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1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14.xml" ContentType="application/vnd.ms-office.chartstyle+xml"/>
  <Override PartName="/xl/charts/chart14.xml" ContentType="application/vnd.openxmlformats-officedocument.drawingml.chart+xml"/>
  <Override PartName="/xl/charts/colors13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hart11.xml" ContentType="application/vnd.openxmlformats-officedocument.drawingml.chart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olors8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2021\كتاب 2021\كتاب 2021\الكتاب الاحصائي السنوي للرفع على موقع الوزارة\عربي\الكتاب الاحصائي لعام 2021\"/>
    </mc:Choice>
  </mc:AlternateContent>
  <bookViews>
    <workbookView xWindow="-120" yWindow="-120" windowWidth="29040" windowHeight="15720" tabRatio="974" firstSheet="23" activeTab="68"/>
  </bookViews>
  <sheets>
    <sheet name="فهرس الباب الرابع" sheetId="259" r:id="rId1"/>
    <sheet name="1" sheetId="244" r:id="rId2"/>
    <sheet name="2" sheetId="90" r:id="rId3"/>
    <sheet name="3" sheetId="91" r:id="rId4"/>
    <sheet name="4" sheetId="92" r:id="rId5"/>
    <sheet name="5" sheetId="93" r:id="rId6"/>
    <sheet name="6" sheetId="94" r:id="rId7"/>
    <sheet name="7" sheetId="95" r:id="rId8"/>
    <sheet name="8" sheetId="96" r:id="rId9"/>
    <sheet name="9" sheetId="97" r:id="rId10"/>
    <sheet name="10" sheetId="98" r:id="rId11"/>
    <sheet name="4.11" sheetId="284" state="hidden" r:id="rId12"/>
    <sheet name="112020" sheetId="293" state="hidden" r:id="rId13"/>
    <sheet name="11" sheetId="290" r:id="rId14"/>
    <sheet name="12" sheetId="101" r:id="rId15"/>
    <sheet name="13" sheetId="102" r:id="rId16"/>
    <sheet name="14" sheetId="103" r:id="rId17"/>
    <sheet name="15" sheetId="104" r:id="rId18"/>
    <sheet name="16" sheetId="105" r:id="rId19"/>
    <sheet name="17" sheetId="289" r:id="rId20"/>
    <sheet name="18" sheetId="126" r:id="rId21"/>
    <sheet name="19" sheetId="283" r:id="rId22"/>
    <sheet name="20" sheetId="107" r:id="rId23"/>
    <sheet name="21" sheetId="108" r:id="rId24"/>
    <sheet name="22" sheetId="109" r:id="rId25"/>
    <sheet name="23" sheetId="110" r:id="rId26"/>
    <sheet name="24" sheetId="111" r:id="rId27"/>
    <sheet name="25" sheetId="112" r:id="rId28"/>
    <sheet name="4.22" sheetId="285" state="hidden" r:id="rId29"/>
    <sheet name="26" sheetId="114" r:id="rId30"/>
    <sheet name="27" sheetId="115" r:id="rId31"/>
    <sheet name="28" sheetId="292" r:id="rId32"/>
    <sheet name="29" sheetId="282" r:id="rId33"/>
    <sheet name="30" sheetId="121" r:id="rId34"/>
    <sheet name="31" sheetId="122" r:id="rId35"/>
    <sheet name="4-32" sheetId="286" state="hidden" r:id="rId36"/>
    <sheet name="32ملغى" sheetId="124" state="hidden" r:id="rId37"/>
    <sheet name="32" sheetId="127" r:id="rId38"/>
    <sheet name="33" sheetId="128" r:id="rId39"/>
    <sheet name="34" sheetId="129" r:id="rId40"/>
    <sheet name="35" sheetId="265" r:id="rId41"/>
    <sheet name="36" sheetId="266" r:id="rId42"/>
    <sheet name="37" sheetId="132" r:id="rId43"/>
    <sheet name="38" sheetId="133" r:id="rId44"/>
    <sheet name="39" sheetId="134" r:id="rId45"/>
    <sheet name="40" sheetId="135" r:id="rId46"/>
    <sheet name="41" sheetId="196" r:id="rId47"/>
    <sheet name="42" sheetId="137" r:id="rId48"/>
    <sheet name="43" sheetId="138" r:id="rId49"/>
    <sheet name="44" sheetId="139" r:id="rId50"/>
    <sheet name="45" sheetId="140" r:id="rId51"/>
    <sheet name="4.50" sheetId="287" state="hidden" r:id="rId52"/>
    <sheet name="46" sheetId="243" r:id="rId53"/>
    <sheet name="47" sheetId="199" r:id="rId54"/>
    <sheet name="48" sheetId="144" r:id="rId55"/>
    <sheet name="49" sheetId="145" r:id="rId56"/>
    <sheet name="50" sheetId="264" r:id="rId57"/>
    <sheet name="51" sheetId="238" r:id="rId58"/>
    <sheet name="52" sheetId="239" r:id="rId59"/>
    <sheet name="53" sheetId="295" r:id="rId60"/>
    <sheet name="54" sheetId="268" r:id="rId61"/>
    <sheet name="55" sheetId="152" r:id="rId62"/>
    <sheet name="56" sheetId="234" r:id="rId63"/>
    <sheet name="57" sheetId="260" r:id="rId64"/>
    <sheet name="58" sheetId="269" r:id="rId65"/>
    <sheet name="59" sheetId="270" r:id="rId66"/>
    <sheet name="60" sheetId="261" r:id="rId67"/>
    <sheet name="61" sheetId="263" r:id="rId68"/>
    <sheet name="مؤشرات أداء الصحة" sheetId="257" r:id="rId69"/>
    <sheet name="fig1" sheetId="272" r:id="rId70"/>
    <sheet name="fig2" sheetId="273" r:id="rId71"/>
    <sheet name="fig3" sheetId="274" r:id="rId72"/>
    <sheet name="fig4" sheetId="275" r:id="rId73"/>
    <sheet name="fig5" sheetId="276" r:id="rId74"/>
    <sheet name="fig6" sheetId="278" r:id="rId75"/>
    <sheet name="fig7" sheetId="280" r:id="rId76"/>
  </sheets>
  <definedNames>
    <definedName name="_xlnm.Print_Area" localSheetId="1">'1'!$A$1:$I$26</definedName>
    <definedName name="_xlnm.Print_Area" localSheetId="10">'10'!$A$1:$F$20</definedName>
    <definedName name="_xlnm.Print_Area" localSheetId="13">'11'!$A$1:$G$27</definedName>
    <definedName name="_xlnm.Print_Area" localSheetId="12">'112020'!$A$1:$G$26</definedName>
    <definedName name="_xlnm.Print_Area" localSheetId="15">'13'!$A$1:$G$26</definedName>
    <definedName name="_xlnm.Print_Area" localSheetId="16">'14'!$A$1:$E$18</definedName>
    <definedName name="_xlnm.Print_Area" localSheetId="17">'15'!$A$1:$I$18</definedName>
    <definedName name="_xlnm.Print_Area" localSheetId="18">'16'!$A$1:$H$28</definedName>
    <definedName name="_xlnm.Print_Area" localSheetId="19">'17'!$A$1:$N$29</definedName>
    <definedName name="_xlnm.Print_Area" localSheetId="20">'18'!$A$1:$G$28</definedName>
    <definedName name="_xlnm.Print_Area" localSheetId="21">'19'!#REF!</definedName>
    <definedName name="_xlnm.Print_Area" localSheetId="2">'2'!$A$1:$G$26</definedName>
    <definedName name="_xlnm.Print_Area" localSheetId="22">'20'!$A$1:$J$29</definedName>
    <definedName name="_xlnm.Print_Area" localSheetId="23">'21'!$A$1:$H$10</definedName>
    <definedName name="_xlnm.Print_Area" localSheetId="26">'24'!$A$1:$E$27</definedName>
    <definedName name="_xlnm.Print_Area" localSheetId="27">'25'!$A$1:$F$17</definedName>
    <definedName name="_xlnm.Print_Area" localSheetId="29">'26'!$A$1:$G$10</definedName>
    <definedName name="_xlnm.Print_Area" localSheetId="30">'27'!$A$1:$K$30</definedName>
    <definedName name="_xlnm.Print_Area" localSheetId="31">'28'!$A$1:$K$16</definedName>
    <definedName name="_xlnm.Print_Area" localSheetId="32">'29'!$A$1:$E$25</definedName>
    <definedName name="_xlnm.Print_Area" localSheetId="3">'3'!$A$1:$G$26</definedName>
    <definedName name="_xlnm.Print_Area" localSheetId="33">'30'!$A$1:$O$28</definedName>
    <definedName name="_xlnm.Print_Area" localSheetId="34">'31'!$A$1:$O$18</definedName>
    <definedName name="_xlnm.Print_Area" localSheetId="37">'32'!$A$1:$I$24</definedName>
    <definedName name="_xlnm.Print_Area" localSheetId="36">'32ملغى'!$A$1:$C$27</definedName>
    <definedName name="_xlnm.Print_Area" localSheetId="38">'33'!$A$1:$N$26</definedName>
    <definedName name="_xlnm.Print_Area" localSheetId="39">'34'!$A$1:$H$18</definedName>
    <definedName name="_xlnm.Print_Area" localSheetId="40">'35'!$A$1:$F$10</definedName>
    <definedName name="_xlnm.Print_Area" localSheetId="41">'36'!$A$1:$G$12</definedName>
    <definedName name="_xlnm.Print_Area" localSheetId="42">'37'!$A$1:$H$28</definedName>
    <definedName name="_xlnm.Print_Area" localSheetId="43">'38'!$A$1:$G$13</definedName>
    <definedName name="_xlnm.Print_Area" localSheetId="44">'39'!$A$1:$L$17</definedName>
    <definedName name="_xlnm.Print_Area" localSheetId="4">'4'!$A$1:$G$26</definedName>
    <definedName name="_xlnm.Print_Area" localSheetId="11">'4.11'!$A$1:$E$25</definedName>
    <definedName name="_xlnm.Print_Area" localSheetId="28">'4.22'!$A$1:$E$25</definedName>
    <definedName name="_xlnm.Print_Area" localSheetId="51">'4.50'!$A$1:$D$26</definedName>
    <definedName name="_xlnm.Print_Area" localSheetId="45">'40'!$A$1:$O$23</definedName>
    <definedName name="_xlnm.Print_Area" localSheetId="46">'41'!$A$1:$D$28</definedName>
    <definedName name="_xlnm.Print_Area" localSheetId="47">'42'!$A$1:$D$26</definedName>
    <definedName name="_xlnm.Print_Area" localSheetId="48">'43'!$A$1:$T$28</definedName>
    <definedName name="_xlnm.Print_Area" localSheetId="35">'4-32'!$A$1:$O$29</definedName>
    <definedName name="_xlnm.Print_Area" localSheetId="49">'44'!$A$1:$G$7</definedName>
    <definedName name="_xlnm.Print_Area" localSheetId="50">'45'!$A$1:$D$16</definedName>
    <definedName name="_xlnm.Print_Area" localSheetId="52">'46'!$A$1:$G$15</definedName>
    <definedName name="_xlnm.Print_Area" localSheetId="53">'47'!#REF!</definedName>
    <definedName name="_xlnm.Print_Area" localSheetId="54">'48'!$A$1:$F$8</definedName>
    <definedName name="_xlnm.Print_Area" localSheetId="55">'49'!$A$1:$F$15</definedName>
    <definedName name="_xlnm.Print_Area" localSheetId="5">'5'!$A$1:$F$26</definedName>
    <definedName name="_xlnm.Print_Area" localSheetId="56">'50'!$A$1:$H$28</definedName>
    <definedName name="_xlnm.Print_Area" localSheetId="57">'51'!$A$1:$H$24</definedName>
    <definedName name="_xlnm.Print_Area" localSheetId="58">'52'!$A$1:$G$22</definedName>
    <definedName name="_xlnm.Print_Area" localSheetId="59">'53'!$A$1:$V$26</definedName>
    <definedName name="_xlnm.Print_Area" localSheetId="61">'55'!$A$1:$E$13</definedName>
    <definedName name="_xlnm.Print_Area" localSheetId="62">'56'!$A$1:$J$27</definedName>
    <definedName name="_xlnm.Print_Area" localSheetId="63">'57'!$A$1:$G$27</definedName>
    <definedName name="_xlnm.Print_Area" localSheetId="64">'58'!$A$1:$F$15</definedName>
    <definedName name="_xlnm.Print_Area" localSheetId="6">'6'!$A$1:$L$29</definedName>
    <definedName name="_xlnm.Print_Area" localSheetId="66">'60'!$A$1:$I$28</definedName>
    <definedName name="_xlnm.Print_Area" localSheetId="7">'7'!$A$1:$G$31</definedName>
    <definedName name="_xlnm.Print_Area" localSheetId="8">'8'!$A$1:$J$20</definedName>
    <definedName name="_xlnm.Print_Area" localSheetId="9">'9'!$A$1:$G$19</definedName>
    <definedName name="_xlnm.Print_Area" localSheetId="0">'فهرس الباب الرابع'!$A$1:$C$124</definedName>
  </definedNames>
  <calcPr calcId="162913"/>
</workbook>
</file>

<file path=xl/calcChain.xml><?xml version="1.0" encoding="utf-8"?>
<calcChain xmlns="http://schemas.openxmlformats.org/spreadsheetml/2006/main">
  <c r="F9" i="114" l="1"/>
  <c r="E9" i="114"/>
  <c r="F9" i="101"/>
  <c r="E9" i="101"/>
  <c r="B26" i="295" l="1"/>
  <c r="C26" i="295"/>
  <c r="D26" i="295"/>
  <c r="E26" i="295"/>
  <c r="F26" i="295"/>
  <c r="G26" i="295"/>
  <c r="H26" i="295"/>
  <c r="I26" i="295"/>
  <c r="J26" i="295"/>
  <c r="K26" i="295"/>
  <c r="L26" i="295"/>
  <c r="M26" i="295"/>
  <c r="N26" i="295"/>
  <c r="O26" i="295"/>
  <c r="P26" i="295"/>
  <c r="Q26" i="295"/>
  <c r="R26" i="295"/>
  <c r="S26" i="295"/>
  <c r="T26" i="295"/>
  <c r="U26" i="295"/>
  <c r="V26" i="295"/>
  <c r="V25" i="295"/>
  <c r="V24" i="295"/>
  <c r="V23" i="295"/>
  <c r="V22" i="295"/>
  <c r="V21" i="295"/>
  <c r="V20" i="295"/>
  <c r="V19" i="295"/>
  <c r="V18" i="295"/>
  <c r="V17" i="295"/>
  <c r="V16" i="295"/>
  <c r="V15" i="295"/>
  <c r="V14" i="295"/>
  <c r="V13" i="295"/>
  <c r="V12" i="295"/>
  <c r="V11" i="295"/>
  <c r="V10" i="295"/>
  <c r="V9" i="295"/>
  <c r="V8" i="295"/>
  <c r="V7" i="295"/>
  <c r="V6" i="295"/>
  <c r="N26" i="293"/>
  <c r="M26" i="293"/>
  <c r="L26" i="293"/>
  <c r="K26" i="293"/>
  <c r="J26" i="293"/>
  <c r="F26" i="293"/>
  <c r="E26" i="293"/>
  <c r="D26" i="293"/>
  <c r="T26" i="293"/>
  <c r="C26" i="293"/>
  <c r="S26" i="293"/>
  <c r="B26" i="293"/>
  <c r="V25" i="293"/>
  <c r="U25" i="293"/>
  <c r="T25" i="293"/>
  <c r="S25" i="293"/>
  <c r="R25" i="293"/>
  <c r="V24" i="293"/>
  <c r="U24" i="293"/>
  <c r="T24" i="293"/>
  <c r="S24" i="293"/>
  <c r="R24" i="293"/>
  <c r="V23" i="293"/>
  <c r="U23" i="293"/>
  <c r="T23" i="293"/>
  <c r="S23" i="293"/>
  <c r="R23" i="293"/>
  <c r="V22" i="293"/>
  <c r="U22" i="293"/>
  <c r="T22" i="293"/>
  <c r="S22" i="293"/>
  <c r="R22" i="293"/>
  <c r="V21" i="293"/>
  <c r="U21" i="293"/>
  <c r="T21" i="293"/>
  <c r="S21" i="293"/>
  <c r="R21" i="293"/>
  <c r="V20" i="293"/>
  <c r="U20" i="293"/>
  <c r="T20" i="293"/>
  <c r="S20" i="293"/>
  <c r="R20" i="293"/>
  <c r="V19" i="293"/>
  <c r="U19" i="293"/>
  <c r="T19" i="293"/>
  <c r="S19" i="293"/>
  <c r="R19" i="293"/>
  <c r="V18" i="293"/>
  <c r="U18" i="293"/>
  <c r="T18" i="293"/>
  <c r="S18" i="293"/>
  <c r="R18" i="293"/>
  <c r="V17" i="293"/>
  <c r="U17" i="293"/>
  <c r="T17" i="293"/>
  <c r="S17" i="293"/>
  <c r="R17" i="293"/>
  <c r="V16" i="293"/>
  <c r="U16" i="293"/>
  <c r="T16" i="293"/>
  <c r="S16" i="293"/>
  <c r="R16" i="293"/>
  <c r="V15" i="293"/>
  <c r="U15" i="293"/>
  <c r="T15" i="293"/>
  <c r="S15" i="293"/>
  <c r="R15" i="293"/>
  <c r="V14" i="293"/>
  <c r="U14" i="293"/>
  <c r="T14" i="293"/>
  <c r="S14" i="293"/>
  <c r="R14" i="293"/>
  <c r="V13" i="293"/>
  <c r="U13" i="293"/>
  <c r="T13" i="293"/>
  <c r="S13" i="293"/>
  <c r="R13" i="293"/>
  <c r="V12" i="293"/>
  <c r="U12" i="293"/>
  <c r="T12" i="293"/>
  <c r="S12" i="293"/>
  <c r="R12" i="293"/>
  <c r="V11" i="293"/>
  <c r="U11" i="293"/>
  <c r="T11" i="293"/>
  <c r="S11" i="293"/>
  <c r="R11" i="293"/>
  <c r="V10" i="293"/>
  <c r="U10" i="293"/>
  <c r="T10" i="293"/>
  <c r="S10" i="293"/>
  <c r="R10" i="293"/>
  <c r="V9" i="293"/>
  <c r="U9" i="293"/>
  <c r="T9" i="293"/>
  <c r="S9" i="293"/>
  <c r="R9" i="293"/>
  <c r="V8" i="293"/>
  <c r="U8" i="293"/>
  <c r="T8" i="293"/>
  <c r="S8" i="293"/>
  <c r="R8" i="293"/>
  <c r="V7" i="293"/>
  <c r="U7" i="293"/>
  <c r="T7" i="293"/>
  <c r="S7" i="293"/>
  <c r="R7" i="293"/>
  <c r="W6" i="293"/>
  <c r="V6" i="293"/>
  <c r="U6" i="293"/>
  <c r="T6" i="293"/>
  <c r="S6" i="293"/>
  <c r="R6" i="293"/>
  <c r="V26" i="293"/>
  <c r="R26" i="293"/>
  <c r="U26" i="293"/>
  <c r="J15" i="292"/>
  <c r="G41" i="292"/>
  <c r="F41" i="292"/>
  <c r="E41" i="292"/>
  <c r="D41" i="292"/>
  <c r="C41" i="292"/>
  <c r="B41" i="292"/>
  <c r="H40" i="292"/>
  <c r="H39" i="292"/>
  <c r="H38" i="292"/>
  <c r="H41" i="292"/>
  <c r="H37" i="292"/>
  <c r="H36" i="292"/>
  <c r="G34" i="292"/>
  <c r="F34" i="292"/>
  <c r="E34" i="292"/>
  <c r="D34" i="292"/>
  <c r="C34" i="292"/>
  <c r="B34" i="292"/>
  <c r="G28" i="292"/>
  <c r="F28" i="292"/>
  <c r="E28" i="292"/>
  <c r="D28" i="292"/>
  <c r="C28" i="292"/>
  <c r="B28" i="292"/>
  <c r="G24" i="292"/>
  <c r="F24" i="292"/>
  <c r="E24" i="292"/>
  <c r="D24" i="292"/>
  <c r="C24" i="292"/>
  <c r="B24" i="292"/>
  <c r="G20" i="292"/>
  <c r="F20" i="292"/>
  <c r="E20" i="292"/>
  <c r="D20" i="292"/>
  <c r="C20" i="292"/>
  <c r="B20" i="292"/>
  <c r="H20" i="292"/>
  <c r="G15" i="292"/>
  <c r="F15" i="292"/>
  <c r="E15" i="292"/>
  <c r="D15" i="292"/>
  <c r="C15" i="292"/>
  <c r="B15" i="292"/>
  <c r="H14" i="292"/>
  <c r="H13" i="292"/>
  <c r="I13" i="292"/>
  <c r="H12" i="292"/>
  <c r="I12" i="292"/>
  <c r="H11" i="292"/>
  <c r="I11" i="292"/>
  <c r="H10" i="292"/>
  <c r="I10" i="292"/>
  <c r="H9" i="292"/>
  <c r="I9" i="292"/>
  <c r="H8" i="292"/>
  <c r="H15" i="292"/>
  <c r="I14" i="292"/>
  <c r="I8" i="292"/>
  <c r="I15" i="292"/>
  <c r="I16" i="292"/>
  <c r="C16" i="292"/>
  <c r="B16" i="292"/>
  <c r="G16" i="292"/>
  <c r="H16" i="292"/>
  <c r="D16" i="292"/>
  <c r="E16" i="292"/>
  <c r="F16" i="292"/>
  <c r="H8" i="234"/>
  <c r="H9" i="234"/>
  <c r="H10" i="234"/>
  <c r="H11" i="234"/>
  <c r="H12" i="234"/>
  <c r="H13" i="234"/>
  <c r="H14" i="234"/>
  <c r="H15" i="234"/>
  <c r="H16" i="234"/>
  <c r="H17" i="234"/>
  <c r="H18" i="234"/>
  <c r="H19" i="234"/>
  <c r="H20" i="234"/>
  <c r="H21" i="234"/>
  <c r="H22" i="234"/>
  <c r="H23" i="234"/>
  <c r="H24" i="234"/>
  <c r="H25" i="234"/>
  <c r="H26" i="234"/>
  <c r="H7" i="234"/>
  <c r="H6" i="234"/>
  <c r="G8" i="234"/>
  <c r="G9" i="234"/>
  <c r="G10" i="234"/>
  <c r="G11" i="234"/>
  <c r="G12" i="234"/>
  <c r="G13" i="234"/>
  <c r="G14" i="234"/>
  <c r="G15" i="234"/>
  <c r="G16" i="234"/>
  <c r="G17" i="234"/>
  <c r="G18" i="234"/>
  <c r="G19" i="234"/>
  <c r="G20" i="234"/>
  <c r="G21" i="234"/>
  <c r="G22" i="234"/>
  <c r="G23" i="234"/>
  <c r="G24" i="234"/>
  <c r="G25" i="234"/>
  <c r="G26" i="234"/>
  <c r="G7" i="234"/>
  <c r="G6" i="234"/>
  <c r="F26" i="290"/>
  <c r="D26" i="290"/>
  <c r="E26" i="290"/>
  <c r="C26" i="290"/>
  <c r="B26" i="290"/>
  <c r="J28" i="115"/>
  <c r="H20" i="115"/>
  <c r="I20" i="115"/>
  <c r="B28" i="115"/>
  <c r="H28" i="115"/>
  <c r="I28" i="115"/>
  <c r="I29" i="115"/>
  <c r="E27" i="107"/>
  <c r="B27" i="107"/>
  <c r="M8" i="289"/>
  <c r="M9" i="289"/>
  <c r="M10" i="289"/>
  <c r="M11" i="289"/>
  <c r="M12" i="289"/>
  <c r="M13" i="289"/>
  <c r="M14" i="289"/>
  <c r="M15" i="289"/>
  <c r="M16" i="289"/>
  <c r="M17" i="289"/>
  <c r="M18" i="289"/>
  <c r="M19" i="289"/>
  <c r="M20" i="289"/>
  <c r="M21" i="289"/>
  <c r="M22" i="289"/>
  <c r="M23" i="289"/>
  <c r="M24" i="289"/>
  <c r="M25" i="289"/>
  <c r="M26" i="289"/>
  <c r="M27" i="289"/>
  <c r="M28" i="289"/>
  <c r="G28" i="289"/>
  <c r="H28" i="289"/>
  <c r="I28" i="289"/>
  <c r="J28" i="289"/>
  <c r="K28" i="289"/>
  <c r="L28" i="289"/>
  <c r="F28" i="289"/>
  <c r="E28" i="289"/>
  <c r="D28" i="289"/>
  <c r="C28" i="289"/>
  <c r="B28" i="289"/>
  <c r="F26" i="126"/>
  <c r="D6" i="126"/>
  <c r="D7" i="126"/>
  <c r="D26" i="126" s="1"/>
  <c r="D8" i="126"/>
  <c r="D9" i="126"/>
  <c r="D10" i="126"/>
  <c r="D11" i="126"/>
  <c r="D12" i="126"/>
  <c r="D13" i="126"/>
  <c r="D14" i="126"/>
  <c r="D15" i="126"/>
  <c r="D16" i="126"/>
  <c r="D17" i="126"/>
  <c r="D18" i="126"/>
  <c r="D19" i="126"/>
  <c r="D20" i="126"/>
  <c r="D21" i="126"/>
  <c r="D22" i="126"/>
  <c r="D23" i="126"/>
  <c r="D24" i="126"/>
  <c r="D25" i="126"/>
  <c r="W26" i="105"/>
  <c r="X26" i="105"/>
  <c r="Y26" i="105"/>
  <c r="Z26" i="105"/>
  <c r="AA26" i="105"/>
  <c r="AB26" i="105"/>
  <c r="AC26" i="105"/>
  <c r="AD26" i="105"/>
  <c r="BG7" i="283"/>
  <c r="BH7" i="283"/>
  <c r="BF7" i="283"/>
  <c r="D26" i="283"/>
  <c r="C26" i="283"/>
  <c r="B26" i="283"/>
  <c r="E25" i="283"/>
  <c r="F25" i="283"/>
  <c r="E24" i="283"/>
  <c r="F24" i="283"/>
  <c r="E23" i="283"/>
  <c r="F23" i="283"/>
  <c r="E22" i="283"/>
  <c r="F22" i="283"/>
  <c r="E21" i="283"/>
  <c r="F21" i="283"/>
  <c r="E20" i="283"/>
  <c r="F20" i="283"/>
  <c r="E19" i="283"/>
  <c r="F19" i="283"/>
  <c r="E18" i="283"/>
  <c r="F18" i="283"/>
  <c r="E17" i="283"/>
  <c r="F17" i="283"/>
  <c r="E16" i="283"/>
  <c r="F16" i="283"/>
  <c r="E15" i="283"/>
  <c r="F15" i="283"/>
  <c r="E14" i="283"/>
  <c r="F14" i="283"/>
  <c r="E13" i="283"/>
  <c r="F13" i="283"/>
  <c r="E12" i="283"/>
  <c r="F12" i="283"/>
  <c r="E11" i="283"/>
  <c r="F11" i="283"/>
  <c r="E10" i="283"/>
  <c r="F10" i="283"/>
  <c r="E9" i="283"/>
  <c r="F9" i="283"/>
  <c r="E8" i="283"/>
  <c r="F8" i="283"/>
  <c r="E7" i="283"/>
  <c r="F7" i="283"/>
  <c r="E6" i="283"/>
  <c r="F6" i="283"/>
  <c r="AA6" i="283"/>
  <c r="AB6" i="283"/>
  <c r="C26" i="287"/>
  <c r="B26" i="287"/>
  <c r="M44" i="286"/>
  <c r="L44" i="286"/>
  <c r="K44" i="286"/>
  <c r="J44" i="286"/>
  <c r="I44" i="286"/>
  <c r="H44" i="286"/>
  <c r="G44" i="286"/>
  <c r="F44" i="286"/>
  <c r="E44" i="286"/>
  <c r="D44" i="286"/>
  <c r="C44" i="286"/>
  <c r="B44" i="286"/>
  <c r="N43" i="286"/>
  <c r="N42" i="286"/>
  <c r="M40" i="286"/>
  <c r="L40" i="286"/>
  <c r="K40" i="286"/>
  <c r="J40" i="286"/>
  <c r="I40" i="286"/>
  <c r="H40" i="286"/>
  <c r="G40" i="286"/>
  <c r="F40" i="286"/>
  <c r="E40" i="286"/>
  <c r="D40" i="286"/>
  <c r="C40" i="286"/>
  <c r="B40" i="286"/>
  <c r="N39" i="286"/>
  <c r="N40" i="286"/>
  <c r="N38" i="286"/>
  <c r="M35" i="286"/>
  <c r="L35" i="286"/>
  <c r="K35" i="286"/>
  <c r="J35" i="286"/>
  <c r="I35" i="286"/>
  <c r="H35" i="286"/>
  <c r="G35" i="286"/>
  <c r="F35" i="286"/>
  <c r="E35" i="286"/>
  <c r="D35" i="286"/>
  <c r="C35" i="286"/>
  <c r="B35" i="286"/>
  <c r="N34" i="286"/>
  <c r="N33" i="286"/>
  <c r="N32" i="286"/>
  <c r="N31" i="286"/>
  <c r="N35" i="286"/>
  <c r="M28" i="286"/>
  <c r="L28" i="286"/>
  <c r="K28" i="286"/>
  <c r="J28" i="286"/>
  <c r="I28" i="286"/>
  <c r="H28" i="286"/>
  <c r="G28" i="286"/>
  <c r="F28" i="286"/>
  <c r="E28" i="286"/>
  <c r="D28" i="286"/>
  <c r="C28" i="286"/>
  <c r="B28" i="286"/>
  <c r="N27" i="286"/>
  <c r="N26" i="286"/>
  <c r="N25" i="286"/>
  <c r="N24" i="286"/>
  <c r="N23" i="286"/>
  <c r="N22" i="286"/>
  <c r="N21" i="286"/>
  <c r="N20" i="286"/>
  <c r="N19" i="286"/>
  <c r="N18" i="286"/>
  <c r="N17" i="286"/>
  <c r="N16" i="286"/>
  <c r="N15" i="286"/>
  <c r="N14" i="286"/>
  <c r="N13" i="286"/>
  <c r="N12" i="286"/>
  <c r="N11" i="286"/>
  <c r="N10" i="286"/>
  <c r="N9" i="286"/>
  <c r="N8" i="286"/>
  <c r="C25" i="285"/>
  <c r="B25" i="285"/>
  <c r="D25" i="285"/>
  <c r="D24" i="285"/>
  <c r="D23" i="285"/>
  <c r="D22" i="285"/>
  <c r="D21" i="285"/>
  <c r="D20" i="285"/>
  <c r="D19" i="285"/>
  <c r="D18" i="285"/>
  <c r="D17" i="285"/>
  <c r="D16" i="285"/>
  <c r="D15" i="285"/>
  <c r="D14" i="285"/>
  <c r="D13" i="285"/>
  <c r="D12" i="285"/>
  <c r="D11" i="285"/>
  <c r="D10" i="285"/>
  <c r="D9" i="285"/>
  <c r="D8" i="285"/>
  <c r="D7" i="285"/>
  <c r="D6" i="285"/>
  <c r="D5" i="285"/>
  <c r="G14" i="283"/>
  <c r="AA14" i="283"/>
  <c r="AB14" i="283"/>
  <c r="G20" i="283"/>
  <c r="AA20" i="283"/>
  <c r="AB20" i="283"/>
  <c r="G9" i="283"/>
  <c r="AA9" i="283"/>
  <c r="AB9" i="283"/>
  <c r="G15" i="283"/>
  <c r="AA15" i="283"/>
  <c r="AB15" i="283"/>
  <c r="G21" i="283"/>
  <c r="AA21" i="283"/>
  <c r="AB21" i="283"/>
  <c r="G17" i="283"/>
  <c r="AA17" i="283"/>
  <c r="AB17" i="283"/>
  <c r="G7" i="283"/>
  <c r="AA7" i="283"/>
  <c r="AB7" i="283"/>
  <c r="G13" i="283"/>
  <c r="AA13" i="283"/>
  <c r="AB13" i="283"/>
  <c r="G19" i="283"/>
  <c r="AA19" i="283"/>
  <c r="AB19" i="283"/>
  <c r="G25" i="283"/>
  <c r="AA25" i="283"/>
  <c r="AB25" i="283"/>
  <c r="G8" i="283"/>
  <c r="AA8" i="283"/>
  <c r="AB8" i="283"/>
  <c r="G10" i="283"/>
  <c r="AA10" i="283"/>
  <c r="AB10" i="283"/>
  <c r="G16" i="283"/>
  <c r="AA16" i="283"/>
  <c r="AB16" i="283"/>
  <c r="G22" i="283"/>
  <c r="AA22" i="283"/>
  <c r="AB22" i="283"/>
  <c r="G11" i="283"/>
  <c r="AA11" i="283"/>
  <c r="AB11" i="283"/>
  <c r="G23" i="283"/>
  <c r="AA23" i="283"/>
  <c r="AB23" i="283"/>
  <c r="G12" i="283"/>
  <c r="AA12" i="283"/>
  <c r="AB12" i="283"/>
  <c r="G18" i="283"/>
  <c r="AA18" i="283"/>
  <c r="AB18" i="283"/>
  <c r="G24" i="283"/>
  <c r="AA24" i="283"/>
  <c r="AB24" i="283"/>
  <c r="G6" i="283"/>
  <c r="F26" i="283"/>
  <c r="E26" i="283"/>
  <c r="N28" i="286"/>
  <c r="G26" i="283"/>
  <c r="AA26" i="283"/>
  <c r="D5" i="284"/>
  <c r="C25" i="284"/>
  <c r="B25" i="284"/>
  <c r="D24" i="284"/>
  <c r="D23" i="284"/>
  <c r="D22" i="284"/>
  <c r="D21" i="284"/>
  <c r="D20" i="284"/>
  <c r="D19" i="284"/>
  <c r="D18" i="284"/>
  <c r="D17" i="284"/>
  <c r="D16" i="284"/>
  <c r="D15" i="284"/>
  <c r="D14" i="284"/>
  <c r="D13" i="284"/>
  <c r="D12" i="284"/>
  <c r="D11" i="284"/>
  <c r="D10" i="284"/>
  <c r="D9" i="284"/>
  <c r="D8" i="284"/>
  <c r="D7" i="284"/>
  <c r="D6" i="284"/>
  <c r="D25" i="284"/>
  <c r="K27" i="94"/>
  <c r="J27" i="94"/>
  <c r="C39" i="134"/>
  <c r="D39" i="134"/>
  <c r="E39" i="134"/>
  <c r="F39" i="134"/>
  <c r="G39" i="134"/>
  <c r="H39" i="134"/>
  <c r="I39" i="134"/>
  <c r="K39" i="134"/>
  <c r="B39" i="134"/>
  <c r="J37" i="134"/>
  <c r="C23" i="145"/>
  <c r="D23" i="145"/>
  <c r="E23" i="145"/>
  <c r="B23" i="145"/>
  <c r="C23" i="140"/>
  <c r="B23" i="140"/>
  <c r="C28" i="122"/>
  <c r="D28" i="122"/>
  <c r="E28" i="122"/>
  <c r="F28" i="122"/>
  <c r="G28" i="122"/>
  <c r="H28" i="122"/>
  <c r="I28" i="122"/>
  <c r="J28" i="122"/>
  <c r="K28" i="122"/>
  <c r="L28" i="122"/>
  <c r="M28" i="122"/>
  <c r="B28" i="122"/>
  <c r="N26" i="122"/>
  <c r="C24" i="112"/>
  <c r="B24" i="112"/>
  <c r="C27" i="98"/>
  <c r="B27" i="98"/>
  <c r="N27" i="122"/>
  <c r="U30" i="283"/>
  <c r="V30" i="283"/>
  <c r="T30" i="283"/>
  <c r="S50" i="283"/>
  <c r="S72" i="283"/>
  <c r="R50" i="283"/>
  <c r="R72" i="283"/>
  <c r="Q50" i="283"/>
  <c r="Q72" i="283"/>
  <c r="S49" i="283"/>
  <c r="S71" i="283"/>
  <c r="R49" i="283"/>
  <c r="R71" i="283"/>
  <c r="Q49" i="283"/>
  <c r="Q71" i="283"/>
  <c r="S47" i="283"/>
  <c r="S69" i="283"/>
  <c r="R47" i="283"/>
  <c r="R69" i="283"/>
  <c r="Q47" i="283"/>
  <c r="Q69" i="283"/>
  <c r="S46" i="283"/>
  <c r="S68" i="283"/>
  <c r="R46" i="283"/>
  <c r="R68" i="283"/>
  <c r="Q46" i="283"/>
  <c r="Q68" i="283"/>
  <c r="S45" i="283"/>
  <c r="S67" i="283"/>
  <c r="R45" i="283"/>
  <c r="R67" i="283"/>
  <c r="Q45" i="283"/>
  <c r="Q67" i="283"/>
  <c r="S44" i="283"/>
  <c r="S66" i="283"/>
  <c r="R44" i="283"/>
  <c r="R66" i="283"/>
  <c r="Q44" i="283"/>
  <c r="Q66" i="283"/>
  <c r="S43" i="283"/>
  <c r="S65" i="283"/>
  <c r="R43" i="283"/>
  <c r="R65" i="283"/>
  <c r="Q43" i="283"/>
  <c r="Q65" i="283"/>
  <c r="S42" i="283"/>
  <c r="S64" i="283"/>
  <c r="S86" i="283"/>
  <c r="R42" i="283"/>
  <c r="R64" i="283"/>
  <c r="R86" i="283"/>
  <c r="Q42" i="283"/>
  <c r="Q64" i="283"/>
  <c r="Q86" i="283"/>
  <c r="S41" i="283"/>
  <c r="S63" i="283"/>
  <c r="S85" i="283"/>
  <c r="R41" i="283"/>
  <c r="R63" i="283"/>
  <c r="R85" i="283"/>
  <c r="Q41" i="283"/>
  <c r="Q63" i="283"/>
  <c r="Q85" i="283"/>
  <c r="S40" i="283"/>
  <c r="S62" i="283"/>
  <c r="S84" i="283"/>
  <c r="R40" i="283"/>
  <c r="R62" i="283"/>
  <c r="R84" i="283"/>
  <c r="Q40" i="283"/>
  <c r="Q62" i="283"/>
  <c r="Q84" i="283"/>
  <c r="S39" i="283"/>
  <c r="S61" i="283"/>
  <c r="S83" i="283"/>
  <c r="R39" i="283"/>
  <c r="R61" i="283"/>
  <c r="R83" i="283"/>
  <c r="Q39" i="283"/>
  <c r="Q61" i="283"/>
  <c r="Q83" i="283"/>
  <c r="S38" i="283"/>
  <c r="S60" i="283"/>
  <c r="S82" i="283"/>
  <c r="R38" i="283"/>
  <c r="R60" i="283"/>
  <c r="R82" i="283"/>
  <c r="Q38" i="283"/>
  <c r="Q60" i="283"/>
  <c r="Q82" i="283"/>
  <c r="S37" i="283"/>
  <c r="S59" i="283"/>
  <c r="S81" i="283"/>
  <c r="R37" i="283"/>
  <c r="R59" i="283"/>
  <c r="R81" i="283"/>
  <c r="Q37" i="283"/>
  <c r="Q59" i="283"/>
  <c r="Q81" i="283"/>
  <c r="S36" i="283"/>
  <c r="S58" i="283"/>
  <c r="S80" i="283"/>
  <c r="R36" i="283"/>
  <c r="R58" i="283"/>
  <c r="R80" i="283"/>
  <c r="Q36" i="283"/>
  <c r="Q58" i="283"/>
  <c r="Q80" i="283"/>
  <c r="S35" i="283"/>
  <c r="S57" i="283"/>
  <c r="S79" i="283"/>
  <c r="R35" i="283"/>
  <c r="R57" i="283"/>
  <c r="R79" i="283"/>
  <c r="Q35" i="283"/>
  <c r="Q57" i="283"/>
  <c r="Q79" i="283"/>
  <c r="S34" i="283"/>
  <c r="S56" i="283"/>
  <c r="S78" i="283"/>
  <c r="R34" i="283"/>
  <c r="R56" i="283"/>
  <c r="R78" i="283"/>
  <c r="Q34" i="283"/>
  <c r="Q56" i="283"/>
  <c r="Q78" i="283"/>
  <c r="S33" i="283"/>
  <c r="S55" i="283"/>
  <c r="S77" i="283"/>
  <c r="R33" i="283"/>
  <c r="R55" i="283"/>
  <c r="R77" i="283"/>
  <c r="Q33" i="283"/>
  <c r="Q55" i="283"/>
  <c r="Q77" i="283"/>
  <c r="S32" i="283"/>
  <c r="S54" i="283"/>
  <c r="S76" i="283"/>
  <c r="R32" i="283"/>
  <c r="R54" i="283"/>
  <c r="R76" i="283"/>
  <c r="Q32" i="283"/>
  <c r="Q54" i="283"/>
  <c r="Q76" i="283"/>
  <c r="S31" i="283"/>
  <c r="S53" i="283"/>
  <c r="S75" i="283"/>
  <c r="R31" i="283"/>
  <c r="R53" i="283"/>
  <c r="R75" i="283"/>
  <c r="Q31" i="283"/>
  <c r="Q53" i="283"/>
  <c r="Q75" i="283"/>
  <c r="S30" i="283"/>
  <c r="S52" i="283"/>
  <c r="S74" i="283"/>
  <c r="R30" i="283"/>
  <c r="R52" i="283"/>
  <c r="R74" i="283"/>
  <c r="Q30" i="283"/>
  <c r="Q52" i="283"/>
  <c r="Q74" i="283"/>
  <c r="S29" i="283"/>
  <c r="S51" i="283"/>
  <c r="S73" i="283"/>
  <c r="R29" i="283"/>
  <c r="R51" i="283"/>
  <c r="R73" i="283"/>
  <c r="Q29" i="283"/>
  <c r="Q51" i="283"/>
  <c r="Q73" i="283"/>
  <c r="V26" i="283"/>
  <c r="U26" i="283"/>
  <c r="T26" i="283"/>
  <c r="S26" i="283"/>
  <c r="S48" i="283"/>
  <c r="S70" i="283"/>
  <c r="R26" i="283"/>
  <c r="R48" i="283"/>
  <c r="R70" i="283"/>
  <c r="Q26" i="283"/>
  <c r="Q48" i="283"/>
  <c r="Q70" i="283"/>
  <c r="P26" i="283"/>
  <c r="O26" i="283"/>
  <c r="N26" i="283"/>
  <c r="M26" i="283"/>
  <c r="Y26" i="283"/>
  <c r="L26" i="283"/>
  <c r="K26" i="283"/>
  <c r="Y25" i="283"/>
  <c r="X25" i="283"/>
  <c r="W25" i="283"/>
  <c r="Y24" i="283"/>
  <c r="X24" i="283"/>
  <c r="W24" i="283"/>
  <c r="Y23" i="283"/>
  <c r="X23" i="283"/>
  <c r="W23" i="283"/>
  <c r="Y22" i="283"/>
  <c r="X22" i="283"/>
  <c r="W22" i="283"/>
  <c r="Y21" i="283"/>
  <c r="X21" i="283"/>
  <c r="W21" i="283"/>
  <c r="Z21" i="283"/>
  <c r="Y20" i="283"/>
  <c r="X20" i="283"/>
  <c r="W20" i="283"/>
  <c r="Y19" i="283"/>
  <c r="X19" i="283"/>
  <c r="W19" i="283"/>
  <c r="Y18" i="283"/>
  <c r="X18" i="283"/>
  <c r="W18" i="283"/>
  <c r="Y17" i="283"/>
  <c r="X17" i="283"/>
  <c r="W17" i="283"/>
  <c r="Y16" i="283"/>
  <c r="X16" i="283"/>
  <c r="W16" i="283"/>
  <c r="Y15" i="283"/>
  <c r="X15" i="283"/>
  <c r="W15" i="283"/>
  <c r="Y14" i="283"/>
  <c r="X14" i="283"/>
  <c r="W14" i="283"/>
  <c r="Y13" i="283"/>
  <c r="X13" i="283"/>
  <c r="W13" i="283"/>
  <c r="Y12" i="283"/>
  <c r="X12" i="283"/>
  <c r="W12" i="283"/>
  <c r="Y11" i="283"/>
  <c r="X11" i="283"/>
  <c r="W11" i="283"/>
  <c r="AK10" i="283"/>
  <c r="AJ10" i="283"/>
  <c r="AI10" i="283"/>
  <c r="Y10" i="283"/>
  <c r="X10" i="283"/>
  <c r="W10" i="283"/>
  <c r="Y9" i="283"/>
  <c r="X9" i="283"/>
  <c r="W9" i="283"/>
  <c r="Y8" i="283"/>
  <c r="X8" i="283"/>
  <c r="W8" i="283"/>
  <c r="Y7" i="283"/>
  <c r="X7" i="283"/>
  <c r="Z7" i="283"/>
  <c r="W7" i="283"/>
  <c r="Y6" i="283"/>
  <c r="X6" i="283"/>
  <c r="W6" i="283"/>
  <c r="Z19" i="283"/>
  <c r="W26" i="283"/>
  <c r="C25" i="282"/>
  <c r="D24" i="282"/>
  <c r="D21" i="282"/>
  <c r="D20" i="282"/>
  <c r="D19" i="282"/>
  <c r="D17" i="282"/>
  <c r="D16" i="282"/>
  <c r="D14" i="282"/>
  <c r="D13" i="282"/>
  <c r="D12" i="282"/>
  <c r="D11" i="282"/>
  <c r="D10" i="282"/>
  <c r="D9" i="282"/>
  <c r="D8" i="282"/>
  <c r="D7" i="282"/>
  <c r="D6" i="282"/>
  <c r="H27" i="115"/>
  <c r="B25" i="282"/>
  <c r="D25" i="282"/>
  <c r="D5" i="282"/>
  <c r="K50" i="134"/>
  <c r="C50" i="134"/>
  <c r="D50" i="134"/>
  <c r="E50" i="134"/>
  <c r="F50" i="134"/>
  <c r="G50" i="134"/>
  <c r="H50" i="134"/>
  <c r="I50" i="134"/>
  <c r="B50" i="134"/>
  <c r="C45" i="145"/>
  <c r="D45" i="145"/>
  <c r="E45" i="145"/>
  <c r="B45" i="145"/>
  <c r="C73" i="140"/>
  <c r="B73" i="140"/>
  <c r="C36" i="122"/>
  <c r="D36" i="122"/>
  <c r="E36" i="122"/>
  <c r="F36" i="122"/>
  <c r="G36" i="122"/>
  <c r="H36" i="122"/>
  <c r="I36" i="122"/>
  <c r="J36" i="122"/>
  <c r="K36" i="122"/>
  <c r="L36" i="122"/>
  <c r="M36" i="122"/>
  <c r="B36" i="122"/>
  <c r="N35" i="122"/>
  <c r="C44" i="112"/>
  <c r="B44" i="112"/>
  <c r="N34" i="122"/>
  <c r="N33" i="122"/>
  <c r="J46" i="134"/>
  <c r="N32" i="122"/>
  <c r="D70" i="98"/>
  <c r="D75" i="98"/>
  <c r="N31" i="122"/>
  <c r="N30" i="122"/>
  <c r="N36" i="122"/>
  <c r="C28" i="140"/>
  <c r="B28" i="140"/>
  <c r="C42" i="134"/>
  <c r="D42" i="134"/>
  <c r="E42" i="134"/>
  <c r="F42" i="134"/>
  <c r="G42" i="134"/>
  <c r="H42" i="134"/>
  <c r="I42" i="134"/>
  <c r="K42" i="134"/>
  <c r="B42" i="134"/>
  <c r="J41" i="134"/>
  <c r="C66" i="140"/>
  <c r="B66" i="140"/>
  <c r="C24" i="122"/>
  <c r="D24" i="122"/>
  <c r="E24" i="122"/>
  <c r="F24" i="122"/>
  <c r="G24" i="122"/>
  <c r="H24" i="122"/>
  <c r="I24" i="122"/>
  <c r="J24" i="122"/>
  <c r="K24" i="122"/>
  <c r="L24" i="122"/>
  <c r="M24" i="122"/>
  <c r="B24" i="122"/>
  <c r="N23" i="122"/>
  <c r="E13" i="98"/>
  <c r="D13" i="98"/>
  <c r="C68" i="98"/>
  <c r="B68" i="98"/>
  <c r="J40" i="134"/>
  <c r="J42" i="134"/>
  <c r="N22" i="122"/>
  <c r="N24" i="122"/>
  <c r="C36" i="145"/>
  <c r="D36" i="145"/>
  <c r="E36" i="145"/>
  <c r="B36" i="145"/>
  <c r="C35" i="134"/>
  <c r="D35" i="134"/>
  <c r="E35" i="134"/>
  <c r="F35" i="134"/>
  <c r="G35" i="134"/>
  <c r="H35" i="134"/>
  <c r="I35" i="134"/>
  <c r="B35" i="134"/>
  <c r="C55" i="140"/>
  <c r="B55" i="140"/>
  <c r="C46" i="122"/>
  <c r="D46" i="122"/>
  <c r="E46" i="122"/>
  <c r="F46" i="122"/>
  <c r="G46" i="122"/>
  <c r="H46" i="122"/>
  <c r="I46" i="122"/>
  <c r="J46" i="122"/>
  <c r="K46" i="122"/>
  <c r="L46" i="122"/>
  <c r="M46" i="122"/>
  <c r="B46" i="122"/>
  <c r="N45" i="122"/>
  <c r="C37" i="112"/>
  <c r="B37" i="112"/>
  <c r="D36" i="112"/>
  <c r="C62" i="98"/>
  <c r="B62" i="98"/>
  <c r="D60" i="98"/>
  <c r="D59" i="98"/>
  <c r="J33" i="134"/>
  <c r="N43" i="122"/>
  <c r="D31" i="112"/>
  <c r="D34" i="98"/>
  <c r="J19" i="134"/>
  <c r="K20" i="134"/>
  <c r="C20" i="134"/>
  <c r="D20" i="134"/>
  <c r="E20" i="134"/>
  <c r="F20" i="134"/>
  <c r="G20" i="134"/>
  <c r="H20" i="134"/>
  <c r="I20" i="134"/>
  <c r="B20" i="134"/>
  <c r="C19" i="145"/>
  <c r="D19" i="145"/>
  <c r="E19" i="145"/>
  <c r="B19" i="145"/>
  <c r="C19" i="140"/>
  <c r="B19" i="140"/>
  <c r="C20" i="112"/>
  <c r="B20" i="112"/>
  <c r="C23" i="98"/>
  <c r="B23" i="98"/>
  <c r="C21" i="122"/>
  <c r="D21" i="122"/>
  <c r="E21" i="122"/>
  <c r="F21" i="122"/>
  <c r="G21" i="122"/>
  <c r="H21" i="122"/>
  <c r="I21" i="122"/>
  <c r="J21" i="122"/>
  <c r="K21" i="122"/>
  <c r="L21" i="122"/>
  <c r="M21" i="122"/>
  <c r="B21" i="122"/>
  <c r="N20" i="122"/>
  <c r="N21" i="122"/>
  <c r="J18" i="134"/>
  <c r="J20" i="134" s="1"/>
  <c r="N19" i="122"/>
  <c r="G15" i="132"/>
  <c r="B14" i="270"/>
  <c r="G25" i="268"/>
  <c r="F25" i="268"/>
  <c r="E25" i="268"/>
  <c r="D25" i="268"/>
  <c r="C25" i="268"/>
  <c r="B25" i="268"/>
  <c r="H24" i="268"/>
  <c r="H23" i="268"/>
  <c r="H22" i="268"/>
  <c r="H21" i="268"/>
  <c r="H20" i="268"/>
  <c r="H19" i="268"/>
  <c r="H18" i="268"/>
  <c r="H17" i="268"/>
  <c r="H16" i="268"/>
  <c r="H15" i="268"/>
  <c r="H14" i="268"/>
  <c r="H13" i="268"/>
  <c r="H12" i="268"/>
  <c r="H11" i="268"/>
  <c r="H10" i="268"/>
  <c r="H9" i="268"/>
  <c r="H25" i="268" s="1"/>
  <c r="H8" i="268"/>
  <c r="H7" i="268"/>
  <c r="H6" i="268"/>
  <c r="S34" i="138"/>
  <c r="S33" i="138"/>
  <c r="C40" i="132"/>
  <c r="D40" i="132"/>
  <c r="E40" i="132"/>
  <c r="F40" i="132"/>
  <c r="B40" i="132"/>
  <c r="G39" i="132"/>
  <c r="C35" i="132"/>
  <c r="D35" i="132"/>
  <c r="E35" i="132"/>
  <c r="F35" i="132"/>
  <c r="B35" i="132"/>
  <c r="G34" i="132"/>
  <c r="G32" i="132"/>
  <c r="G33" i="132"/>
  <c r="F10" i="266"/>
  <c r="E10" i="266"/>
  <c r="D10" i="266"/>
  <c r="B10" i="266" s="1"/>
  <c r="C10" i="266"/>
  <c r="E9" i="265"/>
  <c r="E8" i="265"/>
  <c r="E7" i="265"/>
  <c r="E6" i="265"/>
  <c r="F14" i="127"/>
  <c r="E14" i="127"/>
  <c r="D14" i="127"/>
  <c r="C14" i="127"/>
  <c r="F9" i="127"/>
  <c r="E9" i="127"/>
  <c r="D9" i="127"/>
  <c r="C9" i="127"/>
  <c r="C43" i="121"/>
  <c r="D43" i="121"/>
  <c r="E43" i="121"/>
  <c r="F43" i="121"/>
  <c r="G43" i="121"/>
  <c r="H43" i="121"/>
  <c r="I43" i="121"/>
  <c r="J43" i="121"/>
  <c r="K43" i="121"/>
  <c r="L43" i="121"/>
  <c r="M43" i="121"/>
  <c r="B43" i="121"/>
  <c r="N42" i="121"/>
  <c r="N41" i="121"/>
  <c r="C39" i="121"/>
  <c r="D39" i="121"/>
  <c r="E39" i="121"/>
  <c r="F39" i="121"/>
  <c r="G39" i="121"/>
  <c r="H39" i="121"/>
  <c r="I39" i="121"/>
  <c r="J39" i="121"/>
  <c r="K39" i="121"/>
  <c r="L39" i="121"/>
  <c r="M39" i="121"/>
  <c r="B39" i="121"/>
  <c r="N38" i="121"/>
  <c r="N37" i="121"/>
  <c r="N31" i="121"/>
  <c r="N34" i="121"/>
  <c r="N32" i="121"/>
  <c r="N33" i="121"/>
  <c r="N30" i="121"/>
  <c r="C34" i="121"/>
  <c r="D34" i="121"/>
  <c r="E34" i="121"/>
  <c r="F34" i="121"/>
  <c r="G34" i="121"/>
  <c r="H34" i="121"/>
  <c r="I34" i="121"/>
  <c r="J34" i="121"/>
  <c r="K34" i="121"/>
  <c r="L34" i="121"/>
  <c r="M34" i="121"/>
  <c r="B34" i="121"/>
  <c r="C41" i="102"/>
  <c r="D41" i="102"/>
  <c r="E41" i="102"/>
  <c r="B41" i="102"/>
  <c r="F36" i="102"/>
  <c r="C33" i="102"/>
  <c r="F33" i="102"/>
  <c r="D33" i="102"/>
  <c r="E33" i="102"/>
  <c r="B33" i="102"/>
  <c r="F30" i="102"/>
  <c r="F31" i="102"/>
  <c r="F32" i="102"/>
  <c r="I27" i="94"/>
  <c r="G27" i="94"/>
  <c r="F27" i="94"/>
  <c r="E27" i="94"/>
  <c r="D27" i="94"/>
  <c r="C27" i="94"/>
  <c r="B27" i="94"/>
  <c r="C40" i="91"/>
  <c r="D40" i="91"/>
  <c r="E40" i="91"/>
  <c r="B40" i="91"/>
  <c r="C32" i="91"/>
  <c r="D32" i="91"/>
  <c r="E32" i="91"/>
  <c r="B32" i="91"/>
  <c r="C32" i="90"/>
  <c r="D32" i="90"/>
  <c r="E32" i="90"/>
  <c r="B32" i="90"/>
  <c r="C36" i="90"/>
  <c r="D36" i="90"/>
  <c r="E36" i="90"/>
  <c r="B36" i="90"/>
  <c r="F39" i="90"/>
  <c r="C40" i="90"/>
  <c r="D40" i="90"/>
  <c r="E40" i="90"/>
  <c r="B40" i="90"/>
  <c r="I27" i="115"/>
  <c r="H26" i="115"/>
  <c r="I26" i="115"/>
  <c r="H25" i="115"/>
  <c r="I25" i="115"/>
  <c r="H24" i="115"/>
  <c r="I24" i="115"/>
  <c r="H23" i="115"/>
  <c r="I23" i="115"/>
  <c r="H22" i="115"/>
  <c r="I22" i="115"/>
  <c r="H21" i="115"/>
  <c r="I21" i="115"/>
  <c r="H19" i="115"/>
  <c r="I19" i="115"/>
  <c r="H18" i="115"/>
  <c r="I18" i="115"/>
  <c r="H17" i="115"/>
  <c r="I17" i="115"/>
  <c r="I16" i="115"/>
  <c r="H16" i="115"/>
  <c r="H15" i="115"/>
  <c r="H13" i="115"/>
  <c r="I13" i="115"/>
  <c r="H12" i="115"/>
  <c r="I12" i="115"/>
  <c r="H11" i="115"/>
  <c r="I11" i="115"/>
  <c r="H10" i="115"/>
  <c r="I10" i="115"/>
  <c r="I15" i="115"/>
  <c r="F26" i="132"/>
  <c r="F25" i="132"/>
  <c r="G25" i="132"/>
  <c r="F23" i="132"/>
  <c r="F17" i="132"/>
  <c r="F13" i="132"/>
  <c r="F12" i="132"/>
  <c r="F11" i="132"/>
  <c r="G11" i="132"/>
  <c r="F42" i="132"/>
  <c r="G42" i="132"/>
  <c r="G38" i="132"/>
  <c r="G31" i="132"/>
  <c r="F38" i="91"/>
  <c r="F34" i="91"/>
  <c r="F29" i="91"/>
  <c r="F28" i="91"/>
  <c r="F38" i="90"/>
  <c r="F40" i="90"/>
  <c r="F34" i="90"/>
  <c r="F29" i="90"/>
  <c r="F28" i="90"/>
  <c r="F39" i="102"/>
  <c r="F35" i="102"/>
  <c r="F29" i="102"/>
  <c r="C39" i="92"/>
  <c r="D39" i="92"/>
  <c r="E39" i="92"/>
  <c r="B39" i="92"/>
  <c r="C36" i="92"/>
  <c r="D36" i="92"/>
  <c r="E36" i="92"/>
  <c r="G36" i="92"/>
  <c r="B36" i="92"/>
  <c r="C32" i="92"/>
  <c r="F32" i="92"/>
  <c r="D32" i="92"/>
  <c r="E32" i="92"/>
  <c r="B32" i="92"/>
  <c r="P11" i="92"/>
  <c r="Q11" i="92"/>
  <c r="F37" i="92"/>
  <c r="F39" i="92"/>
  <c r="F34" i="92"/>
  <c r="F36" i="92"/>
  <c r="M26" i="92"/>
  <c r="L26" i="92"/>
  <c r="K26" i="92"/>
  <c r="N26" i="92"/>
  <c r="J26" i="92"/>
  <c r="N25" i="92"/>
  <c r="N24" i="92"/>
  <c r="N23" i="92"/>
  <c r="N22" i="92"/>
  <c r="N21" i="92"/>
  <c r="P21" i="92"/>
  <c r="Q21" i="92"/>
  <c r="N20" i="92"/>
  <c r="N19" i="92"/>
  <c r="N18" i="92"/>
  <c r="N17" i="92"/>
  <c r="N16" i="92"/>
  <c r="N15" i="92"/>
  <c r="P15" i="92"/>
  <c r="Q15" i="92"/>
  <c r="N14" i="92"/>
  <c r="N13" i="92"/>
  <c r="N12" i="92"/>
  <c r="N11" i="92"/>
  <c r="N10" i="92"/>
  <c r="P10" i="92"/>
  <c r="Q10" i="92"/>
  <c r="N9" i="92"/>
  <c r="P9" i="92"/>
  <c r="Q9" i="92"/>
  <c r="N8" i="92"/>
  <c r="P8" i="92"/>
  <c r="Q8" i="92"/>
  <c r="N7" i="92"/>
  <c r="F26" i="199"/>
  <c r="E26" i="199"/>
  <c r="C26" i="199"/>
  <c r="B26" i="199"/>
  <c r="D25" i="199"/>
  <c r="D24" i="199"/>
  <c r="D23" i="199"/>
  <c r="D22" i="199"/>
  <c r="D21" i="199"/>
  <c r="D20" i="199"/>
  <c r="D19" i="199"/>
  <c r="D18" i="199"/>
  <c r="D17" i="199"/>
  <c r="D16" i="199"/>
  <c r="D15" i="199"/>
  <c r="D14" i="199"/>
  <c r="D13" i="199"/>
  <c r="D12" i="199"/>
  <c r="D11" i="199"/>
  <c r="D10" i="199"/>
  <c r="D9" i="199"/>
  <c r="D8" i="199"/>
  <c r="D7" i="199"/>
  <c r="D6" i="199"/>
  <c r="S44" i="138"/>
  <c r="C45" i="138"/>
  <c r="S45" i="138"/>
  <c r="D45" i="138"/>
  <c r="E45" i="138"/>
  <c r="F45" i="138"/>
  <c r="G45" i="138"/>
  <c r="H45" i="138"/>
  <c r="I45" i="138"/>
  <c r="J45" i="138"/>
  <c r="K45" i="138"/>
  <c r="L45" i="138"/>
  <c r="M45" i="138"/>
  <c r="N45" i="138"/>
  <c r="O45" i="138"/>
  <c r="P45" i="138"/>
  <c r="Q45" i="138"/>
  <c r="R45" i="138"/>
  <c r="B45" i="138"/>
  <c r="S43" i="138"/>
  <c r="S39" i="138"/>
  <c r="C40" i="138"/>
  <c r="D40" i="138"/>
  <c r="E40" i="138"/>
  <c r="F40" i="138"/>
  <c r="G40" i="138"/>
  <c r="H40" i="138"/>
  <c r="I40" i="138"/>
  <c r="J40" i="138"/>
  <c r="K40" i="138"/>
  <c r="L40" i="138"/>
  <c r="M40" i="138"/>
  <c r="N40" i="138"/>
  <c r="O40" i="138"/>
  <c r="P40" i="138"/>
  <c r="Q40" i="138"/>
  <c r="R40" i="138"/>
  <c r="B40" i="138"/>
  <c r="S38" i="138"/>
  <c r="C36" i="138"/>
  <c r="D36" i="138"/>
  <c r="E36" i="138"/>
  <c r="F36" i="138"/>
  <c r="G36" i="138"/>
  <c r="H36" i="138"/>
  <c r="I36" i="138"/>
  <c r="J36" i="138"/>
  <c r="K36" i="138"/>
  <c r="L36" i="138"/>
  <c r="M36" i="138"/>
  <c r="N36" i="138"/>
  <c r="O36" i="138"/>
  <c r="P36" i="138"/>
  <c r="Q36" i="138"/>
  <c r="R36" i="138"/>
  <c r="B36" i="138"/>
  <c r="S32" i="138"/>
  <c r="S31" i="138"/>
  <c r="AN30" i="138"/>
  <c r="AM28" i="138"/>
  <c r="AL28" i="138"/>
  <c r="AK28" i="138"/>
  <c r="AJ28" i="138"/>
  <c r="AI28" i="138"/>
  <c r="AH28" i="138"/>
  <c r="AG28" i="138"/>
  <c r="AF28" i="138"/>
  <c r="AE28" i="138"/>
  <c r="AD28" i="138"/>
  <c r="AC28" i="138"/>
  <c r="AB28" i="138"/>
  <c r="AA28" i="138"/>
  <c r="Z28" i="138"/>
  <c r="Y28" i="138"/>
  <c r="X28" i="138"/>
  <c r="W28" i="138"/>
  <c r="AN27" i="138"/>
  <c r="AN26" i="138"/>
  <c r="AN25" i="138"/>
  <c r="AN24" i="138"/>
  <c r="AN23" i="138"/>
  <c r="AN22" i="138"/>
  <c r="AN21" i="138"/>
  <c r="AN20" i="138"/>
  <c r="AN19" i="138"/>
  <c r="AN18" i="138"/>
  <c r="AN17" i="138"/>
  <c r="AN16" i="138"/>
  <c r="AN15" i="138"/>
  <c r="AN14" i="138"/>
  <c r="AN13" i="138"/>
  <c r="AN12" i="138"/>
  <c r="AN11" i="138"/>
  <c r="AN10" i="138"/>
  <c r="AN9" i="138"/>
  <c r="AN8" i="138"/>
  <c r="F27" i="264"/>
  <c r="E27" i="264"/>
  <c r="C27" i="264"/>
  <c r="B27" i="264"/>
  <c r="D26" i="264"/>
  <c r="G26" i="264"/>
  <c r="D25" i="264"/>
  <c r="G25" i="264"/>
  <c r="D24" i="264"/>
  <c r="G24" i="264"/>
  <c r="D23" i="264"/>
  <c r="G23" i="264"/>
  <c r="D22" i="264"/>
  <c r="G22" i="264"/>
  <c r="D21" i="264"/>
  <c r="G21" i="264"/>
  <c r="D20" i="264"/>
  <c r="G20" i="264"/>
  <c r="D19" i="264"/>
  <c r="G19" i="264"/>
  <c r="D18" i="264"/>
  <c r="G18" i="264"/>
  <c r="D17" i="264"/>
  <c r="G17" i="264"/>
  <c r="D16" i="264"/>
  <c r="G16" i="264"/>
  <c r="D15" i="264"/>
  <c r="G15" i="264"/>
  <c r="D14" i="264"/>
  <c r="G14" i="264"/>
  <c r="D13" i="264"/>
  <c r="G13" i="264"/>
  <c r="D12" i="264"/>
  <c r="G12" i="264"/>
  <c r="D11" i="264"/>
  <c r="G11" i="264"/>
  <c r="D10" i="264"/>
  <c r="G10" i="264"/>
  <c r="D9" i="264"/>
  <c r="G9" i="264"/>
  <c r="D8" i="264"/>
  <c r="G8" i="264"/>
  <c r="D7" i="264"/>
  <c r="G7" i="264"/>
  <c r="G27" i="264"/>
  <c r="D27" i="264"/>
  <c r="E27" i="263"/>
  <c r="D27" i="263"/>
  <c r="C27" i="263"/>
  <c r="B27" i="263"/>
  <c r="B26" i="263"/>
  <c r="B25" i="263"/>
  <c r="B24" i="263"/>
  <c r="B23" i="263"/>
  <c r="B22" i="263"/>
  <c r="B21" i="263"/>
  <c r="B20" i="263"/>
  <c r="B19" i="263"/>
  <c r="B18" i="263"/>
  <c r="B17" i="263"/>
  <c r="B16" i="263"/>
  <c r="B15" i="263"/>
  <c r="B14" i="263"/>
  <c r="B13" i="263"/>
  <c r="B12" i="263"/>
  <c r="B11" i="263"/>
  <c r="B10" i="263"/>
  <c r="B9" i="263"/>
  <c r="B8" i="263"/>
  <c r="B7" i="263"/>
  <c r="D58" i="98"/>
  <c r="J32" i="134"/>
  <c r="D57" i="98"/>
  <c r="D56" i="98"/>
  <c r="D55" i="98"/>
  <c r="D54" i="98"/>
  <c r="D53" i="98"/>
  <c r="G27" i="261"/>
  <c r="E9" i="261"/>
  <c r="E10" i="261"/>
  <c r="E11" i="261"/>
  <c r="E12" i="261"/>
  <c r="E13" i="261"/>
  <c r="E14" i="261"/>
  <c r="E15" i="261"/>
  <c r="E16" i="261"/>
  <c r="E17" i="261"/>
  <c r="E18" i="261"/>
  <c r="E19" i="261"/>
  <c r="E20" i="261"/>
  <c r="E21" i="261"/>
  <c r="E22" i="261"/>
  <c r="E23" i="261"/>
  <c r="E24" i="261"/>
  <c r="E25" i="261"/>
  <c r="E26" i="261"/>
  <c r="E8" i="261"/>
  <c r="E7" i="261"/>
  <c r="F27" i="261"/>
  <c r="D27" i="261"/>
  <c r="C27" i="261"/>
  <c r="B27" i="261"/>
  <c r="H27" i="261"/>
  <c r="J36" i="134"/>
  <c r="J39" i="134"/>
  <c r="N25" i="122"/>
  <c r="N28" i="122"/>
  <c r="D23" i="112"/>
  <c r="D22" i="112"/>
  <c r="D21" i="112"/>
  <c r="D26" i="98"/>
  <c r="D25" i="98"/>
  <c r="D24" i="98"/>
  <c r="E27" i="261"/>
  <c r="J31" i="134"/>
  <c r="N41" i="122"/>
  <c r="N46" i="122"/>
  <c r="D35" i="112"/>
  <c r="D52" i="98"/>
  <c r="J30" i="134"/>
  <c r="D51" i="98"/>
  <c r="D50" i="98"/>
  <c r="J29" i="134"/>
  <c r="J35" i="134" s="1"/>
  <c r="N40" i="122"/>
  <c r="D34" i="112"/>
  <c r="D49" i="98"/>
  <c r="D48" i="98"/>
  <c r="E7" i="239"/>
  <c r="C9" i="239"/>
  <c r="C10" i="239"/>
  <c r="C13" i="239"/>
  <c r="C14" i="239"/>
  <c r="C15" i="239"/>
  <c r="C17" i="239"/>
  <c r="C18" i="239"/>
  <c r="C21" i="239"/>
  <c r="C7" i="239"/>
  <c r="F8" i="239"/>
  <c r="C8" i="239"/>
  <c r="F9" i="239"/>
  <c r="E9" i="239"/>
  <c r="F10" i="239"/>
  <c r="E10" i="239"/>
  <c r="F11" i="239"/>
  <c r="E11" i="239"/>
  <c r="F12" i="239"/>
  <c r="E12" i="239"/>
  <c r="F13" i="239"/>
  <c r="E13" i="239"/>
  <c r="F14" i="239"/>
  <c r="E14" i="239"/>
  <c r="F15" i="239"/>
  <c r="E15" i="239"/>
  <c r="F16" i="239"/>
  <c r="C16" i="239"/>
  <c r="F17" i="239"/>
  <c r="E17" i="239"/>
  <c r="F18" i="239"/>
  <c r="E18" i="239"/>
  <c r="F19" i="239"/>
  <c r="E19" i="239"/>
  <c r="F20" i="239"/>
  <c r="E20" i="239"/>
  <c r="F21" i="239"/>
  <c r="E21" i="239"/>
  <c r="F7" i="239"/>
  <c r="B23" i="238"/>
  <c r="E16" i="239"/>
  <c r="E8" i="239"/>
  <c r="C20" i="239"/>
  <c r="C12" i="239"/>
  <c r="C19" i="239"/>
  <c r="C11" i="239"/>
  <c r="C27" i="145"/>
  <c r="D27" i="145"/>
  <c r="E27" i="145"/>
  <c r="B27" i="145"/>
  <c r="D26" i="112"/>
  <c r="D25" i="112"/>
  <c r="D28" i="112"/>
  <c r="D29" i="98"/>
  <c r="D28" i="98"/>
  <c r="F26" i="260"/>
  <c r="E26" i="260"/>
  <c r="D26" i="260"/>
  <c r="C26" i="260"/>
  <c r="B26" i="260"/>
  <c r="D27" i="107"/>
  <c r="F27" i="107"/>
  <c r="G27" i="107"/>
  <c r="I27" i="107"/>
  <c r="H27" i="107"/>
  <c r="J27" i="134"/>
  <c r="N38" i="122"/>
  <c r="N39" i="122"/>
  <c r="D33" i="112"/>
  <c r="D47" i="98"/>
  <c r="D32" i="112"/>
  <c r="D37" i="112"/>
  <c r="D46" i="98"/>
  <c r="D45" i="98"/>
  <c r="D44" i="98"/>
  <c r="D43" i="98"/>
  <c r="D42" i="98"/>
  <c r="D41" i="98"/>
  <c r="D40" i="98"/>
  <c r="D39" i="98"/>
  <c r="D38" i="98"/>
  <c r="D37" i="98"/>
  <c r="J22" i="134"/>
  <c r="D36" i="98"/>
  <c r="D35" i="98"/>
  <c r="B26" i="93"/>
  <c r="D26" i="93"/>
  <c r="E26" i="93"/>
  <c r="N14" i="122"/>
  <c r="N15" i="122"/>
  <c r="N10" i="122"/>
  <c r="N11" i="122"/>
  <c r="N12" i="122"/>
  <c r="N13" i="122"/>
  <c r="C16" i="122"/>
  <c r="D16" i="122"/>
  <c r="E16" i="122"/>
  <c r="F16" i="122"/>
  <c r="G16" i="122"/>
  <c r="H16" i="122"/>
  <c r="I16" i="122"/>
  <c r="J16" i="122"/>
  <c r="K16" i="122"/>
  <c r="L16" i="122"/>
  <c r="M16" i="122"/>
  <c r="B16" i="122"/>
  <c r="N9" i="122"/>
  <c r="N16" i="122"/>
  <c r="N8" i="122"/>
  <c r="N12" i="121"/>
  <c r="B26" i="124"/>
  <c r="C26" i="105"/>
  <c r="D26" i="105"/>
  <c r="E26" i="105"/>
  <c r="K21" i="135"/>
  <c r="G26" i="244"/>
  <c r="F26" i="244"/>
  <c r="H26" i="244"/>
  <c r="E26" i="244"/>
  <c r="D26" i="244"/>
  <c r="C26" i="244"/>
  <c r="B26" i="244"/>
  <c r="H25" i="244"/>
  <c r="H24" i="244"/>
  <c r="H23" i="244"/>
  <c r="H22" i="244"/>
  <c r="H21" i="244"/>
  <c r="H20" i="244"/>
  <c r="H19" i="244"/>
  <c r="H18" i="244"/>
  <c r="H17" i="244"/>
  <c r="H16" i="244"/>
  <c r="H15" i="244"/>
  <c r="H14" i="244"/>
  <c r="H13" i="244"/>
  <c r="H12" i="244"/>
  <c r="H11" i="244"/>
  <c r="H10" i="244"/>
  <c r="H9" i="244"/>
  <c r="H8" i="244"/>
  <c r="H7" i="244"/>
  <c r="H6" i="244"/>
  <c r="F15" i="243"/>
  <c r="D15" i="243"/>
  <c r="C15" i="243"/>
  <c r="B15" i="243"/>
  <c r="E14" i="243"/>
  <c r="E13" i="243"/>
  <c r="E12" i="243"/>
  <c r="E11" i="243"/>
  <c r="E10" i="243"/>
  <c r="E9" i="243"/>
  <c r="E8" i="243"/>
  <c r="E7" i="243"/>
  <c r="E6" i="243"/>
  <c r="E15" i="243"/>
  <c r="D7" i="93"/>
  <c r="E7" i="93"/>
  <c r="D8" i="93"/>
  <c r="E8" i="93"/>
  <c r="D9" i="93"/>
  <c r="E9" i="93"/>
  <c r="D10" i="93"/>
  <c r="E10" i="93"/>
  <c r="D11" i="93"/>
  <c r="E11" i="93"/>
  <c r="D12" i="93"/>
  <c r="E12" i="93"/>
  <c r="D13" i="93"/>
  <c r="E13" i="93"/>
  <c r="D14" i="93"/>
  <c r="E14" i="93"/>
  <c r="D15" i="93"/>
  <c r="E15" i="93"/>
  <c r="D16" i="93"/>
  <c r="E16" i="93"/>
  <c r="D17" i="93"/>
  <c r="E17" i="93"/>
  <c r="D18" i="93"/>
  <c r="E18" i="93"/>
  <c r="D19" i="93"/>
  <c r="E19" i="93"/>
  <c r="D20" i="93"/>
  <c r="E20" i="93"/>
  <c r="D21" i="93"/>
  <c r="E21" i="93"/>
  <c r="D22" i="93"/>
  <c r="E22" i="93"/>
  <c r="D23" i="93"/>
  <c r="E23" i="93"/>
  <c r="D24" i="93"/>
  <c r="E24" i="93"/>
  <c r="D25" i="93"/>
  <c r="E25" i="93"/>
  <c r="D6" i="93"/>
  <c r="E6" i="93"/>
  <c r="F14" i="91"/>
  <c r="C16" i="134"/>
  <c r="D16" i="134"/>
  <c r="E16" i="134"/>
  <c r="F16" i="134"/>
  <c r="G16" i="134"/>
  <c r="H16" i="134"/>
  <c r="I16" i="134"/>
  <c r="B16" i="134"/>
  <c r="J15" i="134"/>
  <c r="F17" i="129"/>
  <c r="G16" i="129"/>
  <c r="G15" i="129"/>
  <c r="L24" i="128"/>
  <c r="J24" i="128"/>
  <c r="G12" i="129"/>
  <c r="G13" i="129"/>
  <c r="G8" i="129"/>
  <c r="G7" i="129"/>
  <c r="G11" i="129"/>
  <c r="B28" i="138"/>
  <c r="C28" i="138"/>
  <c r="I7" i="234"/>
  <c r="I8" i="234"/>
  <c r="I9" i="234"/>
  <c r="I10" i="234"/>
  <c r="I11" i="234"/>
  <c r="I12" i="234"/>
  <c r="I13" i="234"/>
  <c r="I14" i="234"/>
  <c r="I15" i="234"/>
  <c r="I16" i="234"/>
  <c r="I17" i="234"/>
  <c r="I18" i="234"/>
  <c r="I19" i="234"/>
  <c r="I20" i="234"/>
  <c r="I21" i="234"/>
  <c r="I22" i="234"/>
  <c r="I23" i="234"/>
  <c r="I24" i="234"/>
  <c r="I25" i="234"/>
  <c r="I6" i="234"/>
  <c r="F7" i="234"/>
  <c r="F8" i="234"/>
  <c r="F9" i="234"/>
  <c r="F10" i="234"/>
  <c r="F11" i="234"/>
  <c r="F12" i="234"/>
  <c r="F13" i="234"/>
  <c r="F14" i="234"/>
  <c r="F15" i="234"/>
  <c r="F16" i="234"/>
  <c r="F17" i="234"/>
  <c r="F18" i="234"/>
  <c r="F19" i="234"/>
  <c r="F20" i="234"/>
  <c r="F21" i="234"/>
  <c r="F22" i="234"/>
  <c r="F23" i="234"/>
  <c r="F24" i="234"/>
  <c r="F25" i="234"/>
  <c r="F6" i="234"/>
  <c r="I15" i="96"/>
  <c r="D22" i="239"/>
  <c r="B22" i="239"/>
  <c r="F23" i="238"/>
  <c r="G23" i="238"/>
  <c r="E9" i="238"/>
  <c r="E10" i="238"/>
  <c r="E11" i="238"/>
  <c r="E12" i="238"/>
  <c r="E13" i="238"/>
  <c r="E14" i="238"/>
  <c r="E15" i="238"/>
  <c r="E16" i="238"/>
  <c r="E17" i="238"/>
  <c r="E18" i="238"/>
  <c r="E19" i="238"/>
  <c r="E20" i="238"/>
  <c r="E21" i="238"/>
  <c r="E22" i="238"/>
  <c r="E8" i="238"/>
  <c r="D23" i="238"/>
  <c r="C23" i="238"/>
  <c r="E23" i="238"/>
  <c r="F22" i="239"/>
  <c r="C22" i="239"/>
  <c r="E22" i="239"/>
  <c r="B15" i="140"/>
  <c r="C26" i="137"/>
  <c r="D6" i="104"/>
  <c r="G6" i="104"/>
  <c r="J7" i="134"/>
  <c r="J8" i="134"/>
  <c r="J9" i="134"/>
  <c r="J10" i="134"/>
  <c r="J11" i="134"/>
  <c r="J12" i="134"/>
  <c r="J13" i="134"/>
  <c r="J14" i="134"/>
  <c r="J6" i="134"/>
  <c r="D14" i="112"/>
  <c r="D17" i="98"/>
  <c r="E17" i="98"/>
  <c r="J16" i="134"/>
  <c r="D9" i="112"/>
  <c r="E9" i="112"/>
  <c r="E26" i="234"/>
  <c r="D26" i="234"/>
  <c r="C26" i="234"/>
  <c r="B26" i="234"/>
  <c r="E13" i="145"/>
  <c r="D13" i="145"/>
  <c r="C13" i="145"/>
  <c r="B13" i="145"/>
  <c r="C15" i="140"/>
  <c r="D13" i="112"/>
  <c r="E13" i="112"/>
  <c r="D12" i="112"/>
  <c r="E12" i="112"/>
  <c r="D11" i="112"/>
  <c r="D15" i="112"/>
  <c r="D16" i="98"/>
  <c r="E16" i="98"/>
  <c r="D15" i="98"/>
  <c r="E15" i="98"/>
  <c r="D14" i="98"/>
  <c r="E14" i="98"/>
  <c r="D12" i="98"/>
  <c r="E12" i="98"/>
  <c r="D11" i="98"/>
  <c r="D18" i="98"/>
  <c r="E11" i="112"/>
  <c r="E11" i="98"/>
  <c r="E26" i="126"/>
  <c r="C26" i="126"/>
  <c r="B26" i="126"/>
  <c r="G26" i="105"/>
  <c r="F26" i="105"/>
  <c r="B26" i="105"/>
  <c r="M21" i="135"/>
  <c r="L21" i="135"/>
  <c r="J21" i="135"/>
  <c r="I21" i="135"/>
  <c r="H21" i="135"/>
  <c r="G21" i="135"/>
  <c r="F21" i="135"/>
  <c r="E21" i="135"/>
  <c r="D21" i="135"/>
  <c r="C21" i="135"/>
  <c r="B21" i="135"/>
  <c r="N20" i="135"/>
  <c r="O20" i="135"/>
  <c r="N19" i="135"/>
  <c r="O19" i="135"/>
  <c r="N18" i="135"/>
  <c r="O18" i="135"/>
  <c r="N17" i="135"/>
  <c r="O17" i="135"/>
  <c r="N16" i="135"/>
  <c r="O16" i="135"/>
  <c r="N15" i="135"/>
  <c r="O15" i="135"/>
  <c r="N14" i="135"/>
  <c r="O14" i="135"/>
  <c r="N13" i="135"/>
  <c r="O13" i="135"/>
  <c r="N12" i="135"/>
  <c r="O12" i="135"/>
  <c r="N11" i="135"/>
  <c r="O11" i="135"/>
  <c r="N10" i="135"/>
  <c r="O10" i="135"/>
  <c r="N9" i="135"/>
  <c r="O9" i="135"/>
  <c r="N8" i="135"/>
  <c r="H20" i="96"/>
  <c r="G20" i="96"/>
  <c r="F20" i="96"/>
  <c r="E20" i="96"/>
  <c r="D20" i="96"/>
  <c r="C20" i="96"/>
  <c r="B20" i="96"/>
  <c r="I19" i="96"/>
  <c r="I18" i="96"/>
  <c r="I17" i="96"/>
  <c r="I16" i="96"/>
  <c r="I14" i="96"/>
  <c r="I13" i="96"/>
  <c r="I12" i="96"/>
  <c r="I11" i="96"/>
  <c r="I10" i="96"/>
  <c r="I9" i="96"/>
  <c r="I8" i="96"/>
  <c r="I7" i="96"/>
  <c r="E21" i="95"/>
  <c r="C21" i="95"/>
  <c r="B21" i="95"/>
  <c r="F20" i="95"/>
  <c r="D20" i="95"/>
  <c r="F19" i="95"/>
  <c r="D19" i="95"/>
  <c r="F18" i="95"/>
  <c r="D18" i="95"/>
  <c r="F17" i="95"/>
  <c r="D17" i="95"/>
  <c r="F16" i="95"/>
  <c r="D16" i="95"/>
  <c r="F15" i="95"/>
  <c r="D15" i="95"/>
  <c r="F14" i="95"/>
  <c r="D14" i="95"/>
  <c r="F13" i="95"/>
  <c r="D13" i="95"/>
  <c r="F12" i="95"/>
  <c r="D12" i="95"/>
  <c r="F11" i="95"/>
  <c r="D11" i="95"/>
  <c r="F10" i="95"/>
  <c r="D10" i="95"/>
  <c r="F9" i="95"/>
  <c r="D9" i="95"/>
  <c r="F8" i="95"/>
  <c r="D8" i="95"/>
  <c r="D21" i="95"/>
  <c r="I20" i="96"/>
  <c r="N21" i="135"/>
  <c r="O21" i="135"/>
  <c r="O8" i="135"/>
  <c r="F21" i="95"/>
  <c r="G9" i="132"/>
  <c r="G10" i="132"/>
  <c r="G12" i="132"/>
  <c r="G13" i="132"/>
  <c r="G14" i="132"/>
  <c r="G16" i="132"/>
  <c r="G17" i="132"/>
  <c r="G18" i="132"/>
  <c r="G19" i="132"/>
  <c r="G20" i="132"/>
  <c r="G21" i="132"/>
  <c r="G22" i="132"/>
  <c r="G23" i="132"/>
  <c r="G24" i="132"/>
  <c r="G26" i="132"/>
  <c r="G27" i="132"/>
  <c r="C26" i="92"/>
  <c r="D26" i="92"/>
  <c r="E26" i="92"/>
  <c r="B26" i="92"/>
  <c r="F7" i="92"/>
  <c r="P7" i="92"/>
  <c r="Q7" i="92"/>
  <c r="F8" i="92"/>
  <c r="F9" i="92"/>
  <c r="F10" i="92"/>
  <c r="F11" i="92"/>
  <c r="F12" i="92"/>
  <c r="P12" i="92"/>
  <c r="Q12" i="92"/>
  <c r="F13" i="92"/>
  <c r="P13" i="92"/>
  <c r="Q13" i="92"/>
  <c r="F14" i="92"/>
  <c r="P14" i="92"/>
  <c r="Q14" i="92"/>
  <c r="F15" i="92"/>
  <c r="F16" i="92"/>
  <c r="P16" i="92"/>
  <c r="Q16" i="92"/>
  <c r="F17" i="92"/>
  <c r="P17" i="92"/>
  <c r="Q17" i="92"/>
  <c r="F18" i="92"/>
  <c r="P18" i="92"/>
  <c r="Q18" i="92"/>
  <c r="F19" i="92"/>
  <c r="P19" i="92"/>
  <c r="Q19" i="92"/>
  <c r="F20" i="92"/>
  <c r="P20" i="92"/>
  <c r="Q20" i="92"/>
  <c r="F21" i="92"/>
  <c r="F22" i="92"/>
  <c r="P22" i="92"/>
  <c r="Q22" i="92"/>
  <c r="F23" i="92"/>
  <c r="P23" i="92"/>
  <c r="Q23" i="92"/>
  <c r="F24" i="92"/>
  <c r="P24" i="92"/>
  <c r="Q24" i="92"/>
  <c r="F25" i="92"/>
  <c r="P25" i="92"/>
  <c r="Q25" i="92"/>
  <c r="F6" i="92"/>
  <c r="P6" i="92"/>
  <c r="Q6" i="92"/>
  <c r="C26" i="91"/>
  <c r="D26" i="91"/>
  <c r="E26" i="91"/>
  <c r="B26" i="91"/>
  <c r="F19" i="91"/>
  <c r="F20" i="91"/>
  <c r="F21" i="91"/>
  <c r="F22" i="91"/>
  <c r="F23" i="91"/>
  <c r="F24" i="91"/>
  <c r="F25" i="91"/>
  <c r="F7" i="91"/>
  <c r="F8" i="91"/>
  <c r="F9" i="91"/>
  <c r="F10" i="91"/>
  <c r="F11" i="91"/>
  <c r="F12" i="91"/>
  <c r="F13" i="91"/>
  <c r="F15" i="91"/>
  <c r="F16" i="91"/>
  <c r="F17" i="91"/>
  <c r="F18" i="91"/>
  <c r="F6" i="91"/>
  <c r="F26" i="91"/>
  <c r="C26" i="196"/>
  <c r="B26" i="196"/>
  <c r="D12" i="152"/>
  <c r="D11" i="152"/>
  <c r="D10" i="152"/>
  <c r="D9" i="152"/>
  <c r="D8" i="152"/>
  <c r="D7" i="152"/>
  <c r="D6" i="152"/>
  <c r="D5" i="152"/>
  <c r="R28" i="138"/>
  <c r="Q28" i="138"/>
  <c r="P28" i="138"/>
  <c r="O28" i="138"/>
  <c r="N28" i="138"/>
  <c r="M28" i="138"/>
  <c r="L28" i="138"/>
  <c r="K28" i="138"/>
  <c r="J28" i="138"/>
  <c r="I28" i="138"/>
  <c r="H28" i="138"/>
  <c r="G28" i="138"/>
  <c r="F28" i="138"/>
  <c r="E28" i="138"/>
  <c r="D28" i="138"/>
  <c r="S27" i="138"/>
  <c r="S26" i="138"/>
  <c r="S25" i="138"/>
  <c r="S24" i="138"/>
  <c r="S23" i="138"/>
  <c r="S22" i="138"/>
  <c r="S21" i="138"/>
  <c r="S20" i="138"/>
  <c r="S19" i="138"/>
  <c r="S18" i="138"/>
  <c r="S17" i="138"/>
  <c r="S16" i="138"/>
  <c r="S15" i="138"/>
  <c r="S14" i="138"/>
  <c r="S13" i="138"/>
  <c r="S12" i="138"/>
  <c r="S11" i="138"/>
  <c r="S10" i="138"/>
  <c r="S9" i="138"/>
  <c r="S8" i="138"/>
  <c r="B26" i="137"/>
  <c r="E12" i="133"/>
  <c r="D12" i="133"/>
  <c r="C12" i="133"/>
  <c r="B12" i="133"/>
  <c r="F11" i="133"/>
  <c r="F10" i="133"/>
  <c r="F9" i="133"/>
  <c r="F8" i="133"/>
  <c r="F7" i="133"/>
  <c r="F6" i="133"/>
  <c r="E28" i="132"/>
  <c r="D28" i="132"/>
  <c r="C28" i="132"/>
  <c r="B28" i="132"/>
  <c r="G8" i="132"/>
  <c r="D17" i="129"/>
  <c r="B17" i="129"/>
  <c r="H24" i="128"/>
  <c r="F24" i="128"/>
  <c r="D24" i="128"/>
  <c r="B24" i="128"/>
  <c r="G14" i="127"/>
  <c r="G9" i="127"/>
  <c r="F28" i="121"/>
  <c r="D28" i="121"/>
  <c r="G28" i="115"/>
  <c r="F28" i="115"/>
  <c r="E28" i="115"/>
  <c r="D28" i="115"/>
  <c r="C28" i="115"/>
  <c r="H14" i="115"/>
  <c r="I14" i="115"/>
  <c r="H9" i="115"/>
  <c r="I9" i="115"/>
  <c r="H8" i="115"/>
  <c r="C27" i="107"/>
  <c r="F17" i="104"/>
  <c r="E17" i="104"/>
  <c r="C17" i="104"/>
  <c r="B17" i="104"/>
  <c r="D17" i="104"/>
  <c r="G16" i="104"/>
  <c r="D16" i="104"/>
  <c r="G15" i="104"/>
  <c r="D15" i="104"/>
  <c r="G14" i="104"/>
  <c r="D14" i="104"/>
  <c r="G13" i="104"/>
  <c r="D13" i="104"/>
  <c r="G12" i="104"/>
  <c r="D12" i="104"/>
  <c r="G11" i="104"/>
  <c r="D11" i="104"/>
  <c r="G10" i="104"/>
  <c r="D10" i="104"/>
  <c r="G9" i="104"/>
  <c r="D9" i="104"/>
  <c r="G8" i="104"/>
  <c r="D8" i="104"/>
  <c r="G7" i="104"/>
  <c r="D7" i="104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E26" i="102"/>
  <c r="D26" i="102"/>
  <c r="C26" i="102"/>
  <c r="B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F6" i="102"/>
  <c r="F26" i="102" s="1"/>
  <c r="F19" i="97"/>
  <c r="E19" i="97"/>
  <c r="D19" i="97"/>
  <c r="C19" i="97"/>
  <c r="B19" i="97"/>
  <c r="C26" i="93"/>
  <c r="E26" i="90"/>
  <c r="D26" i="90"/>
  <c r="C26" i="90"/>
  <c r="B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F6" i="90"/>
  <c r="B28" i="94"/>
  <c r="F28" i="94"/>
  <c r="D28" i="94"/>
  <c r="J28" i="94"/>
  <c r="F12" i="133"/>
  <c r="G17" i="104"/>
  <c r="H28" i="121"/>
  <c r="L28" i="121"/>
  <c r="M28" i="121"/>
  <c r="N8" i="121"/>
  <c r="N9" i="121"/>
  <c r="B28" i="121"/>
  <c r="N13" i="121"/>
  <c r="N14" i="121"/>
  <c r="N15" i="121"/>
  <c r="N16" i="121"/>
  <c r="N17" i="121"/>
  <c r="N20" i="121"/>
  <c r="N21" i="121"/>
  <c r="N24" i="121"/>
  <c r="N26" i="121"/>
  <c r="N10" i="121"/>
  <c r="H28" i="94"/>
  <c r="E28" i="121"/>
  <c r="J28" i="121"/>
  <c r="N18" i="121"/>
  <c r="N22" i="121"/>
  <c r="N25" i="121"/>
  <c r="I8" i="115"/>
  <c r="C28" i="121"/>
  <c r="G28" i="121"/>
  <c r="K28" i="121"/>
  <c r="I28" i="121"/>
  <c r="N19" i="121"/>
  <c r="N23" i="121"/>
  <c r="N11" i="121"/>
  <c r="N27" i="121"/>
  <c r="G24" i="128"/>
  <c r="I24" i="128"/>
  <c r="E17" i="129"/>
  <c r="C17" i="129"/>
  <c r="B29" i="115"/>
  <c r="G29" i="115"/>
  <c r="C29" i="115"/>
  <c r="D29" i="115"/>
  <c r="E29" i="115"/>
  <c r="F29" i="115"/>
  <c r="H29" i="115"/>
  <c r="Z20" i="283"/>
  <c r="Z17" i="283"/>
  <c r="Z16" i="283"/>
  <c r="Z12" i="283"/>
  <c r="Z6" i="283"/>
  <c r="Z8" i="283"/>
  <c r="Z13" i="283"/>
  <c r="Z15" i="283"/>
  <c r="Z10" i="283"/>
  <c r="Z23" i="283"/>
  <c r="Z11" i="283"/>
  <c r="Z25" i="283"/>
  <c r="X26" i="283"/>
  <c r="Z26" i="283"/>
  <c r="Z9" i="283"/>
  <c r="Z24" i="283"/>
  <c r="Z14" i="283"/>
  <c r="Z18" i="283"/>
  <c r="Z22" i="283"/>
  <c r="G35" i="132"/>
  <c r="G40" i="132"/>
  <c r="F28" i="132"/>
  <c r="N39" i="121"/>
  <c r="D24" i="112"/>
  <c r="D32" i="98"/>
  <c r="D27" i="98"/>
  <c r="G14" i="129"/>
  <c r="G10" i="129"/>
  <c r="G9" i="129"/>
  <c r="G6" i="129"/>
  <c r="G17" i="129"/>
  <c r="S40" i="138"/>
  <c r="AN28" i="138"/>
  <c r="S36" i="138"/>
  <c r="I26" i="234"/>
  <c r="F26" i="234"/>
  <c r="G28" i="132"/>
  <c r="F26" i="90"/>
  <c r="N28" i="121"/>
  <c r="D26" i="199"/>
  <c r="S28" i="138"/>
  <c r="F26" i="92"/>
</calcChain>
</file>

<file path=xl/comments1.xml><?xml version="1.0" encoding="utf-8"?>
<comments xmlns="http://schemas.openxmlformats.org/spreadsheetml/2006/main">
  <authors>
    <author>Abdulaziz Ismail Abu Husayn</author>
  </authors>
  <commentList>
    <comment ref="D41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2018</t>
        </r>
      </text>
    </comment>
  </commentList>
</comments>
</file>

<file path=xl/sharedStrings.xml><?xml version="1.0" encoding="utf-8"?>
<sst xmlns="http://schemas.openxmlformats.org/spreadsheetml/2006/main" count="4539" uniqueCount="1520">
  <si>
    <t>سعودي S</t>
  </si>
  <si>
    <t>الرياض</t>
  </si>
  <si>
    <t>Riyadh</t>
  </si>
  <si>
    <t>Makkah</t>
  </si>
  <si>
    <t>جدة</t>
  </si>
  <si>
    <t>Jeddah</t>
  </si>
  <si>
    <t>الطائف</t>
  </si>
  <si>
    <t>Ta`if</t>
  </si>
  <si>
    <t>Medinah</t>
  </si>
  <si>
    <t>القصيم</t>
  </si>
  <si>
    <t>Qaseem</t>
  </si>
  <si>
    <t>Eastern</t>
  </si>
  <si>
    <t>الأحساء</t>
  </si>
  <si>
    <t>Al-Ahsa</t>
  </si>
  <si>
    <t>حفر الباطن</t>
  </si>
  <si>
    <t>Hafr Al-Baten</t>
  </si>
  <si>
    <t>عسير</t>
  </si>
  <si>
    <t>Aseer</t>
  </si>
  <si>
    <t>Bishah</t>
  </si>
  <si>
    <t>تبوك</t>
  </si>
  <si>
    <t>Tabouk</t>
  </si>
  <si>
    <t>حائل</t>
  </si>
  <si>
    <t>Ha`il</t>
  </si>
  <si>
    <t>Northern</t>
  </si>
  <si>
    <t>جازان</t>
  </si>
  <si>
    <t>Jazan</t>
  </si>
  <si>
    <t>نجران</t>
  </si>
  <si>
    <t>Najran</t>
  </si>
  <si>
    <t>Al-Bahah</t>
  </si>
  <si>
    <t>الجوف</t>
  </si>
  <si>
    <t>Al-Jouf</t>
  </si>
  <si>
    <t>القريات</t>
  </si>
  <si>
    <t>Qurayyat</t>
  </si>
  <si>
    <t>القنفذة</t>
  </si>
  <si>
    <t>Qunfudah</t>
  </si>
  <si>
    <t>المجموع</t>
  </si>
  <si>
    <t>Total</t>
  </si>
  <si>
    <t>Region</t>
  </si>
  <si>
    <t>مكة المكرمة</t>
  </si>
  <si>
    <t>الشرقية</t>
  </si>
  <si>
    <t>بيشة</t>
  </si>
  <si>
    <t>Ha'il</t>
  </si>
  <si>
    <t>الحدود الشمالية</t>
  </si>
  <si>
    <t>الباحة</t>
  </si>
  <si>
    <t>Al- Bahah</t>
  </si>
  <si>
    <t xml:space="preserve"> Total</t>
  </si>
  <si>
    <t xml:space="preserve"> </t>
  </si>
  <si>
    <t>%</t>
  </si>
  <si>
    <t>السنة</t>
  </si>
  <si>
    <t>Year</t>
  </si>
  <si>
    <t xml:space="preserve">وزارة الصحة </t>
  </si>
  <si>
    <t>وزارة الصحة</t>
  </si>
  <si>
    <t>الجهات الحكومية الأخرى</t>
  </si>
  <si>
    <t>الإجمالي</t>
  </si>
  <si>
    <t>عدد المستشفيات</t>
  </si>
  <si>
    <t>عدد الأسرة</t>
  </si>
  <si>
    <t>Other governmental sector</t>
  </si>
  <si>
    <t>Private sector</t>
  </si>
  <si>
    <t xml:space="preserve">المجموع </t>
  </si>
  <si>
    <t xml:space="preserve">Total </t>
  </si>
  <si>
    <t>جراحة عامة</t>
  </si>
  <si>
    <t>General Surgery</t>
  </si>
  <si>
    <t>Orthopedics</t>
  </si>
  <si>
    <t>مسالك بولية</t>
  </si>
  <si>
    <t>Urology</t>
  </si>
  <si>
    <t>Neurosurgery</t>
  </si>
  <si>
    <t>أنف وأذن وحنجرة</t>
  </si>
  <si>
    <t>عيون</t>
  </si>
  <si>
    <t>Ophthalmology</t>
  </si>
  <si>
    <t>نساء وولادة</t>
  </si>
  <si>
    <t>OBS/GYN</t>
  </si>
  <si>
    <t>Pediatrics</t>
  </si>
  <si>
    <t>Psychiatry</t>
  </si>
  <si>
    <t>Emergency</t>
  </si>
  <si>
    <t>أخرى</t>
  </si>
  <si>
    <t>Others</t>
  </si>
  <si>
    <t>سعودي</t>
  </si>
  <si>
    <t>NS</t>
  </si>
  <si>
    <t>S</t>
  </si>
  <si>
    <t>ذكور</t>
  </si>
  <si>
    <t>سعودي  S</t>
  </si>
  <si>
    <t>التخصص</t>
  </si>
  <si>
    <t>سعودي
Saudi</t>
  </si>
  <si>
    <t>غير سعودي
Non-Saudi</t>
  </si>
  <si>
    <t>الإجمالي
Total</t>
  </si>
  <si>
    <t>ذكر
Male</t>
  </si>
  <si>
    <t>أنثى
Female</t>
  </si>
  <si>
    <t>لا يشمل المدن الطبية</t>
  </si>
  <si>
    <t>أطفال</t>
  </si>
  <si>
    <t>Eye</t>
  </si>
  <si>
    <t>Surgery</t>
  </si>
  <si>
    <t>عظام</t>
  </si>
  <si>
    <t>Faciodental</t>
  </si>
  <si>
    <t>فك وأسنان</t>
  </si>
  <si>
    <t>E.N.T</t>
  </si>
  <si>
    <t xml:space="preserve">الأحساء             </t>
  </si>
  <si>
    <t>نسبة السعوديين</t>
  </si>
  <si>
    <t>إناث</t>
  </si>
  <si>
    <t>F</t>
  </si>
  <si>
    <t>M</t>
  </si>
  <si>
    <t xml:space="preserve">مستشفيات الهيئه الملكية بالجبيل وينبع </t>
  </si>
  <si>
    <t xml:space="preserve">الخدمات الطبية بالحرس الوطني </t>
  </si>
  <si>
    <t>Al-Baha</t>
  </si>
  <si>
    <t>ENT</t>
  </si>
  <si>
    <t xml:space="preserve">الرياض </t>
  </si>
  <si>
    <t xml:space="preserve">جدة </t>
  </si>
  <si>
    <t xml:space="preserve">الطائف </t>
  </si>
  <si>
    <t xml:space="preserve">المدينة المنورة </t>
  </si>
  <si>
    <t xml:space="preserve">القصيم </t>
  </si>
  <si>
    <t xml:space="preserve"> Qaseem</t>
  </si>
  <si>
    <t xml:space="preserve">الشرقية </t>
  </si>
  <si>
    <t xml:space="preserve">الأحساء </t>
  </si>
  <si>
    <t xml:space="preserve">عسير </t>
  </si>
  <si>
    <t xml:space="preserve">تبوك </t>
  </si>
  <si>
    <t xml:space="preserve"> Ha`il</t>
  </si>
  <si>
    <t xml:space="preserve">الحدود الشمالية </t>
  </si>
  <si>
    <t xml:space="preserve">نجران </t>
  </si>
  <si>
    <t xml:space="preserve"> Najran</t>
  </si>
  <si>
    <t xml:space="preserve">الباحة </t>
  </si>
  <si>
    <t xml:space="preserve">القريات </t>
  </si>
  <si>
    <t>-</t>
  </si>
  <si>
    <t>Pediatric Surgery</t>
  </si>
  <si>
    <t>الرياض
Riyadh</t>
  </si>
  <si>
    <t>أسباب أخرى</t>
  </si>
  <si>
    <t xml:space="preserve">حفر الباطن </t>
  </si>
  <si>
    <t xml:space="preserve">جازان </t>
  </si>
  <si>
    <t xml:space="preserve">الجوف </t>
  </si>
  <si>
    <t>الحالات</t>
  </si>
  <si>
    <t>Cases</t>
  </si>
  <si>
    <t>&lt; 1</t>
  </si>
  <si>
    <t>حفرالباطن</t>
  </si>
  <si>
    <t>No. of cases</t>
  </si>
  <si>
    <t>النشاط</t>
  </si>
  <si>
    <t>Activity</t>
  </si>
  <si>
    <t>العدد</t>
  </si>
  <si>
    <t>جدول  4-1</t>
  </si>
  <si>
    <t>Table 4-1</t>
  </si>
  <si>
    <t xml:space="preserve">عدد الزيارات </t>
  </si>
  <si>
    <t>جدول 4-2</t>
  </si>
  <si>
    <t>Table 4-2</t>
  </si>
  <si>
    <t>Qurrayat</t>
  </si>
  <si>
    <t>جدول 4-3</t>
  </si>
  <si>
    <t>Table 4-3</t>
  </si>
  <si>
    <t>جدول 4-4</t>
  </si>
  <si>
    <t>Table 4-4</t>
  </si>
  <si>
    <t>جدول 4-5</t>
  </si>
  <si>
    <t>Table 4-5</t>
  </si>
  <si>
    <t>زيارات مراجعي العيادات الخارجية</t>
  </si>
  <si>
    <t xml:space="preserve">سعودي </t>
  </si>
  <si>
    <t xml:space="preserve">غير سعودي </t>
  </si>
  <si>
    <t xml:space="preserve"> Al-Bahah</t>
  </si>
  <si>
    <t>جدول 4-6</t>
  </si>
  <si>
    <t>Table 4-6</t>
  </si>
  <si>
    <t>OPD</t>
  </si>
  <si>
    <t xml:space="preserve">القنفذة </t>
  </si>
  <si>
    <t xml:space="preserve">إجمالي الزيارات  </t>
  </si>
  <si>
    <t>متوسط عدد الزيارات لكل فرد من السكان في السنة</t>
  </si>
  <si>
    <t>جدول 4-7</t>
  </si>
  <si>
    <t>Table 4-7</t>
  </si>
  <si>
    <t>Administrative Region</t>
  </si>
  <si>
    <t>الحالات التي تم إسعافها ونقلها للمستشفيات</t>
  </si>
  <si>
    <t xml:space="preserve">مراكزالإسعاف </t>
  </si>
  <si>
    <t xml:space="preserve">سيارات الإسعاف  </t>
  </si>
  <si>
    <t xml:space="preserve">First aid centers  </t>
  </si>
  <si>
    <t xml:space="preserve">Ambulances </t>
  </si>
  <si>
    <t>المنطقة الإدارية</t>
  </si>
  <si>
    <t>عدد المراكز</t>
  </si>
  <si>
    <t>متوسط عدد الحالات للمركز</t>
  </si>
  <si>
    <t>عدد السيارت</t>
  </si>
  <si>
    <t xml:space="preserve"> متوسط عدد الحالات للسيارة</t>
  </si>
  <si>
    <t>No. of   centers</t>
  </si>
  <si>
    <t>No .of Ambulances</t>
  </si>
  <si>
    <t xml:space="preserve"> Jazan</t>
  </si>
  <si>
    <t xml:space="preserve">جدول 4-8 </t>
  </si>
  <si>
    <t>Table 4-8</t>
  </si>
  <si>
    <t xml:space="preserve">  المنطقة الإدارية</t>
  </si>
  <si>
    <t xml:space="preserve">  نوع الحالة </t>
  </si>
  <si>
    <t xml:space="preserve">  Type of case</t>
  </si>
  <si>
    <t>حوادث طرق</t>
  </si>
  <si>
    <t>مشاجرة</t>
  </si>
  <si>
    <t>سقوط</t>
  </si>
  <si>
    <t>حروق</t>
  </si>
  <si>
    <t>غرق</t>
  </si>
  <si>
    <t>حوادث أخرى</t>
  </si>
  <si>
    <t>الأمراض</t>
  </si>
  <si>
    <t>Road accidents</t>
  </si>
  <si>
    <t>Altercation</t>
  </si>
  <si>
    <t>falls</t>
  </si>
  <si>
    <t>Burns</t>
  </si>
  <si>
    <t>Drowning</t>
  </si>
  <si>
    <t>Other accidents</t>
  </si>
  <si>
    <t>Diseases</t>
  </si>
  <si>
    <t xml:space="preserve"> عسير</t>
  </si>
  <si>
    <t>Al -Bahah</t>
  </si>
  <si>
    <t>جدول 4-9</t>
  </si>
  <si>
    <t>Table  4-9</t>
  </si>
  <si>
    <t xml:space="preserve">Year </t>
  </si>
  <si>
    <t>jazan</t>
  </si>
  <si>
    <t xml:space="preserve"> الباحة</t>
  </si>
  <si>
    <t>جدول 4-10</t>
  </si>
  <si>
    <t>Table 4-10</t>
  </si>
  <si>
    <t xml:space="preserve">الجهات الحكومية الأخرى </t>
  </si>
  <si>
    <t>% سعودي</t>
  </si>
  <si>
    <t>S %</t>
  </si>
  <si>
    <t xml:space="preserve"> S</t>
  </si>
  <si>
    <t>…</t>
  </si>
  <si>
    <t xml:space="preserve">مستشفيات أرامكو </t>
  </si>
  <si>
    <t xml:space="preserve">الخدمات الطبية بالخطوط السعودية </t>
  </si>
  <si>
    <t>...</t>
  </si>
  <si>
    <t>جدول 4-13</t>
  </si>
  <si>
    <t>Table 4-13</t>
  </si>
  <si>
    <t>القطاع</t>
  </si>
  <si>
    <t>Sector</t>
  </si>
  <si>
    <t>جدول 4-14</t>
  </si>
  <si>
    <t>Table 4-14</t>
  </si>
  <si>
    <t>جدول 4-15</t>
  </si>
  <si>
    <t>Table 4-15</t>
  </si>
  <si>
    <t>المضاعفات</t>
  </si>
  <si>
    <t>Complications</t>
  </si>
  <si>
    <t>سعودية</t>
  </si>
  <si>
    <t>غير سعودية</t>
  </si>
  <si>
    <t>Saudi</t>
  </si>
  <si>
    <t>Non-Saudi</t>
  </si>
  <si>
    <t>حالات النزف - قبل الولادة</t>
  </si>
  <si>
    <t>Vaginal Bleeding (Antepartum)</t>
  </si>
  <si>
    <t>حالات النزف - أثناء الولادة</t>
  </si>
  <si>
    <t>Vaginal Bleeding (Intrapartum)</t>
  </si>
  <si>
    <t>حالات النزف - بعد الولادة</t>
  </si>
  <si>
    <t>Vaginal Bleeding (Post Partum)</t>
  </si>
  <si>
    <t>ارتفاع ضغط الدم -  مشخص قبل الحمل</t>
  </si>
  <si>
    <t xml:space="preserve"> Hypertension (Diagnosed before Pregnancy)</t>
  </si>
  <si>
    <t>ارتفاع ضغط الدم - مع تسمم الحمل</t>
  </si>
  <si>
    <t>Gestational Hypertension (Pre-eclampsia)</t>
  </si>
  <si>
    <t>ارتفاع ضغط الدم - مع تسمم الحمل مصحوباً بتشنجات</t>
  </si>
  <si>
    <t>Gestational Hypertension (Eclampsia)</t>
  </si>
  <si>
    <t xml:space="preserve">داء السكري - مشخص قبل الحمل </t>
  </si>
  <si>
    <t>Diabetes Mellitus (Diagnosed before Pregnancy)</t>
  </si>
  <si>
    <t>داء السكري - سكر مصاحب للحمل</t>
  </si>
  <si>
    <t>Gestational Diabetes Mellitus</t>
  </si>
  <si>
    <t>أنيميا مصاحبة للحمل</t>
  </si>
  <si>
    <t xml:space="preserve"> Anemia With Pregnancy</t>
  </si>
  <si>
    <t xml:space="preserve">التهاب المسالك البولية المصاحب للحمل </t>
  </si>
  <si>
    <t xml:space="preserve"> Pregnancy with UTI </t>
  </si>
  <si>
    <t>حالات الربو المصاحب للحمل</t>
  </si>
  <si>
    <t xml:space="preserve"> Pregnancy with Bronchial Asthma</t>
  </si>
  <si>
    <t>أمراض القلب المصاحبة للحمل</t>
  </si>
  <si>
    <t xml:space="preserve"> Heart Disease with Pregnancy</t>
  </si>
  <si>
    <t>اضطرابات بالأوردة مصاحب للحمل</t>
  </si>
  <si>
    <t xml:space="preserve"> Venous Disorder with Pregnancy</t>
  </si>
  <si>
    <t>جدول 4-16</t>
  </si>
  <si>
    <t>Table 4-16</t>
  </si>
  <si>
    <t xml:space="preserve">المراجعون </t>
  </si>
  <si>
    <t>Outpatients</t>
  </si>
  <si>
    <t>المنومون</t>
  </si>
  <si>
    <t>Inpatients</t>
  </si>
  <si>
    <t>جديد
New</t>
  </si>
  <si>
    <t>متردد
Repeated</t>
  </si>
  <si>
    <t>المجموع
Total</t>
  </si>
  <si>
    <t>F00-F09</t>
  </si>
  <si>
    <t xml:space="preserve">الاضطرابات العقلية العضوية    </t>
  </si>
  <si>
    <t>Organic, including symptomatic, mental disorders</t>
  </si>
  <si>
    <t>F10-F19</t>
  </si>
  <si>
    <t>الاضطرابات العقلية والسلوكية نتيجة استخدام مواد مؤثرة نفسيا</t>
  </si>
  <si>
    <t>Mental &amp; behavioural disorders due to psychoactive substance abuse</t>
  </si>
  <si>
    <t>F20-F29</t>
  </si>
  <si>
    <t xml:space="preserve">الفصام والاضطرابات فصامية النمط  </t>
  </si>
  <si>
    <t>Schizophrenia, schizotypal &amp; delusional disorders</t>
  </si>
  <si>
    <t>F30-F39</t>
  </si>
  <si>
    <t>اضطرابات المزاج (الوجدانية )</t>
  </si>
  <si>
    <t>Mood (affective) disorders</t>
  </si>
  <si>
    <t>F40-F48</t>
  </si>
  <si>
    <t>الاضطرابات العصابية والمرتبطة بالكرب</t>
  </si>
  <si>
    <t>Neurotic, stress-related &amp; somatoform disorders</t>
  </si>
  <si>
    <t>F50-F59</t>
  </si>
  <si>
    <t>المتلازمات السلوكية المرتبطة باضطرابات في وظائف الأعضاء</t>
  </si>
  <si>
    <t>Behavioural syndromes associated with physiological disturbanances &amp; physical factors</t>
  </si>
  <si>
    <t>F60-F69</t>
  </si>
  <si>
    <t>اضطرابات فى شخصية وسلوكيات البالغ</t>
  </si>
  <si>
    <t>Disorders of adult personality &amp; behaviour</t>
  </si>
  <si>
    <t>F70-F79</t>
  </si>
  <si>
    <t>التخلف العقلي</t>
  </si>
  <si>
    <t>Mental retardation</t>
  </si>
  <si>
    <t>F80-F89</t>
  </si>
  <si>
    <t>Disorders of psychological  development</t>
  </si>
  <si>
    <t>F90-F98</t>
  </si>
  <si>
    <t>اضطرابات سلوكية وعاطفية بدايتها فى الطفولة والمراهقة</t>
  </si>
  <si>
    <t>Behavioural &amp; emotional disorders with onset usually occurring in childhood &amp;adolescence</t>
  </si>
  <si>
    <t>F99</t>
  </si>
  <si>
    <t>اضطرابات عقلية غير محددة</t>
  </si>
  <si>
    <t>Unspecified mental disorders</t>
  </si>
  <si>
    <t>المصدر: الإدارة العامة للصحة النفسية والاجتماعية</t>
  </si>
  <si>
    <t>جدول 4-17</t>
  </si>
  <si>
    <t>Table 4-17</t>
  </si>
  <si>
    <t>الجنس Sex</t>
  </si>
  <si>
    <t>طفل
Child</t>
  </si>
  <si>
    <t xml:space="preserve">Nationality     الجنسية </t>
  </si>
  <si>
    <t>ذكر 
Male</t>
  </si>
  <si>
    <t>غيرسعودي
Non-Saudi</t>
  </si>
  <si>
    <t>يشمل عيادات الأسنان بالمستشفيات ومراكز طب الأسنان ومراكز الرعاية الصحية الأولية</t>
  </si>
  <si>
    <t>Include dental clinics in the hospitals, dental centers and PHC</t>
  </si>
  <si>
    <t>المصدر: الإدارة العامة لطب الأسنان</t>
  </si>
  <si>
    <t>Source: General Directorate for Dentistry</t>
  </si>
  <si>
    <t>جدول 4-18</t>
  </si>
  <si>
    <t>Table 4-18</t>
  </si>
  <si>
    <t>غير سعودي (له أهلية العلاج)</t>
  </si>
  <si>
    <t>غير سعودي (ليس له أهلية العلاج)</t>
  </si>
  <si>
    <t>إجمالي غير سعودي</t>
  </si>
  <si>
    <t>إجمالي المنومين</t>
  </si>
  <si>
    <t>NS (Legible)</t>
  </si>
  <si>
    <t>NS (Illegible)</t>
  </si>
  <si>
    <t>Total NS</t>
  </si>
  <si>
    <t>Total Inpatients</t>
  </si>
  <si>
    <t>Saudi %</t>
  </si>
  <si>
    <t>Qurrayyat</t>
  </si>
  <si>
    <t>المصدر: مركز الإحالات الطبية</t>
  </si>
  <si>
    <t>Source: MRC</t>
  </si>
  <si>
    <t>جدول 4-19</t>
  </si>
  <si>
    <t>Table 4-19</t>
  </si>
  <si>
    <t>مرضى الإقامة الطويلة</t>
  </si>
  <si>
    <t>معدل دوران السرير / الشهر</t>
  </si>
  <si>
    <t>متوسط مدة الإقامة باليوم</t>
  </si>
  <si>
    <t>العناية المركزة لحديثي الولادة
NICU</t>
  </si>
  <si>
    <t>العناية المركزة للأطفال
PICU</t>
  </si>
  <si>
    <t>العناية المركزة للكبار
ICU</t>
  </si>
  <si>
    <t>BTR / month</t>
  </si>
  <si>
    <t>ALOS (days)</t>
  </si>
  <si>
    <t>مدينة الملك فهد الطبية بالرياض</t>
  </si>
  <si>
    <t>KFMC RIYADH</t>
  </si>
  <si>
    <t>مستشفى الملك خالد التخصصي للعيون بالرياض</t>
  </si>
  <si>
    <t>KKESH RIYADH</t>
  </si>
  <si>
    <t>مستشفى الملك فهد التخصصي بالدمام</t>
  </si>
  <si>
    <t>KFSH DAMMAM</t>
  </si>
  <si>
    <t>المصدر:  مركز الإحالات الطبية</t>
  </si>
  <si>
    <t>No. of inpatients</t>
  </si>
  <si>
    <t>جدول 4-23</t>
  </si>
  <si>
    <t>Table 4-23</t>
  </si>
  <si>
    <t xml:space="preserve">القطاع </t>
  </si>
  <si>
    <t xml:space="preserve">القطاع الخاص </t>
  </si>
  <si>
    <t xml:space="preserve">متوسط عدد حالات الدخول لكل 100 شخص </t>
  </si>
  <si>
    <t xml:space="preserve">Average no. of admissions per 100 persons </t>
  </si>
  <si>
    <t>جدول 4-24</t>
  </si>
  <si>
    <t>Table 4-24</t>
  </si>
  <si>
    <t xml:space="preserve">ولادات </t>
  </si>
  <si>
    <t xml:space="preserve">ولادات غير طبيعية </t>
  </si>
  <si>
    <t>Abnormal deliveries</t>
  </si>
  <si>
    <t xml:space="preserve">مجموع </t>
  </si>
  <si>
    <t xml:space="preserve">طبيعية </t>
  </si>
  <si>
    <t>الفنتوز</t>
  </si>
  <si>
    <t>الجفت</t>
  </si>
  <si>
    <t>القيصرية</t>
  </si>
  <si>
    <t xml:space="preserve">أخرى </t>
  </si>
  <si>
    <t xml:space="preserve">الولادات </t>
  </si>
  <si>
    <t xml:space="preserve">Normal </t>
  </si>
  <si>
    <t>Ventouse</t>
  </si>
  <si>
    <t>بالمقعدة</t>
  </si>
  <si>
    <t>Forceps</t>
  </si>
  <si>
    <t>C.S.</t>
  </si>
  <si>
    <t>deliveries</t>
  </si>
  <si>
    <t>Breech</t>
  </si>
  <si>
    <t>المجموع    Total</t>
  </si>
  <si>
    <t>مولود قبل الأوان
Pre-term</t>
  </si>
  <si>
    <t>جدول 4-30</t>
  </si>
  <si>
    <t>Table 4-30</t>
  </si>
  <si>
    <t>قلب وصدر وأوعية دموية</t>
  </si>
  <si>
    <t>تجميل</t>
  </si>
  <si>
    <t>مخ وأعصاب</t>
  </si>
  <si>
    <t>Plastic</t>
  </si>
  <si>
    <t>جدول4-31</t>
  </si>
  <si>
    <t>Table 4-31</t>
  </si>
  <si>
    <t>القسم</t>
  </si>
  <si>
    <t>Section</t>
  </si>
  <si>
    <t>Table 4-33</t>
  </si>
  <si>
    <t>لا تشمل المدن الطبية</t>
  </si>
  <si>
    <t>Table 4-35</t>
  </si>
  <si>
    <t>خلع الأسنان اللبنية</t>
  </si>
  <si>
    <t>خلع الأسنان الدائمة</t>
  </si>
  <si>
    <t>إجمالي حالات خلع الأسنان</t>
  </si>
  <si>
    <t>جراحة الفك والأسنان</t>
  </si>
  <si>
    <t>Decidious teeth extraction</t>
  </si>
  <si>
    <t>Permanent teeth extraction</t>
  </si>
  <si>
    <t>Total teeth extraction cases</t>
  </si>
  <si>
    <t>يشمل عيادات وأقسام الأسنان بالمستشفيات ومراكز طب الأسنان ومراكز الرعاية الصحية الأولية</t>
  </si>
  <si>
    <t>Include dental clinics &amp; departments in the hospitals, dental centers and PHC</t>
  </si>
  <si>
    <t>جدول 4-36</t>
  </si>
  <si>
    <t>البيان</t>
  </si>
  <si>
    <t>Item</t>
  </si>
  <si>
    <t>العيادات الخارجية</t>
  </si>
  <si>
    <t>Outpatient</t>
  </si>
  <si>
    <t>الطوارئ</t>
  </si>
  <si>
    <t>Inpatient</t>
  </si>
  <si>
    <t>العمليات الجراحية</t>
  </si>
  <si>
    <t>الفحوص</t>
  </si>
  <si>
    <t>Investigations</t>
  </si>
  <si>
    <t>بنك العيون</t>
  </si>
  <si>
    <t>Eye Bank</t>
  </si>
  <si>
    <t>جدول 4-37</t>
  </si>
  <si>
    <t>موضع الورم</t>
  </si>
  <si>
    <t>Site</t>
  </si>
  <si>
    <t xml:space="preserve">عدد الحالات </t>
  </si>
  <si>
    <t>العدد .No</t>
  </si>
  <si>
    <t>ثدى</t>
  </si>
  <si>
    <t>Breast</t>
  </si>
  <si>
    <t>الغدة الدرقية</t>
  </si>
  <si>
    <t>Thyroid gland</t>
  </si>
  <si>
    <t>NHL-lymph</t>
  </si>
  <si>
    <t>سرطان الدم</t>
  </si>
  <si>
    <t>Leukaemia</t>
  </si>
  <si>
    <t>الرئة</t>
  </si>
  <si>
    <t>Lung</t>
  </si>
  <si>
    <t xml:space="preserve">الفم </t>
  </si>
  <si>
    <t>Oral cavity</t>
  </si>
  <si>
    <t>الكبد</t>
  </si>
  <si>
    <t>Liver</t>
  </si>
  <si>
    <t xml:space="preserve">المبيض </t>
  </si>
  <si>
    <t>Ovary</t>
  </si>
  <si>
    <t>المرئ</t>
  </si>
  <si>
    <t>Oesophagus</t>
  </si>
  <si>
    <t>البلعوم الأنفي</t>
  </si>
  <si>
    <t>Nasopharynx</t>
  </si>
  <si>
    <t>الدماغ والجهاز العصبي المركزي</t>
  </si>
  <si>
    <t>Brain &amp; C.N.S</t>
  </si>
  <si>
    <t>المثانة</t>
  </si>
  <si>
    <t>Bladder</t>
  </si>
  <si>
    <t>الأنسجة الرقيقة</t>
  </si>
  <si>
    <t>Soft tissue</t>
  </si>
  <si>
    <t>سرطان هود جنكنز</t>
  </si>
  <si>
    <t>Hodgkin`s</t>
  </si>
  <si>
    <t>Table 4-38</t>
  </si>
  <si>
    <t xml:space="preserve">موضع الورم </t>
  </si>
  <si>
    <t xml:space="preserve">العدد  .No </t>
  </si>
  <si>
    <t xml:space="preserve">النسبة  % </t>
  </si>
  <si>
    <t xml:space="preserve">سرطان الدم </t>
  </si>
  <si>
    <t>Thyroid glands</t>
  </si>
  <si>
    <t>الغدد الليمفاوية</t>
  </si>
  <si>
    <t>Lymph nodes</t>
  </si>
  <si>
    <t>الدماغ</t>
  </si>
  <si>
    <t>Brain</t>
  </si>
  <si>
    <t xml:space="preserve">العين </t>
  </si>
  <si>
    <t>العظام والغضروف</t>
  </si>
  <si>
    <t>Bone&amp; Cartilage</t>
  </si>
  <si>
    <t>الكلى</t>
  </si>
  <si>
    <t>Kidney</t>
  </si>
  <si>
    <t xml:space="preserve">البلعوم الأنفي </t>
  </si>
  <si>
    <t>Table 4-39</t>
  </si>
  <si>
    <t xml:space="preserve">جهات حكومية أخرى  </t>
  </si>
  <si>
    <t>قطاع خاص</t>
  </si>
  <si>
    <t>ذكور   M</t>
  </si>
  <si>
    <t>اناث F</t>
  </si>
  <si>
    <t xml:space="preserve">غير سعودي  NS </t>
  </si>
  <si>
    <t>Table 4-41</t>
  </si>
  <si>
    <t>علاج طبيعي</t>
  </si>
  <si>
    <t>علاج وظيفي</t>
  </si>
  <si>
    <t>أطراف إصطناعية وأجهزة تعويضية</t>
  </si>
  <si>
    <t>Physiotherapy</t>
  </si>
  <si>
    <t xml:space="preserve">الرياض      </t>
  </si>
  <si>
    <t xml:space="preserve">جدة                              </t>
  </si>
  <si>
    <t>Al-Ta'yif</t>
  </si>
  <si>
    <t xml:space="preserve">المدينة المنورة          </t>
  </si>
  <si>
    <t xml:space="preserve"> Al-Ahsa </t>
  </si>
  <si>
    <t>Hafr Al-Batin</t>
  </si>
  <si>
    <t xml:space="preserve">بيشة                      </t>
  </si>
  <si>
    <t>Tabok</t>
  </si>
  <si>
    <t>Northern Border</t>
  </si>
  <si>
    <t>Jouf</t>
  </si>
  <si>
    <t>Al-Qurayat</t>
  </si>
  <si>
    <t>Table 4-42</t>
  </si>
  <si>
    <t>سبب الإصابة</t>
  </si>
  <si>
    <t>Cause of Injury</t>
  </si>
  <si>
    <t>الحوادث المرورية</t>
  </si>
  <si>
    <t>Road Traffic Accidents</t>
  </si>
  <si>
    <t>الحوادث الأخرى</t>
  </si>
  <si>
    <t>Other Accidents</t>
  </si>
  <si>
    <t>داء السكري</t>
  </si>
  <si>
    <t>Diabetes Mellitus</t>
  </si>
  <si>
    <t>الغرغرينا (غير داء السكري)</t>
  </si>
  <si>
    <t>Gangrene other than D.M.</t>
  </si>
  <si>
    <t>الأورام السرطانية</t>
  </si>
  <si>
    <t>Cancer</t>
  </si>
  <si>
    <t>جدول 4-44</t>
  </si>
  <si>
    <t>جلسات العلاج</t>
  </si>
  <si>
    <t>Sessions of treatment</t>
  </si>
  <si>
    <t>فئة العمر (بالسنة)</t>
  </si>
  <si>
    <t>عدد الأطفال</t>
  </si>
  <si>
    <t>بالعيادات</t>
  </si>
  <si>
    <t>بالعلاج الطبيعي</t>
  </si>
  <si>
    <t>بالعلاج الوظيفي</t>
  </si>
  <si>
    <t>النطق</t>
  </si>
  <si>
    <t>بعيادة الأسنان</t>
  </si>
  <si>
    <t>بالمدرسة</t>
  </si>
  <si>
    <t>النفسية</t>
  </si>
  <si>
    <t>الورشة الطبية</t>
  </si>
  <si>
    <t>العظام</t>
  </si>
  <si>
    <t>الخدمة الاجتماعية</t>
  </si>
  <si>
    <t>Age group (year)</t>
  </si>
  <si>
    <t>No. of children</t>
  </si>
  <si>
    <t>Clinics</t>
  </si>
  <si>
    <t>Occupational  therapy</t>
  </si>
  <si>
    <t>Speach therapy</t>
  </si>
  <si>
    <t>Dental cl.</t>
  </si>
  <si>
    <t>School</t>
  </si>
  <si>
    <t>Orthotics</t>
  </si>
  <si>
    <t>Social services</t>
  </si>
  <si>
    <t xml:space="preserve">المصدر : الجمعية السعودية الخيرية لرعاية الأطفال المعوقين </t>
  </si>
  <si>
    <t>* Average  sessions / child.</t>
  </si>
  <si>
    <t>Source: Saudi Society of Caring Handicapped Children</t>
  </si>
  <si>
    <t>الفحوص المخبرية</t>
  </si>
  <si>
    <t>جدول 4-46</t>
  </si>
  <si>
    <t>Table 4-46</t>
  </si>
  <si>
    <t>جدول 4-47</t>
  </si>
  <si>
    <t>Table 4-47</t>
  </si>
  <si>
    <t>المناعة 
Immunology</t>
  </si>
  <si>
    <t>الطفيليات 
Parasitology</t>
  </si>
  <si>
    <t>البول 
Urine</t>
  </si>
  <si>
    <t>البكتيريا 
Bacteriology</t>
  </si>
  <si>
    <t>الهرمونات 
Hormones</t>
  </si>
  <si>
    <t>الكيمياء الحيوية 
Biochemistry</t>
  </si>
  <si>
    <t>السموم 
Toxicology</t>
  </si>
  <si>
    <t>المصل 
Serology</t>
  </si>
  <si>
    <t>الوراثة 
Genetics</t>
  </si>
  <si>
    <t>اللشريح النسيجي
Histopathology</t>
  </si>
  <si>
    <t>أمراض الدم 
Hematology</t>
  </si>
  <si>
    <t>الجزيئات الحيوية
Molecular Biology</t>
  </si>
  <si>
    <t>الدرن
TB</t>
  </si>
  <si>
    <t>فحوصات خدمات نقل الدم
Blood Bank Service Tests</t>
  </si>
  <si>
    <t>أخرى 
Others</t>
  </si>
  <si>
    <t>جدول 4-48</t>
  </si>
  <si>
    <t xml:space="preserve">النشاط </t>
  </si>
  <si>
    <t xml:space="preserve">Activity </t>
  </si>
  <si>
    <t>Medical Rehabilitation</t>
  </si>
  <si>
    <t>جدول 4-49</t>
  </si>
  <si>
    <t>Table 4-51</t>
  </si>
  <si>
    <t>عدد العينات البيولوجية</t>
  </si>
  <si>
    <t>عدد عينات المضبوطات</t>
  </si>
  <si>
    <t>إجمالي عدد العينات</t>
  </si>
  <si>
    <t>عدد الاختبارات</t>
  </si>
  <si>
    <t>No. of Centers</t>
  </si>
  <si>
    <t>No. of Biological Samples</t>
  </si>
  <si>
    <t xml:space="preserve">No. of Samples of seized items </t>
  </si>
  <si>
    <t>Total No. of Samples</t>
  </si>
  <si>
    <t>No. of Tests</t>
  </si>
  <si>
    <t>جدول 4-52</t>
  </si>
  <si>
    <t>Table 4-52</t>
  </si>
  <si>
    <t>جدول 4-53</t>
  </si>
  <si>
    <t>Table 4-53</t>
  </si>
  <si>
    <t>جدول 4-54</t>
  </si>
  <si>
    <t>عدد بنوك الدم</t>
  </si>
  <si>
    <t xml:space="preserve">عدد الفحوص </t>
  </si>
  <si>
    <t xml:space="preserve">عدد المتبرعين </t>
  </si>
  <si>
    <t xml:space="preserve">عدد طلبات نقل الدم </t>
  </si>
  <si>
    <t>جدول 4-55</t>
  </si>
  <si>
    <t>Table 4-55</t>
  </si>
  <si>
    <t>حالات الأحياء</t>
  </si>
  <si>
    <t>إبداء الرأي الفني</t>
  </si>
  <si>
    <t>كشف ظاهري</t>
  </si>
  <si>
    <t>تشريح جثة</t>
  </si>
  <si>
    <t>External Examination</t>
  </si>
  <si>
    <t>Autopsy</t>
  </si>
  <si>
    <t>Living Cases</t>
  </si>
  <si>
    <t>Expert Opinion</t>
  </si>
  <si>
    <t>Grand Total</t>
  </si>
  <si>
    <t>Table 4-57</t>
  </si>
  <si>
    <t>القضايا المعروضة على الهيئات</t>
  </si>
  <si>
    <t>Referred Cases</t>
  </si>
  <si>
    <t>عدد القرارات الصادرة</t>
  </si>
  <si>
    <t>قضايا مرحلة</t>
  </si>
  <si>
    <t>New Cases</t>
  </si>
  <si>
    <t>No. of Resolutions</t>
  </si>
  <si>
    <t>Table 4-58</t>
  </si>
  <si>
    <t>قرارات الإدانة</t>
  </si>
  <si>
    <t>Resolutions with Convictions</t>
  </si>
  <si>
    <t>قرارات عدم الإدانة</t>
  </si>
  <si>
    <t>Resolutions without Convictions</t>
  </si>
  <si>
    <t>مجموع القرارات المتعلقة بوفيات الأخطاء الطبية</t>
  </si>
  <si>
    <t>No.</t>
  </si>
  <si>
    <t>جدول 4-59</t>
  </si>
  <si>
    <t>Table 4-59</t>
  </si>
  <si>
    <t>جدول 4-60</t>
  </si>
  <si>
    <t>Table 4-60</t>
  </si>
  <si>
    <t>أمريكا</t>
  </si>
  <si>
    <t>بريطانيا</t>
  </si>
  <si>
    <t>ألمانيا</t>
  </si>
  <si>
    <t>جدول 4-61</t>
  </si>
  <si>
    <t>Table 4-61</t>
  </si>
  <si>
    <t>أسباب البحث الاجتماعي</t>
  </si>
  <si>
    <t>Cause of Social Investigation</t>
  </si>
  <si>
    <t>الاعتداء والعنف</t>
  </si>
  <si>
    <t xml:space="preserve"> Assaults &amp; Violence</t>
  </si>
  <si>
    <t>خروج ضد النصيحة الطبية</t>
  </si>
  <si>
    <t>Discharge Against medical Advice</t>
  </si>
  <si>
    <t xml:space="preserve">أسباب مادية                  </t>
  </si>
  <si>
    <t xml:space="preserve">Financial causes                                  </t>
  </si>
  <si>
    <t>ذوي الإحتياجات الخاصة</t>
  </si>
  <si>
    <t xml:space="preserve">Persons with Special Needs                        </t>
  </si>
  <si>
    <t xml:space="preserve">محاولات إيذاء النفس      </t>
  </si>
  <si>
    <t xml:space="preserve"> Self harm Attempts                   </t>
  </si>
  <si>
    <t>أسباب نفسية وإجتماعية مرتبطة بالمرض</t>
  </si>
  <si>
    <t xml:space="preserve">Sociopsychological Causes Related to the Disease </t>
  </si>
  <si>
    <t xml:space="preserve"> Other Causes  </t>
  </si>
  <si>
    <t>وجبات المرضى</t>
  </si>
  <si>
    <t>وجبات التمريض والمناوبين</t>
  </si>
  <si>
    <t>وجبات المرافقين</t>
  </si>
  <si>
    <t>مجموع الوجبات</t>
  </si>
  <si>
    <t xml:space="preserve">المتوسط اليومي لوجبات المرضى </t>
  </si>
  <si>
    <t>متوسط وجبات المرضى لكل سرير في السنة</t>
  </si>
  <si>
    <t>No. of beds</t>
  </si>
  <si>
    <t>Patients meals</t>
  </si>
  <si>
    <t>Nurses &amp; on duties meals</t>
  </si>
  <si>
    <t>Accompanies meals</t>
  </si>
  <si>
    <t>Total no. of meals</t>
  </si>
  <si>
    <t>Daily average patient meals</t>
  </si>
  <si>
    <t xml:space="preserve"> Percent of  patient  meals / total meals </t>
  </si>
  <si>
    <t xml:space="preserve"> Average  patient      meals /  bed in year</t>
  </si>
  <si>
    <t>مركز طب منزلي</t>
  </si>
  <si>
    <t>عدد العاملين</t>
  </si>
  <si>
    <t>No. of Hospitals</t>
  </si>
  <si>
    <t>Home Health Care Center</t>
  </si>
  <si>
    <t>No. of Manpower</t>
  </si>
  <si>
    <t>العدد
No</t>
  </si>
  <si>
    <t>الاضطرابات العقلية والسلوكية</t>
  </si>
  <si>
    <t>Indicator</t>
  </si>
  <si>
    <t>المؤشر</t>
  </si>
  <si>
    <t>عدد الاستشارات الطبية</t>
  </si>
  <si>
    <t>متوسط نسبة الرضا (%)</t>
  </si>
  <si>
    <t>فيروسات المرضى
Patients virology</t>
  </si>
  <si>
    <t>عدد الهيئات
No of Committees</t>
  </si>
  <si>
    <t>Total of Dead Cases' Resolutions</t>
  </si>
  <si>
    <t>المدينة الطبية</t>
  </si>
  <si>
    <t>Medical City</t>
  </si>
  <si>
    <t>مؤشر وزارة الصحة</t>
  </si>
  <si>
    <t>MOH Indicator</t>
  </si>
  <si>
    <t>عدد فحوصات الأمراض المعدية</t>
  </si>
  <si>
    <t>عدد وحدات الدم المنقولة للمرضى</t>
  </si>
  <si>
    <t>الجراحة العامة</t>
  </si>
  <si>
    <t>أمراض النساء والولادة</t>
  </si>
  <si>
    <t>طب وجراحة القلب</t>
  </si>
  <si>
    <t>طب وجراحة العيون</t>
  </si>
  <si>
    <t>الأذن والأنف والحنجرة</t>
  </si>
  <si>
    <t>طب الفم والأسنان</t>
  </si>
  <si>
    <t>الطب النفسي</t>
  </si>
  <si>
    <t>Cardiology &amp; Cardiac Surgery</t>
  </si>
  <si>
    <t>Oral and Dental Medicine</t>
  </si>
  <si>
    <t>Specialty</t>
  </si>
  <si>
    <t>مستشفيات القوات المسلحة *</t>
  </si>
  <si>
    <t>الخدمات الطبية بالقوات المسلحة *</t>
  </si>
  <si>
    <t>Psychologist</t>
  </si>
  <si>
    <t>وزارة التعليم</t>
  </si>
  <si>
    <t>علاج طبيعي
Physiotherapy</t>
  </si>
  <si>
    <t>تأهيل وظيفي
Occupational Therapy</t>
  </si>
  <si>
    <t>الأطراف الصناعية والأجهزة المساعدة
Prosthesis &amp; Assisting Devices</t>
  </si>
  <si>
    <t>العلاج التنفسي
Respiratory Therapy</t>
  </si>
  <si>
    <t>تأهيل نفسي عصبي
Neuropsychology</t>
  </si>
  <si>
    <t>تأهيل النظر
Vision Therapy</t>
  </si>
  <si>
    <t>أخرى
Others</t>
  </si>
  <si>
    <t>اجمالي عدد الجلسات
Total Sessions</t>
  </si>
  <si>
    <t>نوع الخدمة التأهيلية
Type of Rehabilitation Service</t>
  </si>
  <si>
    <t>PHCs</t>
  </si>
  <si>
    <t>زيارات المراجعين للقطاعات الصحية بالمملكة ومتوسط عدد الزيارات لكل فرد من السكان في الأعوام الخمسة الأخيرة</t>
  </si>
  <si>
    <t xml:space="preserve"> المنومون بمستشفيات القطاعات الصحية بالمملكة في الأعوام الخمسة الأخيرة</t>
  </si>
  <si>
    <t>Inpatients in Health Sectors Hospitals, KSA in the last Five Years</t>
  </si>
  <si>
    <t>الأنشطة والخدمات الرئيسية بمستشفى الملك خالد التخصصي للعيون بالرياض في الأعوام الخمسة الأخيرة</t>
  </si>
  <si>
    <t>Main Activities and Services at King Khaled Eye Specialist Hospital, in the last Five Years</t>
  </si>
  <si>
    <t>12+</t>
  </si>
  <si>
    <t>الفحوص المخبرية وعدد مرضى الفحوص الشعاعية والتأهيل الطبي بوزارة الصحة في الأعوام الخمسة الأخيرة</t>
  </si>
  <si>
    <t>أنشطة بنوك الدم بوزارة الصحة في الأعوام الخمسة الأخيرة</t>
  </si>
  <si>
    <t>التصنيف الدولي</t>
  </si>
  <si>
    <t>ICD-10 Code</t>
  </si>
  <si>
    <t>Cardiac, Chest and Vascular</t>
  </si>
  <si>
    <t>Faciodental Surgery</t>
  </si>
  <si>
    <t xml:space="preserve">عدد الحالات
 No. of cases </t>
  </si>
  <si>
    <t>القريات*</t>
  </si>
  <si>
    <t>عدد الفحوصات لنقل الدم</t>
  </si>
  <si>
    <t>إجمالي الفحوص</t>
  </si>
  <si>
    <t>No. of investigations for infectious diseases</t>
  </si>
  <si>
    <t>Total investigations</t>
  </si>
  <si>
    <t>No. of collected blood units</t>
  </si>
  <si>
    <t>No. of transfused blood units</t>
  </si>
  <si>
    <t>No. of investigations for blood transfusion</t>
  </si>
  <si>
    <t>قضايا جديدة</t>
  </si>
  <si>
    <t xml:space="preserve">Long Stay Patients             </t>
  </si>
  <si>
    <t xml:space="preserve"> نسبة وجبات المرضى لمجموع الوجبات</t>
  </si>
  <si>
    <t xml:space="preserve">وزارة التعليم </t>
  </si>
  <si>
    <t>مستشفيات أرامكو</t>
  </si>
  <si>
    <t>Table 4-43</t>
  </si>
  <si>
    <t xml:space="preserve"> . البيانات تمثل عام 2018م*</t>
  </si>
  <si>
    <t>المصدر: إدارة جراحات اليوم الواحد</t>
  </si>
  <si>
    <t>Source: Day Surgery Directorate</t>
  </si>
  <si>
    <t>الاستشارات الطبية 937</t>
  </si>
  <si>
    <t>نسبة المكالمات المجابة (%)</t>
  </si>
  <si>
    <t>تطبيق صحة</t>
  </si>
  <si>
    <t>الوصفات الطبية الالكترونية</t>
  </si>
  <si>
    <t>عدد الوصفات الطبية الالكترونية</t>
  </si>
  <si>
    <t>الاستشارات الطبية عبر تويتر</t>
  </si>
  <si>
    <t>Medical Consultations 937</t>
  </si>
  <si>
    <t>Number of Medical Consultations</t>
  </si>
  <si>
    <t>Satisfaction Level (%)</t>
  </si>
  <si>
    <t>% of Answered Calls</t>
  </si>
  <si>
    <t>Medical Consultations Sehha App.</t>
  </si>
  <si>
    <t>Medical Electronic Prescriptions</t>
  </si>
  <si>
    <t>Number Medical Electronic Prescriptions</t>
  </si>
  <si>
    <t>وزارة الموارد البشرية والتنمية الاجتماعية</t>
  </si>
  <si>
    <t>المصدر: الإدارة العامة للتغذية</t>
  </si>
  <si>
    <t>عدد القضايا المرحلة للعام التالي</t>
  </si>
  <si>
    <t>ذ</t>
  </si>
  <si>
    <t>2017G</t>
  </si>
  <si>
    <t>2018G</t>
  </si>
  <si>
    <t>2019G</t>
  </si>
  <si>
    <t>2020G</t>
  </si>
  <si>
    <t xml:space="preserve"> وزارة الرياضة</t>
  </si>
  <si>
    <t xml:space="preserve">وزارة الرياضة </t>
  </si>
  <si>
    <t>المصدر : مستشفى الملك فيصل التخصصي  ومركز الأبحاث</t>
  </si>
  <si>
    <t>Source : King Faisal Specialist Hospital and Research Center</t>
  </si>
  <si>
    <t>جدة
Jeddah</t>
  </si>
  <si>
    <t>المصدر : مستشفى الملك فيصل التخصصي  ومركز الابحاث</t>
  </si>
  <si>
    <t xml:space="preserve"> Source : King Faisal Specialist Hospital and Research Center</t>
  </si>
  <si>
    <t xml:space="preserve"> المدينة المنورة
Madinah</t>
  </si>
  <si>
    <t>مستشفى الملك فيصل التخصصي ومركز الأبحاث</t>
  </si>
  <si>
    <t>الخدمات الطبية بوزارة الداخلية</t>
  </si>
  <si>
    <t>USA</t>
  </si>
  <si>
    <t>Germany</t>
  </si>
  <si>
    <t>UK</t>
  </si>
  <si>
    <t>الأورام</t>
  </si>
  <si>
    <t>Tumors</t>
  </si>
  <si>
    <t>Internal Medicine</t>
  </si>
  <si>
    <t>Organ Transplantation</t>
  </si>
  <si>
    <t>أمراض الأطفال</t>
  </si>
  <si>
    <t>Gynecology/Obstetrics</t>
  </si>
  <si>
    <t>الباطنة العامة</t>
  </si>
  <si>
    <t>Medical Consultations, via TWITTER</t>
  </si>
  <si>
    <t>رعاية صحية أولية</t>
  </si>
  <si>
    <t>عيادات خارجية</t>
  </si>
  <si>
    <t>عيادات تطمن</t>
  </si>
  <si>
    <t>العيادات المتنقلة</t>
  </si>
  <si>
    <t>Tataman Clinics</t>
  </si>
  <si>
    <t>Sehha app.</t>
  </si>
  <si>
    <t>Nursing</t>
  </si>
  <si>
    <t>تمريض</t>
  </si>
  <si>
    <t xml:space="preserve">المجموع       </t>
  </si>
  <si>
    <t xml:space="preserve">عدد حالات التنويم </t>
  </si>
  <si>
    <t>نسبة الولادات قبل الأوان
  Pre-term %</t>
  </si>
  <si>
    <t xml:space="preserve">المجموع         </t>
  </si>
  <si>
    <t xml:space="preserve">عدد مرضى الأشعة </t>
  </si>
  <si>
    <t>No. of Radiology patients</t>
  </si>
  <si>
    <t>No. of Laboratory Investigations</t>
  </si>
  <si>
    <t xml:space="preserve"> عدد الفحوص المخبرية</t>
  </si>
  <si>
    <t xml:space="preserve">المجموع  </t>
  </si>
  <si>
    <t>No. of blood Banks</t>
  </si>
  <si>
    <t>No. of investigations</t>
  </si>
  <si>
    <t>No. of blood donors</t>
  </si>
  <si>
    <t>No. of transfusion requests</t>
  </si>
  <si>
    <t>Other Governmental Sector</t>
  </si>
  <si>
    <t xml:space="preserve">العاصمة المقدسة </t>
  </si>
  <si>
    <t>العاصمة المقدسة</t>
  </si>
  <si>
    <t>مدينة الملك عبدالله الطبية بالعاصمة المقدسة</t>
  </si>
  <si>
    <t>نوع الاستشارة</t>
  </si>
  <si>
    <t>Type of Consultation</t>
  </si>
  <si>
    <t>الاستشارات الطبية العامة</t>
  </si>
  <si>
    <t>استشارات السموم</t>
  </si>
  <si>
    <t>استشارات السكري النوع الأول</t>
  </si>
  <si>
    <t>استشارات الدعم النفسي (مبادرة معكم)</t>
  </si>
  <si>
    <t>استشارات الأسنان</t>
  </si>
  <si>
    <t>استشارات التغذية</t>
  </si>
  <si>
    <t>استشارات الدوائية</t>
  </si>
  <si>
    <t>استشارات الإقلاع عن التدخين</t>
  </si>
  <si>
    <t>General Medical Consultations</t>
  </si>
  <si>
    <t>Toxicology Consultations</t>
  </si>
  <si>
    <t>Type I Diabetes Consultations</t>
  </si>
  <si>
    <t>Psychological Support</t>
  </si>
  <si>
    <t>Dental Disease Consultations</t>
  </si>
  <si>
    <t>Nutritional Consultations</t>
  </si>
  <si>
    <t>Drug Consutations</t>
  </si>
  <si>
    <t>Quit Smoking Consutations</t>
  </si>
  <si>
    <t>Business Service</t>
  </si>
  <si>
    <t>خدمة الأعمال</t>
  </si>
  <si>
    <t>Mental &amp; behavioural disorders</t>
  </si>
  <si>
    <t>MoH</t>
  </si>
  <si>
    <t xml:space="preserve">Other Governmental Sector </t>
  </si>
  <si>
    <t xml:space="preserve">Private Sector </t>
  </si>
  <si>
    <t xml:space="preserve">النسبة لإجمالي الولادات </t>
  </si>
  <si>
    <t xml:space="preserve"> % of total  deliveries</t>
  </si>
  <si>
    <t xml:space="preserve">القسم                                                                </t>
  </si>
  <si>
    <t>عدد الزيارات الأولية</t>
  </si>
  <si>
    <t>عدد زيارات المتابعة</t>
  </si>
  <si>
    <t>الخدمات الفنية المساعدة</t>
  </si>
  <si>
    <t>عدد زيارات عيادة الفحص الشامل</t>
  </si>
  <si>
    <t>حالات من عيادة الفحص الأولي</t>
  </si>
  <si>
    <t>حالات متابعة</t>
  </si>
  <si>
    <t>حالات أخرى</t>
  </si>
  <si>
    <t>حالات منومين</t>
  </si>
  <si>
    <t>عدد الحالات</t>
  </si>
  <si>
    <t>متوسط مدة الاقامة</t>
  </si>
  <si>
    <t>عدد الاجراءات الجراحية</t>
  </si>
  <si>
    <t>عدد الحالات الجراحية</t>
  </si>
  <si>
    <t>الفحوص الشعاعية</t>
  </si>
  <si>
    <t>اختبارات الجهاز التنفسي</t>
  </si>
  <si>
    <t xml:space="preserve">  التصوير العيني </t>
  </si>
  <si>
    <t>عدد الجراحات</t>
  </si>
  <si>
    <t xml:space="preserve">    قائمة الانتظار    </t>
  </si>
  <si>
    <t>Technical Ancillary Services</t>
  </si>
  <si>
    <t>Cases from screening clinic</t>
  </si>
  <si>
    <t>Follow-up</t>
  </si>
  <si>
    <t>Admissions</t>
  </si>
  <si>
    <t>Average length of stay</t>
  </si>
  <si>
    <t>Surgical procedures</t>
  </si>
  <si>
    <t>Surgery cases</t>
  </si>
  <si>
    <t xml:space="preserve"> Laboratory tests</t>
  </si>
  <si>
    <t xml:space="preserve"> Radiology procedures</t>
  </si>
  <si>
    <t>Respiratory therapy procedures</t>
  </si>
  <si>
    <t xml:space="preserve"> Ophthalmic photography </t>
  </si>
  <si>
    <t>Surgeries</t>
  </si>
  <si>
    <t xml:space="preserve">Waiting list    </t>
  </si>
  <si>
    <t>عدد أجهزة الغسيل الكلوي</t>
  </si>
  <si>
    <t>عدد مرضى التنقية الدموية</t>
  </si>
  <si>
    <t xml:space="preserve"> عدد  مرضى التنقية البريتونية </t>
  </si>
  <si>
    <t>M.o.H.</t>
  </si>
  <si>
    <t>مستشفيات وزارة الصحة</t>
  </si>
  <si>
    <t xml:space="preserve">مستشفيات الجهات الحكومية الأخرى </t>
  </si>
  <si>
    <t>مستشفيات القطاع الخاص</t>
  </si>
  <si>
    <t xml:space="preserve"> M.o.H. Hospitals</t>
  </si>
  <si>
    <t xml:space="preserve">   Other Governmental Sector Hospitals</t>
  </si>
  <si>
    <t>Private Sector Hospitals</t>
  </si>
  <si>
    <t>عدد الفحوص المخبرية</t>
  </si>
  <si>
    <t>Laboratory Investigations</t>
  </si>
  <si>
    <t>No. of Medical Rehabilitation Cases</t>
  </si>
  <si>
    <t>عدد حالات التأهيل الطبي</t>
  </si>
  <si>
    <t xml:space="preserve"> No. of Radiology Cases</t>
  </si>
  <si>
    <t xml:space="preserve">عدد الفحوص  </t>
  </si>
  <si>
    <t xml:space="preserve"> No. of  Investigations</t>
  </si>
  <si>
    <t xml:space="preserve">    No. of  Collected Blood Units</t>
  </si>
  <si>
    <t>No. of Transfused Blood Units</t>
  </si>
  <si>
    <t>Average No. of Cases/center</t>
  </si>
  <si>
    <t>Average No. of cases / Ambulance</t>
  </si>
  <si>
    <t>No. of Cases</t>
  </si>
  <si>
    <t>المنطقة الصحية</t>
  </si>
  <si>
    <t xml:space="preserve">المنطقة الصحية </t>
  </si>
  <si>
    <t>زيارات مراجعي  العيادات الخارجية بمستشفيات وزارة الصحة حسب الجنس والجنسية والمنطقة الصحية عام 2020م.</t>
  </si>
  <si>
    <t>زيارات المراجعين لمراكز الرعاية الصحية الأولية والعيادات الخارجية بمستشفيات وزارة الصحة حسب المنطقة الصحية في الأعوام الخمسة الأخيرة</t>
  </si>
  <si>
    <t xml:space="preserve">جراحات اليوم الواحد  بوزارة الصحة حسب المنطقة الصحية  لعام 2020م. </t>
  </si>
  <si>
    <t>الفحوص المخبرية بمستشفيات وزارة الصحة حسب المنطقة الصحية ونوع الفحص لعام 2020م.</t>
  </si>
  <si>
    <t>Health Region</t>
  </si>
  <si>
    <t xml:space="preserve">Health Region </t>
  </si>
  <si>
    <t>Day Surgery  by Health Region, MoH, 2020G.</t>
  </si>
  <si>
    <t>PHCC Clinics</t>
  </si>
  <si>
    <t>Mobile Clinics</t>
  </si>
  <si>
    <t>زيارات  الرعاية الصحية الأولية</t>
  </si>
  <si>
    <t>المنطقة  الإدارية</t>
  </si>
  <si>
    <t>الحالات الإسعافية المنقولة بواسطة هيئة الهلال الأحمر السعودي حسب المنطقة الإدارية في الأعوام الخمسة الأخيرة</t>
  </si>
  <si>
    <t>Armed Forces Medical Services</t>
  </si>
  <si>
    <t>National Guard Medical Services</t>
  </si>
  <si>
    <t>Ministry of Interior Medical Services</t>
  </si>
  <si>
    <t>King Faisal Specialist Hospital</t>
  </si>
  <si>
    <t>King Faisal Specialist Hospital&amp;R.C.</t>
  </si>
  <si>
    <t>Royal Commission Hospitals</t>
  </si>
  <si>
    <t>ARAMCO Hospitals</t>
  </si>
  <si>
    <t>Ministry of Sports</t>
  </si>
  <si>
    <t>Ministry of Education</t>
  </si>
  <si>
    <t>Ministry of Education.</t>
  </si>
  <si>
    <t>Ministry of Human Resources and Social Development</t>
  </si>
  <si>
    <t>Saudi Airlines Medical Services</t>
  </si>
  <si>
    <t>المؤسسة العامة لتحلية المياه المالحة</t>
  </si>
  <si>
    <t>Saline Water Conversion Corporation</t>
  </si>
  <si>
    <t xml:space="preserve">No. of Renal Dialysis Centers  </t>
  </si>
  <si>
    <t>No. of Haemodialysis Machines</t>
  </si>
  <si>
    <t>No. of  Haemodialysis Patients</t>
  </si>
  <si>
    <t xml:space="preserve"> No. of Peritoneodialysis Patients</t>
  </si>
  <si>
    <t>عدد مراكز الغسيل الكلوي</t>
  </si>
  <si>
    <t>علاج السمع والتخاطب والبلع</t>
  </si>
  <si>
    <t>Hearing, Speech &amp; Swallowing Therapy</t>
  </si>
  <si>
    <t>علاج السمع والتخاطب والبلع
Hearing/ Speech/Swallowing Therapy</t>
  </si>
  <si>
    <t>No. of Radiology Patients</t>
  </si>
  <si>
    <t xml:space="preserve">الفيروسات بنك الدم
Virology in Blood Bank </t>
  </si>
  <si>
    <t>عدد مرضى الأشعة</t>
  </si>
  <si>
    <t>عدد وحدات الدم المتبرع بها</t>
  </si>
  <si>
    <t>... بيانات غير متوفرة</t>
  </si>
  <si>
    <t>. . . Non available data</t>
  </si>
  <si>
    <t xml:space="preserve">عدد الفحوص بمستشفيات القوات المسلحة تمثل عام 2015 </t>
  </si>
  <si>
    <t>حالات وفيات    Dead Cases</t>
  </si>
  <si>
    <t xml:space="preserve">Laboratory investigations </t>
  </si>
  <si>
    <t xml:space="preserve">Laboratory investigations  </t>
  </si>
  <si>
    <t>متوسط عدد الجلسات لكل طفل *</t>
  </si>
  <si>
    <t>Occupational Therapy</t>
  </si>
  <si>
    <t>Orthotics and Prosthetic</t>
  </si>
  <si>
    <t xml:space="preserve"> الجنس                           </t>
  </si>
  <si>
    <t xml:space="preserve"> الجنسية      </t>
  </si>
  <si>
    <t>Nationality</t>
  </si>
  <si>
    <t xml:space="preserve"> Sex</t>
  </si>
  <si>
    <t>عدد الجلسات No. of sessions</t>
  </si>
  <si>
    <t xml:space="preserve">المدينة المنورة                            </t>
  </si>
  <si>
    <t xml:space="preserve">     Madinah</t>
  </si>
  <si>
    <t xml:space="preserve">جدة                                           </t>
  </si>
  <si>
    <t xml:space="preserve">    Jeddah</t>
  </si>
  <si>
    <t xml:space="preserve">   الرياض                                   </t>
  </si>
  <si>
    <t xml:space="preserve">   Riyadh      </t>
  </si>
  <si>
    <t xml:space="preserve">العيادات الخارجية – متوسط وقت الانتظار للموعد (بالايام) </t>
  </si>
  <si>
    <t>Outpatient - Waiting Time for an Appointment (in days)</t>
  </si>
  <si>
    <t>قسم الطوارئ – نسبة المرضى الذين انهيت اجراءاتهم خلال 4 ساعات</t>
  </si>
  <si>
    <t>Emergency Deparment - % of Patients Disposed in 4 Hours</t>
  </si>
  <si>
    <t>Order to Scan Times for MRI and CT</t>
  </si>
  <si>
    <t>جدول</t>
  </si>
  <si>
    <t xml:space="preserve">الباب الرابع: الأنشطة والخدمات الصحية </t>
  </si>
  <si>
    <t>صفحة</t>
  </si>
  <si>
    <t>Table</t>
  </si>
  <si>
    <t>Chapter IV : Health Activities and Services</t>
  </si>
  <si>
    <t>Page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</si>
  <si>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</si>
  <si>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</si>
  <si>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</si>
  <si>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</si>
  <si>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</si>
  <si>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</si>
  <si>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</si>
  <si>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</si>
  <si>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</si>
  <si>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</si>
  <si>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</si>
  <si>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</si>
  <si>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</si>
  <si>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</si>
  <si>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</si>
  <si>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</si>
  <si>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</si>
  <si>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</si>
  <si>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</si>
  <si>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</si>
  <si>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</si>
  <si>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</si>
  <si>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</si>
  <si>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</si>
  <si>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</si>
  <si>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</si>
  <si>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</si>
  <si>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</si>
  <si>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</si>
  <si>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</si>
  <si>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</si>
  <si>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</si>
  <si>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</si>
  <si>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</si>
  <si>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</si>
  <si>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</si>
  <si>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</si>
  <si>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</si>
  <si>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</si>
  <si>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</si>
  <si>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</si>
  <si>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</si>
  <si>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</si>
  <si>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</si>
  <si>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</si>
  <si>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</si>
  <si>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</si>
  <si>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</si>
  <si>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</si>
  <si>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</si>
  <si>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</si>
  <si>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</si>
  <si>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4-54</t>
  </si>
  <si>
    <t>4-55</t>
  </si>
  <si>
    <t>4-56</t>
  </si>
  <si>
    <t>4-57</t>
  </si>
  <si>
    <t>4-58</t>
  </si>
  <si>
    <t>4-59</t>
  </si>
  <si>
    <t>4-60</t>
  </si>
  <si>
    <t>4-61</t>
  </si>
  <si>
    <t>قوى الامن الدمام</t>
  </si>
  <si>
    <t>قوى الأمن الدمام</t>
  </si>
  <si>
    <t>الجامعة الاسلامية بالمدينة المنورة</t>
  </si>
  <si>
    <t>جامعة ام القرى</t>
  </si>
  <si>
    <t>جامعة الامام محمد بن سعود</t>
  </si>
  <si>
    <t>فحوص</t>
  </si>
  <si>
    <t>جامعة الامام</t>
  </si>
  <si>
    <t>جامعة حائل</t>
  </si>
  <si>
    <t>جامعة جازان</t>
  </si>
  <si>
    <t>جامعة الباحة</t>
  </si>
  <si>
    <t>جامعة سطام</t>
  </si>
  <si>
    <t>جامعة حفر الباطن</t>
  </si>
  <si>
    <t>جامعة المجمعة</t>
  </si>
  <si>
    <t>جامعة الحدود الشمالية</t>
  </si>
  <si>
    <t>جامعة شقراء</t>
  </si>
  <si>
    <t>جامعة القصيم</t>
  </si>
  <si>
    <t>جامعة نورة</t>
  </si>
  <si>
    <t>المرضى  المنومون بمستشفيات الرعاية المديدة وأسرة الرعاية المديدة بالمستشفيات العامة بوزارة الصحة حسب المنطقة الصحية عام 2021م.</t>
  </si>
  <si>
    <t>قوى الامن مكة</t>
  </si>
  <si>
    <t>Number of MoH Hospitals Implementing Home Health Care Program, Manpower and Beneficiaries by Health Region, 2021</t>
  </si>
  <si>
    <t>عدد الحالات تحت الخدمة نهاية 2021</t>
  </si>
  <si>
    <t>عدد المستفيدين التراكمي نهاية عام 2021</t>
  </si>
  <si>
    <t>Number of cases under service (end of 2021</t>
  </si>
  <si>
    <t>Cumulative number of Beneficiaries by the end of 2021</t>
  </si>
  <si>
    <t>قوى الامن الرياض</t>
  </si>
  <si>
    <t>King Faisal Specialist Hospital &amp; R.C.</t>
  </si>
  <si>
    <t>عدد الهيئات الصحية الشرعية وعدد قضايا الأخطاء الطبية المعروضة عليها  حسب المنطقة الصحية لعام 2021م.</t>
  </si>
  <si>
    <t>Number of Medico Legal Committees and Number of  Referred Medical Malpractice Cases by Health Region in 2021G.</t>
  </si>
  <si>
    <t>قضايا الوفيات الناتجة عن الأخطاء الطبية الصادرة عن الهيئات الصحية الشرعية تبعا للإدانة من عدمها عام 2021م.</t>
  </si>
  <si>
    <t>Distribution of Resolutions of Medical Malpractice Death Cases Issued by the Medico Legal Committees according to Convictions, 2021G.</t>
  </si>
  <si>
    <t>أعداد العينات والاختبارات التي أجريت بمراكز مراقبة السموم والكيمياء الطبية الشرعية بوزارة الصحة  حسب المنطقة الصحية لعام 2021م.</t>
  </si>
  <si>
    <t>Number of Samples and Tests Conducted at MoH Poison Control and Forensic Chemistry Centers, by Health Region, 2021G.</t>
  </si>
  <si>
    <t>جامعة الملك خالد</t>
  </si>
  <si>
    <t>جامعة الملك عبدالعزيز</t>
  </si>
  <si>
    <t>جامعة جدة</t>
  </si>
  <si>
    <t>جامعة الملك فيصل</t>
  </si>
  <si>
    <t>جامعة نجران</t>
  </si>
  <si>
    <t>التخصصي جدة</t>
  </si>
  <si>
    <t>المدينة</t>
  </si>
  <si>
    <t>حالات الأورام الخبيثة التي سجلت بمستشفى الملك فيصل التخصصي ومركز الأبحاث حسب موضع الورم والجنس لعام 2021م.</t>
  </si>
  <si>
    <t>Resources and Activities of Telemedicine at MoH by Health Regions, 2021G</t>
  </si>
  <si>
    <t>موارد وأنشطة الطب الاتصالي بوزارة الصحة حسب المنطقة الصحية لعام 2021م</t>
  </si>
  <si>
    <t>Hospitals</t>
  </si>
  <si>
    <t xml:space="preserve"> Health Practitioners </t>
  </si>
  <si>
    <t>عدد المواعيد الافتراضية</t>
  </si>
  <si>
    <t xml:space="preserve">Number of Virtual Appointments </t>
  </si>
  <si>
    <t>Number of Beneficiaries</t>
  </si>
  <si>
    <t>Total Facilities</t>
  </si>
  <si>
    <t>المستشفيات</t>
  </si>
  <si>
    <t>مراكز الرعاية الصحية الأولية</t>
  </si>
  <si>
    <t>المراكز المتخصصة</t>
  </si>
  <si>
    <t>Specilized Centres</t>
  </si>
  <si>
    <t>إجمالي المرافق</t>
  </si>
  <si>
    <t>عدد الممارسين الصحيين</t>
  </si>
  <si>
    <t>عدد المستفيدين من الخدمة</t>
  </si>
  <si>
    <t>Hematology</t>
  </si>
  <si>
    <t xml:space="preserve">   المرضى والمصابون الذين تم إسعافهم ونقلهم إلى المستشفيات بواسطة هيئة الهلال الأحمر السعودي حسب المنطقة الإدارية ونوع الحالة عام 2021م</t>
  </si>
  <si>
    <t>مراكز الإسعاف والسيارات التابعة لهيئة الهلال الأحمر السعودي حسب المنطقة الإدارية  عام 2021م.</t>
  </si>
  <si>
    <t>First Aid Centers and Ambulances of the Saudi Red Crescent Authority  by Administrative Region, 2021G.</t>
  </si>
  <si>
    <t>2021G</t>
  </si>
  <si>
    <t>جامعة الطائف</t>
  </si>
  <si>
    <t>جامعة تبوك</t>
  </si>
  <si>
    <t>فهد للبترول</t>
  </si>
  <si>
    <t>الالكترونية</t>
  </si>
  <si>
    <t>م عبدالله للعلوم</t>
  </si>
  <si>
    <t>عبدالله للعلوم</t>
  </si>
  <si>
    <t>طيبة</t>
  </si>
  <si>
    <t>زيارات واستشارات الرعاية الصحية الأولية بوزارة الصحة حسب المنطقة الصحية عام 2021م.</t>
  </si>
  <si>
    <t>العيادات الافتراضية</t>
  </si>
  <si>
    <t>Virtual Clinics</t>
  </si>
  <si>
    <t>Covid-19 Vaccination</t>
  </si>
  <si>
    <t>لقاحات كوفيد-19</t>
  </si>
  <si>
    <t>زيارات المراجعين  للرعاية الصحية الأولية والعيادات الخارجية بمستشفيات وزارة الصحة حسب المنطقة الصحية عام 2021م</t>
  </si>
  <si>
    <t xml:space="preserve"> الفحص الاستكشافي لطلبة المدارس </t>
  </si>
  <si>
    <t>خدمات الصحة المدرسية حسب نوع الخدمة والمنطقة الصحية لعام 2021م</t>
  </si>
  <si>
    <t>School Health Services by Type of Service and Health Region, 2021G</t>
  </si>
  <si>
    <t>عدد الطلبة المستفيدين من الخدمة</t>
  </si>
  <si>
    <t>نوع الخدمة
Type of Service</t>
  </si>
  <si>
    <t>فحص الالتحاق بالصف الاول ابتدائي</t>
  </si>
  <si>
    <t>Enrollment Examination for the 1st Grade Primary School</t>
  </si>
  <si>
    <t>Exploratory Examination for School Students</t>
  </si>
  <si>
    <t>Managing Cases Detected in the Exploratory Screening Program</t>
  </si>
  <si>
    <t>المرافق الصحية
Health Facilities</t>
  </si>
  <si>
    <t>الحالات المعروضة على مراكز الطب الشرعي بوزارة الصحة حسب المنطقة الصحية وطبيعة الفحص الطبي الشرعي لعام 2021</t>
  </si>
  <si>
    <t>الفحوص المخبرية بمستشفيات وزارة الصحة حسب المنطقة الصحية ونوع الفحص لعام 2021م.</t>
  </si>
  <si>
    <t>مدينه الملك سعود</t>
  </si>
  <si>
    <t>سعود</t>
  </si>
  <si>
    <t>فهد</t>
  </si>
  <si>
    <t>خالد</t>
  </si>
  <si>
    <t>مختبر مركزي</t>
  </si>
  <si>
    <t>اجمالي الرياض</t>
  </si>
  <si>
    <t>مكة</t>
  </si>
  <si>
    <t>عبدالله</t>
  </si>
  <si>
    <t>اجمالي مكة</t>
  </si>
  <si>
    <t>اجمالي</t>
  </si>
  <si>
    <t>الاجمالي</t>
  </si>
  <si>
    <t>أنشطة بنوك الدم بوزارة الصحة حسب المنطقة الصحية عام 2021م.</t>
  </si>
  <si>
    <t>التدخلات الجراحية بمستشفيات وزارة الصحة حسب المنطقة الصحية والقسم لعام 2021م.</t>
  </si>
  <si>
    <t>مجموع</t>
  </si>
  <si>
    <t>زيارات مراجعي الطوارئ المرضية بمستشفيات وزارة الصحة حسب الجنس والجنسية والمنطقة الصحية عام 2021م.</t>
  </si>
  <si>
    <t>مدينة الملك سعود</t>
  </si>
  <si>
    <t>زيارات مراجعي الطوارئ الجراحية بمستشفيات وزارة الصحة حسب الجنس والجنسية والمنطقة الصحية عام 2021م.</t>
  </si>
  <si>
    <t>عدد زيارات مراكز وأقسام التأهيل الطبي بوزارة الصحة عام 2021م.</t>
  </si>
  <si>
    <t>103900 </t>
  </si>
  <si>
    <t>131554 </t>
  </si>
  <si>
    <t>18600 </t>
  </si>
  <si>
    <t>20276 </t>
  </si>
  <si>
    <t>زيارات مراجعي  العيادات الخارجية بمستشفيات وزارة الصحة حسب الجنس والجنسية والمنطقة الصحية عام 2021م.</t>
  </si>
  <si>
    <t>زيارات المراجعين لعيادات السكرى بمستشفيات وزارة الصحة حسب الجنس والجنسية والمنطقة الصحية عام 2021م.</t>
  </si>
  <si>
    <t>نسبة مراجعي الرعاية الصحية الأولية إلى مجموع المراجعين</t>
  </si>
  <si>
    <t>اضطرابات النماء النفسي</t>
  </si>
  <si>
    <t>NA</t>
  </si>
  <si>
    <t>مضاعفات الحمل والولادة  بمستشفيات وزارة الصحة لعام 2021م.</t>
  </si>
  <si>
    <t>Complications of pregnancy and child birth , MOH Hospitals, 2021G.</t>
  </si>
  <si>
    <t> 430</t>
  </si>
  <si>
    <t>194 </t>
  </si>
  <si>
    <t> 82</t>
  </si>
  <si>
    <t> 148</t>
  </si>
  <si>
    <t> 149</t>
  </si>
  <si>
    <t> 47</t>
  </si>
  <si>
    <t> 0</t>
  </si>
  <si>
    <t> 263</t>
  </si>
  <si>
    <t>45 </t>
  </si>
  <si>
    <t> 2531</t>
  </si>
  <si>
    <t> 438</t>
  </si>
  <si>
    <t>257 </t>
  </si>
  <si>
    <t> 104</t>
  </si>
  <si>
    <t> 132</t>
  </si>
  <si>
    <t> 318</t>
  </si>
  <si>
    <t> 25</t>
  </si>
  <si>
    <t> 10</t>
  </si>
  <si>
    <t> 960</t>
  </si>
  <si>
    <t>0 </t>
  </si>
  <si>
    <t>2244 </t>
  </si>
  <si>
    <t xml:space="preserve">زيارات ما بعد البتر لمراكز وأقسام التأهيل الطبي بوزارة الصحة حسب الجنس والجنسية وسبب الإصابة لعام  2021م. </t>
  </si>
  <si>
    <t>12,424 </t>
  </si>
  <si>
    <t> 25,563</t>
  </si>
  <si>
    <t>60,015 </t>
  </si>
  <si>
    <t> 2,989</t>
  </si>
  <si>
    <t>13,077 </t>
  </si>
  <si>
    <t> 44,996</t>
  </si>
  <si>
    <t>99,419 </t>
  </si>
  <si>
    <t>2,024,652 </t>
  </si>
  <si>
    <t> 7,654</t>
  </si>
  <si>
    <t> 6,333</t>
  </si>
  <si>
    <t> 246 </t>
  </si>
  <si>
    <t>51,855 </t>
  </si>
  <si>
    <t> 323,736 </t>
  </si>
  <si>
    <t>21,012 </t>
  </si>
  <si>
    <t>الحالات التي تمت إحالتها إلى المستشفيات الحكومية العامة أو التخصصية حسب المنطقة المحيلة والمستقبلة عام 2021م.</t>
  </si>
  <si>
    <t>Cases Referred to  Governmental General or Specialist Hospitals by Source and Destination Region , 2021G.</t>
  </si>
  <si>
    <t>الحالات التي أرسلت للعلاج بالخارج من قبل الهيئات الطبية حسب الدولة والحالة الطبية عام  2021م.</t>
  </si>
  <si>
    <t xml:space="preserve">إيطاليا </t>
  </si>
  <si>
    <t xml:space="preserve">فرنسا </t>
  </si>
  <si>
    <t>اسبانيا</t>
  </si>
  <si>
    <t>Italy</t>
  </si>
  <si>
    <t>France</t>
  </si>
  <si>
    <t>Spain</t>
  </si>
  <si>
    <t xml:space="preserve">التأهيل الطبي / الأعصاب </t>
  </si>
  <si>
    <t>جراحة تجميل ( ترميم )</t>
  </si>
  <si>
    <t>Plastic and reconstructive surgery</t>
  </si>
  <si>
    <t xml:space="preserve">جراحة عمود فقري </t>
  </si>
  <si>
    <t>Spinal surgery</t>
  </si>
  <si>
    <t xml:space="preserve">أمراض دم </t>
  </si>
  <si>
    <t xml:space="preserve">جراحة عظام </t>
  </si>
  <si>
    <t>orthopedic surgery</t>
  </si>
  <si>
    <t xml:space="preserve">جراحة أعصاب </t>
  </si>
  <si>
    <t xml:space="preserve">مسالك بولية </t>
  </si>
  <si>
    <t xml:space="preserve">زراعة نخاع </t>
  </si>
  <si>
    <t>Bone Marrow Transplant</t>
  </si>
  <si>
    <t xml:space="preserve">زراعة قلب / رئة </t>
  </si>
  <si>
    <t>الولادات بمستشفيات وزارة الصحة حسب المنطقة الصحية ونوع الولادة عام 2021م.</t>
  </si>
  <si>
    <t>Deliveries in MOH Hospitals by Health Region and Type of Delivery, 2021G.</t>
  </si>
  <si>
    <t>الهيئة الملكية الجبيل</t>
  </si>
  <si>
    <t>الهيئة الملكية ينبع</t>
  </si>
  <si>
    <t>خدمات  التأهيل  بالجهات الحكومية الأخرى عام 2021م</t>
  </si>
  <si>
    <t>The Holy Capital</t>
  </si>
  <si>
    <t>KAMC The Holy Capital</t>
  </si>
  <si>
    <t>YearMonth</t>
  </si>
  <si>
    <t>Waiting Time for 3rd Appointment (Days)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</si>
  <si>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</si>
  <si>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</si>
  <si>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</si>
  <si>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</si>
  <si>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</si>
  <si>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</si>
  <si>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</si>
  <si>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</si>
  <si>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</si>
  <si>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</si>
  <si>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</si>
  <si>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</si>
  <si>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Overall</t>
  </si>
  <si>
    <t>Waiting Time in days</t>
  </si>
  <si>
    <t>% Disposed patients within 4 Hrs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</si>
  <si>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</si>
  <si>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</si>
  <si>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</si>
  <si>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</si>
  <si>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</si>
  <si>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</si>
  <si>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</si>
  <si>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</si>
  <si>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</si>
  <si>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Disposed%of Patients,%</t>
  </si>
  <si>
    <t>Year Month</t>
  </si>
  <si>
    <t xml:space="preserve">Average Length of Stay </t>
  </si>
  <si>
    <t xml:space="preserve"> Average Length of Stay, days</t>
  </si>
  <si>
    <t>With Covid-19</t>
  </si>
  <si>
    <t>Without Covid-19</t>
  </si>
  <si>
    <t>Waiting Time, Days</t>
  </si>
  <si>
    <t>Machine Utilization</t>
  </si>
  <si>
    <t>2021-Jan</t>
  </si>
  <si>
    <t>2021-Feb</t>
  </si>
  <si>
    <t>2021-Mar</t>
  </si>
  <si>
    <t>2021-Apr</t>
  </si>
  <si>
    <t>2021-May</t>
  </si>
  <si>
    <t>2021-Jun</t>
  </si>
  <si>
    <t>2021-Jul</t>
  </si>
  <si>
    <t>2021-Aug</t>
  </si>
  <si>
    <t>2021-Sep</t>
  </si>
  <si>
    <t>2021-Oct</t>
  </si>
  <si>
    <t>2021-Nov</t>
  </si>
  <si>
    <t>2021-Dec</t>
  </si>
  <si>
    <t>Utilization, %</t>
  </si>
  <si>
    <t>MRI</t>
  </si>
  <si>
    <t>Order to Scan Time( Hours)</t>
  </si>
  <si>
    <t>CT</t>
  </si>
  <si>
    <t>Inpatient Average Length of Stay (in days)</t>
  </si>
  <si>
    <t xml:space="preserve"> متوسط مدة الإقامة للمرضى داخل المستشفى (بالأيام)</t>
  </si>
  <si>
    <t xml:space="preserve"> متوسط مدة الإقامة في العناية الحرجة (بالأيام)</t>
  </si>
  <si>
    <t>Critical Care Average Length of Stay (in days)</t>
  </si>
  <si>
    <t>Operating Room - Surgical Waiting Time (in days)</t>
  </si>
  <si>
    <t>Radiology Machines Utilization Rate (%)</t>
  </si>
  <si>
    <t>Order to Scan Times for MRI and CT (in hours)</t>
  </si>
  <si>
    <t xml:space="preserve"> غرفة العمليات – متوسط وقت انتظار الجراحة (بالأيام)</t>
  </si>
  <si>
    <t>معدل استخدام أجهزة الأشعة (%)</t>
  </si>
  <si>
    <t>جامعة الملك سعود</t>
  </si>
  <si>
    <t xml:space="preserve"> الفترة الزمنية بين طلب وإجراء أشعة الرنين المغناطيسي والتصوير المقطعي (بالساعات)</t>
  </si>
  <si>
    <t>الدمام</t>
  </si>
  <si>
    <t>ارامكو الاحساء</t>
  </si>
  <si>
    <t>الظهران</t>
  </si>
  <si>
    <t>المراكز</t>
  </si>
  <si>
    <t>أنشطة بنوك الدم بالجهات الحكومية الأخرى لعام 2021م</t>
  </si>
  <si>
    <t>الحرس</t>
  </si>
  <si>
    <t>الاحساء</t>
  </si>
  <si>
    <t>اليوم الواحد</t>
  </si>
  <si>
    <t>زيارات المراجعين للمستوصفات والعيادات الخارجية بمستشفيات الجهات الحكومية الأخرى  حسب الجنسية عام 2021م</t>
  </si>
  <si>
    <t>التدخلات الجراحية بمستشفيات الجهات الحكومية الأخرى حسب القسم لعام 2021م</t>
  </si>
  <si>
    <t>*البيانات تمثل عام 2020م</t>
  </si>
  <si>
    <t xml:space="preserve">  المنومون بمستشفيات الجهات الحكومية الأخرى حسب  الجنسية  2021م</t>
  </si>
  <si>
    <t>Inpatients in Other Governmental Sector Hospitals by Nationality, 2021G</t>
  </si>
  <si>
    <t xml:space="preserve">  البيانات تمثل عام 2020 *</t>
  </si>
  <si>
    <t>الفحوص المخبرية والشعاعية بالجهات الحكومية الأخرى عام 2021م</t>
  </si>
  <si>
    <t>البيانات تمثل عام 2020 م *</t>
  </si>
  <si>
    <t>جدول 4-29</t>
  </si>
  <si>
    <t>Table 4-29</t>
  </si>
  <si>
    <t>المنطقة</t>
  </si>
  <si>
    <t>المواليد بالقطاع الخاص حسب حالة المولود عام 2021م</t>
  </si>
  <si>
    <t>100 سرير</t>
  </si>
  <si>
    <t>50 سرير</t>
  </si>
  <si>
    <t>نفسية ورعاية مديدة</t>
  </si>
  <si>
    <t>مدن طبية</t>
  </si>
  <si>
    <t xml:space="preserve">مكة المكرمة </t>
  </si>
  <si>
    <t>الشمالية</t>
  </si>
  <si>
    <t>بعض المؤشرات المختارة عن خدمات مستشفيات وزارة الصحة (50 سرير) حسب المنطقة الصحية عام 2021م.</t>
  </si>
  <si>
    <t>Some Selected Indicators of MOH Hospital Services (50 beds) by Health Region, 2021G.</t>
  </si>
  <si>
    <t>معدل إشغال الأسرة %</t>
  </si>
  <si>
    <t>BOR %</t>
  </si>
  <si>
    <t>معدل إشغال العنايات المركزة %
BOR for ICUs</t>
  </si>
  <si>
    <t xml:space="preserve">معدل إشغال العنايات المركزة %
BOR for ICUs </t>
  </si>
  <si>
    <t>NA= Not Applicable</t>
  </si>
  <si>
    <t>بعض المؤشرات المختارة عن خدمات مستشفيات الصحة النفسية والرعاية المديدة والتأهيل بوزارة الصحة حسب المنطقة الصحية عام 2021م.</t>
  </si>
  <si>
    <t>Some Selected Indicators of MOH Psychiatric, Long Term Care and Rehabilitation Hospitals by Health Region, 2021G.</t>
  </si>
  <si>
    <t>المؤشرات المختارة عن خدمات المدن الطبية بوزارة الصحة عام 2021م.</t>
  </si>
  <si>
    <t>Selected Indicators of MOH Medical Cities, 2021G.</t>
  </si>
  <si>
    <t>حالات الأطفال بتشخيص الأورام المحولين الي مستشفى الملك فيصل التخصصي ومركز الأبحاث حسب موضع الورم عام 2021م.</t>
  </si>
  <si>
    <t xml:space="preserve"> Cases of Tumours among Children Referred to King Faisal Specialist Hospital by Site, 2021G.</t>
  </si>
  <si>
    <t>جدول 4-11</t>
  </si>
  <si>
    <t>Table 4-11</t>
  </si>
  <si>
    <t>Inpatients of the Private Sector  by Health Region and Nationality, 2021G</t>
  </si>
  <si>
    <t>Visits to Polyclinics and  Hospitals of the Private Sector  by Health Region and Nationality, 2021G</t>
  </si>
  <si>
    <t>زيارات المراجعين للمجمعات والمستشفيات بالقطاع الخاص  حسب المنطقة الصحية والجنسية عام 2021م</t>
  </si>
  <si>
    <t>المنومون بمستشفيات القطاع الخاص  حسب المنطقة الصحية والجنسية عام 2021م</t>
  </si>
  <si>
    <t>التدخلات الجراحية بالقطاع الخاص حسب المنطقة الصحية والقسم لعام 2021م.</t>
  </si>
  <si>
    <t>Surgical Interventions in the Private Sector by Health Region and Hospital Sections, 2020G.</t>
  </si>
  <si>
    <t>الفحوص المخبرية وعدد مرضى الفحوص الشعاعية بمستشفيات وزارة الصحة حسب المنطقة الصحية عام 2021م.</t>
  </si>
  <si>
    <t>الفحوص المخبرية وعدد مرضى الفحوص الشعاعية بالقطاع الخاص حسب المنطقة الصحية عام 2021م.</t>
  </si>
  <si>
    <t>Laboratory Investigations and Radiology patients in the Private Sector by Health Region, 2021G.</t>
  </si>
  <si>
    <t xml:space="preserve"> operational  Bed Capacity</t>
  </si>
  <si>
    <t>No. of Inpatients</t>
  </si>
  <si>
    <t>Bed Occupancy Rate%</t>
  </si>
  <si>
    <t>Intensive Care Bed Occupancy Rate%</t>
  </si>
  <si>
    <t>وحدات اسرة NICU</t>
  </si>
  <si>
    <t>وحدات اسرة PICU</t>
  </si>
  <si>
    <t>وحدات اسرة ICU</t>
  </si>
  <si>
    <t>نسبة اشغال NICU الموزونة</t>
  </si>
  <si>
    <t>نسبة اشغال PICU الموزونة</t>
  </si>
  <si>
    <t>نسبة اشغال ICU الموزونة</t>
  </si>
  <si>
    <t>Chronic Bed Users 30 days or more</t>
  </si>
  <si>
    <t>Day Surgery Rate %</t>
  </si>
  <si>
    <t>Bed Turnover</t>
  </si>
  <si>
    <t>Average Length of Stay</t>
  </si>
  <si>
    <t>NICU</t>
  </si>
  <si>
    <t>PICU</t>
  </si>
  <si>
    <t>ICU</t>
  </si>
  <si>
    <t>Non Saudi</t>
  </si>
  <si>
    <t>Legible</t>
  </si>
  <si>
    <t>Illegible</t>
  </si>
  <si>
    <t>cluster 1 riyadh without rehab</t>
  </si>
  <si>
    <t>cluster 2 riyadh</t>
  </si>
  <si>
    <t>riyadh region</t>
  </si>
  <si>
    <t>Holly capital region</t>
  </si>
  <si>
    <t>Mdinah  monawarah region</t>
  </si>
  <si>
    <t>JEDDAH REGION</t>
  </si>
  <si>
    <t>Taif region</t>
  </si>
  <si>
    <t>AL-Qunfudah region</t>
  </si>
  <si>
    <t>Eastern Region</t>
  </si>
  <si>
    <t>Al-hasa region</t>
  </si>
  <si>
    <t>Albaha region</t>
  </si>
  <si>
    <t>Aljouf region</t>
  </si>
  <si>
    <t>Northen borders region</t>
  </si>
  <si>
    <t>Algiryat region</t>
  </si>
  <si>
    <t>Qaseem region</t>
  </si>
  <si>
    <t>Besha region</t>
  </si>
  <si>
    <t>Tabouk region</t>
  </si>
  <si>
    <t>Gazan region</t>
  </si>
  <si>
    <t>Hail region</t>
  </si>
  <si>
    <t>Hafrelbaten region</t>
  </si>
  <si>
    <t>Aseer region</t>
  </si>
  <si>
    <t>Najran region</t>
  </si>
  <si>
    <t>King Khalid Specialized.riyadh</t>
  </si>
  <si>
    <t>المنومون بمستشفيات وزارة الصحة حسب المنطقة الصحية والجنسية عام 2021م.</t>
  </si>
  <si>
    <t>المؤشرات المختارة عن خدمات مستشفيات وزارة الصحة (100 سرير فأكثر) حسب المنطقة الصحية عام 2021م.</t>
  </si>
  <si>
    <t>Selected Indicators of MOH Hospital Services (100+ beds) by Health Region, 2021G.</t>
  </si>
  <si>
    <t>الفحوص المخبرية وعدد مرضى الفحوص الشعاعية بمراكز الرعاية الصحية الأولية بوزارة الصحة حسب المنطقة الصحية عام 2021م.</t>
  </si>
  <si>
    <t>الرياض*</t>
  </si>
  <si>
    <t>العاصمة المقدسة*</t>
  </si>
  <si>
    <t>الشرقية*</t>
  </si>
  <si>
    <t>* بيانات 2020</t>
  </si>
  <si>
    <t>Riyadh*</t>
  </si>
  <si>
    <t>The Holy Capital*</t>
  </si>
  <si>
    <t>Eastern*</t>
  </si>
  <si>
    <t>Qurayyat*</t>
  </si>
  <si>
    <t>* 2020 data</t>
  </si>
  <si>
    <t>زيارات المراجعين لعيادات الأسنان بوزارة الصحة حسب الجنس والجنسية والمنطقة الصحية عام 2021م</t>
  </si>
  <si>
    <t xml:space="preserve">حالات شق الحلق والشفاه الأرنبية </t>
  </si>
  <si>
    <t>Cleft palate and lip</t>
  </si>
  <si>
    <t>العمليات الجراحية للفك والأسنان وحالات الخلع بوزارة الصحة حسب المنطقة الصحية عام 2021م.</t>
  </si>
  <si>
    <t>صحة الفم</t>
  </si>
  <si>
    <t>أمراض اللثة</t>
  </si>
  <si>
    <t>الخلع وجراحات الفم البسيطة</t>
  </si>
  <si>
    <t>الأطفال</t>
  </si>
  <si>
    <t>التقويم</t>
  </si>
  <si>
    <t>التركيبات</t>
  </si>
  <si>
    <t>الأشعة</t>
  </si>
  <si>
    <t>علاج الجذور</t>
  </si>
  <si>
    <t>متحركة</t>
  </si>
  <si>
    <t>ثابتة</t>
  </si>
  <si>
    <t>خارج الفم</t>
  </si>
  <si>
    <t xml:space="preserve">داخل الفم </t>
  </si>
  <si>
    <t>الحشو</t>
  </si>
  <si>
    <t>Prosthodontics</t>
  </si>
  <si>
    <t>X-Ray</t>
  </si>
  <si>
    <t>Dental Hygiene</t>
  </si>
  <si>
    <t>Periodontics</t>
  </si>
  <si>
    <t>Pediatric Dentistry</t>
  </si>
  <si>
    <t>Orthodontics</t>
  </si>
  <si>
    <t>Endodontics</t>
  </si>
  <si>
    <t>Restorative Dentistry</t>
  </si>
  <si>
    <t>Removable</t>
  </si>
  <si>
    <t>Fixed</t>
  </si>
  <si>
    <t>Extra Oral</t>
  </si>
  <si>
    <t>Intra Oral</t>
  </si>
  <si>
    <t>Minor Oral Surgery</t>
  </si>
  <si>
    <t>Main Dental Services in Dental Centers, MoH by Type of Service and Health Region, 2021G.</t>
  </si>
  <si>
    <t>مراجعو عيادات مراكز الرعاية الصحية الأولية</t>
  </si>
  <si>
    <t>الأحساء *</t>
  </si>
  <si>
    <t>Al-Ahsa*</t>
  </si>
  <si>
    <t>* مستشفى الرعاية المديدة بالأحساء مغلق للترميم (80 سرير)</t>
  </si>
  <si>
    <t>* Long-term Hospital in Al-Ahsa is Closed for Restoration (80 beds)</t>
  </si>
  <si>
    <t>مجموع المواليد</t>
  </si>
  <si>
    <t>Total Births</t>
  </si>
  <si>
    <t>مجموع المواليد
Total Births</t>
  </si>
  <si>
    <t>عدد المستشفيات المنفذة لبرنامج الرعاية الصحية المنزلية بوزارة الصحة والعاملين وعدد المستفيدين حسب المنطقة الصحية لعام 2021م</t>
  </si>
  <si>
    <t>Health Services in the Private Sector  by Health Region and Nationality, 2021G</t>
  </si>
  <si>
    <t>الخدمات الصحية بالقطاع الخاص  حسب المنطقة الصحية والجنسية عام 2021م</t>
  </si>
  <si>
    <t>المراجعون</t>
  </si>
  <si>
    <t>التدخلات الجراحية</t>
  </si>
  <si>
    <t>فحوص المختبر</t>
  </si>
  <si>
    <t>مرضى الفحوص الشعاعية</t>
  </si>
  <si>
    <t>Surgical Interventions</t>
  </si>
  <si>
    <t>Radiology Investigation Patients</t>
  </si>
  <si>
    <t>المراجعون والمنومون في أقسام الصحة النفسية بوزارة الصحة حسب المجموعات المرضية للتصنيف الدولي للأمراض (ICD-10 ) عام 2021م.</t>
  </si>
  <si>
    <t xml:space="preserve"> Outpatients and Inpatients in Mental Health Departments, MOH, According to Main Disease Groups of ICD-10, 2021G.      </t>
  </si>
  <si>
    <t>عدد الوجبات التقريبي لمستحقي التغذية في مستشفيات وزارة الصحة حسب المنطقة الصحية لعام 2021م.</t>
  </si>
  <si>
    <t>الخدمات المقدمة من الإدارة العامة لمراكز الاتصال خلال الأعوام الأربعة الأخيرة</t>
  </si>
  <si>
    <t xml:space="preserve">استشارات الإدارة العامة لمراكز الاتصال حسب نوع الاستشارة عام 2021م </t>
  </si>
  <si>
    <t>تحويل</t>
  </si>
  <si>
    <t>الولادات بمستشفيات الجهات الحكومية الأخرى حسب نوع الولادة عام 2021م</t>
  </si>
  <si>
    <t>C.S</t>
  </si>
  <si>
    <t>الخدمات الطبية بالقوات المسلحة</t>
  </si>
  <si>
    <t>King Faisal Specialist HospitalR.C.</t>
  </si>
  <si>
    <t xml:space="preserve">المجموع    </t>
  </si>
  <si>
    <t xml:space="preserve">النسبة لاجمالي الولادات  </t>
  </si>
  <si>
    <t>% of total deliveries</t>
  </si>
  <si>
    <t>م فيصل التخصصي جدة</t>
  </si>
  <si>
    <t>جدول 4-12</t>
  </si>
  <si>
    <t>Table 4-12</t>
  </si>
  <si>
    <t>جدول 4-20</t>
  </si>
  <si>
    <t>Table 4-20</t>
  </si>
  <si>
    <t>جدول 4-21</t>
  </si>
  <si>
    <t>Table 4-21</t>
  </si>
  <si>
    <t>جدول 4-22</t>
  </si>
  <si>
    <t>Table 4-22</t>
  </si>
  <si>
    <t>جدول  4- 25</t>
  </si>
  <si>
    <t>Table  4-25</t>
  </si>
  <si>
    <t>جدول 4-26</t>
  </si>
  <si>
    <t>Table 4-26</t>
  </si>
  <si>
    <t>جدول 4-27</t>
  </si>
  <si>
    <t>Table 4-27</t>
  </si>
  <si>
    <t>جدول 4-28</t>
  </si>
  <si>
    <t>Table 4-28</t>
  </si>
  <si>
    <t xml:space="preserve"> جدول 4-32</t>
  </si>
  <si>
    <t>Table 4-32</t>
  </si>
  <si>
    <t>جدول 4-33</t>
  </si>
  <si>
    <t>Table 4-34</t>
  </si>
  <si>
    <t>جدول 4-38</t>
  </si>
  <si>
    <t>Table 4-40</t>
  </si>
  <si>
    <t>جدول 4-43</t>
  </si>
  <si>
    <t>جدول 4-45</t>
  </si>
  <si>
    <t>Table 4-48</t>
  </si>
  <si>
    <t>جدول 4-50</t>
  </si>
  <si>
    <t>جدول 4-51</t>
  </si>
  <si>
    <t>Table 4-54</t>
  </si>
  <si>
    <t>جدول 4-56</t>
  </si>
  <si>
    <t>Table 4-56</t>
  </si>
  <si>
    <t>4-20</t>
  </si>
  <si>
    <t>الخدمات الصحية بالقطاع الخاص  حسب المنطقة الصحية والجنسية عام 2020م</t>
  </si>
  <si>
    <t>Health Services in the Private Sector  by Health Region and Nationality, 2020G</t>
  </si>
  <si>
    <t>مستشفيات الرعاية المديدة</t>
  </si>
  <si>
    <t>Long-term care hospitals</t>
  </si>
  <si>
    <t>General Hospitals Having Long-term care</t>
  </si>
  <si>
    <t>مستشفيات عامة بها رعاية مديدة</t>
  </si>
  <si>
    <t>Long-term care Beds</t>
  </si>
  <si>
    <t>أسرة الرعاية المديدة</t>
  </si>
  <si>
    <t>الأسرة النشطة</t>
  </si>
  <si>
    <t>المرضى المنومون</t>
  </si>
  <si>
    <t xml:space="preserve"> المستشفيات</t>
  </si>
  <si>
    <t>Active Beds</t>
  </si>
  <si>
    <t>Total Long-term Beds</t>
  </si>
  <si>
    <t>إجمالي المرضى المنومين</t>
  </si>
  <si>
    <t>إجمالي أسرة الرعاية المديدة</t>
  </si>
  <si>
    <t>جدول 4-32</t>
  </si>
  <si>
    <t>جدول  4-34</t>
  </si>
  <si>
    <t>المنطقة المحيلة</t>
  </si>
  <si>
    <t>Referred from</t>
  </si>
  <si>
    <t>المنطقة المستقبلة</t>
  </si>
  <si>
    <t>Referred to</t>
  </si>
  <si>
    <t>جدول 4-35</t>
  </si>
  <si>
    <t>Table  4-36</t>
  </si>
  <si>
    <t>Table 4-37</t>
  </si>
  <si>
    <t xml:space="preserve">جدول 4-39 </t>
  </si>
  <si>
    <t>جدول 4-40</t>
  </si>
  <si>
    <t xml:space="preserve"> جدول 4-41</t>
  </si>
  <si>
    <t>جدول 4-42</t>
  </si>
  <si>
    <t>Table  4-44</t>
  </si>
  <si>
    <t>Table 4-45</t>
  </si>
  <si>
    <t xml:space="preserve"> جدول  4-46</t>
  </si>
  <si>
    <t>Table  4-49</t>
  </si>
  <si>
    <t>Table 4-50</t>
  </si>
  <si>
    <t xml:space="preserve"> جدول  4-57</t>
  </si>
  <si>
    <t>جدول 4-58</t>
  </si>
  <si>
    <t>مناطق لا يوجد بها مستشفيات قطاع خاص</t>
  </si>
  <si>
    <t>Regions that do not have private sector hospitals</t>
  </si>
  <si>
    <t>Medical Cities are not included</t>
  </si>
  <si>
    <t>* بيانات 2020م</t>
  </si>
  <si>
    <t>MoH PHC  Encounters and Consultations by Health Region, 2021G.</t>
  </si>
  <si>
    <t>Medical Emergency Encounters in the MOH Hospitals by  Sex, Nationality  and Health Region, 2021G.</t>
  </si>
  <si>
    <t>Surgical Emergency Encounters in the MOH Hospitals by  Sex, Nationality  and Health Region, 2021G.</t>
  </si>
  <si>
    <t xml:space="preserve"> Encounters to Outpatient Clinics in MOH Hospitals by  Sex, Nationality  and Health Region, 2021G.</t>
  </si>
  <si>
    <t>PHCs' Encounters and Outpatients of MOH Hospitals by Health Region, 2021G.</t>
  </si>
  <si>
    <t>PHCs' Encounters  and Outpatients in MOH Hospitals by Health Region in the last Five Years</t>
  </si>
  <si>
    <t>Encounters to Various Health Sectors &amp; Average No. of Encounters Per Person in the last Five Years</t>
  </si>
  <si>
    <t xml:space="preserve"> Encounters to  Diabetic  Clinics, MOH Hospitals by  Sex, Nationality  and Health Region, 2021G.</t>
  </si>
  <si>
    <t xml:space="preserve"> Encounters to Dental Clinics, MOH by Sex, Nationality and Health Region, 2021G.</t>
  </si>
  <si>
    <t>Number of Encounters to Medical Rehabilitation Centers and Departments, MOH, 2021G.</t>
  </si>
  <si>
    <t xml:space="preserve"> Encounters to Outpatient Clinics in MOH Hospitals by  Sex, Nationality  and Health Region, 2020G.</t>
  </si>
  <si>
    <t>PHC Encounters</t>
  </si>
  <si>
    <t>OPD Encounters</t>
  </si>
  <si>
    <t xml:space="preserve">  PHC Encounters as % of total Encounters</t>
  </si>
  <si>
    <t>Total Encounters</t>
  </si>
  <si>
    <t xml:space="preserve"> Average no. of Encounters / person / year</t>
  </si>
  <si>
    <t xml:space="preserve">No. of Encounters </t>
  </si>
  <si>
    <t>Average  no. of  Encounters per person/year</t>
  </si>
  <si>
    <t>No. of Encounters</t>
  </si>
  <si>
    <t>Initial Encounters</t>
  </si>
  <si>
    <t>Follow-up Encounters</t>
  </si>
  <si>
    <t>Screening clinic Encounters</t>
  </si>
  <si>
    <t>Laboratory investigations in MoH Hospitals by Health Region and Type of investigations, 2020G.</t>
  </si>
  <si>
    <t>Approximate No. of Meals Served in MoH Hospitals by Health Region, 2021G.</t>
  </si>
  <si>
    <t>Medical Emergency Encounters in the MoH Hospitals by  Sex, Nationality  and Health Region, 2021G.</t>
  </si>
  <si>
    <t>Surgical Emergency Encounters in the MoH Hospitals by  Sex, Nationality  and Health Region, 2021G.</t>
  </si>
  <si>
    <t xml:space="preserve"> Encounters to Outpatient Clinics in MoH Hospitals by  Sex, Nationality  and Health Region, 2021G.</t>
  </si>
  <si>
    <t>PHCs' Encounters and Outpatients of MoH Hospitals by Health Region, 2021G.</t>
  </si>
  <si>
    <t>PHCs' Encounters  and Outpatients in MoH Hospitals by Health Region in the last Five Years</t>
  </si>
  <si>
    <t xml:space="preserve"> Encounters to  Diabetic  Clinics, MoH Hospitals by  Sex, Nationality  and Health Region, 2021G.</t>
  </si>
  <si>
    <t>Complications of pregnancy and child birth , MoH Hospitals, 2021G.</t>
  </si>
  <si>
    <t xml:space="preserve"> Outpatients and Inpatients in Mental Health Departments, MoH, According to Main Disease Groups of ICD-10, 2021G.      </t>
  </si>
  <si>
    <t xml:space="preserve"> Encounters to Dental Clinics, MoH by Sex, Nationality and Health Region, 2021G.</t>
  </si>
  <si>
    <t>Selected Indicators of MoH Medical Cities, 2021G.</t>
  </si>
  <si>
    <t>Selected Indicators of MoH Hospital Services (100+ beds) by Health Region, 2021G.</t>
  </si>
  <si>
    <t>Some Selected Indicators of MoH Hospital Services (50 beds) by Health Region, 2021G.</t>
  </si>
  <si>
    <t>Some Selected Indicators of MoH Psychiatric, Long Term Care and Rehabilitation Hospitals by Health Region, 2021G.</t>
  </si>
  <si>
    <t>Deliveries in MoH Hospitals by Health Region and Type of Delivery, 2021G.</t>
  </si>
  <si>
    <t>Number of Encounters to Medical Rehabilitation Centers and Departments, MoH, 2021G.</t>
  </si>
  <si>
    <t>Patients and Casualties Offered First Aid and Transported by Saudi Red Crescent Authority Ambulances by  Administrative Region and Type of Case  , 2021G.</t>
  </si>
  <si>
    <t>Cases Offered First Aid and Transported by Ambulances of Saudi Red Crescent Authority by Administrative Region in the last Five Years</t>
  </si>
  <si>
    <t>Cases offered first aid, Transported to hospitals</t>
  </si>
  <si>
    <t>OPD Encounters at  Other Governmental Sector Hospitals and Polyclinics by Nationality, 2021G.</t>
  </si>
  <si>
    <t>الخدمات الرئيسية للأسنان بمراكز طب الأسنان بوزارة الصحة حسب نوع الخدمة والمنطقة الصحية عام 2021م.</t>
  </si>
  <si>
    <t>Oral Surgery and Teeth Extraction at  MoH  Facilities by Health Region, 2021G.</t>
  </si>
  <si>
    <t>Inpatients at MoH Hospitals  by Health Region and Nationality, 2021G.</t>
  </si>
  <si>
    <t>Inpatients at Long-term Hospitals and Long-term Beds of General Hospitals  of MoH by Health Region, 2021G.</t>
  </si>
  <si>
    <t>Deliveries at Other Governmental Sector Hospitals by Type of Delivery , 2021G</t>
  </si>
  <si>
    <t>Births at  the Private Sector by Birth Status, 2021G.</t>
  </si>
  <si>
    <t>Surgical Interventions at MoH Hospitals by Health Region and Hospital Sections, 2021G.</t>
  </si>
  <si>
    <t>Surgical Interventions at Other Governmental Sector Hospitals by Section, 2021G</t>
  </si>
  <si>
    <t>لمفوما ( غير نوعية هودجكن)</t>
  </si>
  <si>
    <t>Cases of Malignant Tumours Registered at King Faisal Specialist Hospital and Research Center by Site and Sex, 2021G.</t>
  </si>
  <si>
    <t>Post-Amputation Encounters to Medical Rehabilitation Centers&amp; Departments at MoH Facilities by Sex, Nationality and Cause of Injury, 2021G.</t>
  </si>
  <si>
    <t>Medical Rehabilitation  Cases at Other Governmental Sector, 2021G.</t>
  </si>
  <si>
    <t>Laboratory Investigations and Radiology patients  at Primary Health Care Centers, MoH by Health Region, 2021G.</t>
  </si>
  <si>
    <t>Laboratory Investigations and Radiology patients at MoH Hospitals by Health Region, 2021G.</t>
  </si>
  <si>
    <t>Laboratory Investigations and Number of  Radiology  &amp; Physiotherapy patients at MoH Facilities, in the last Five Years</t>
  </si>
  <si>
    <t>Laboratory investigations at MoH Hospitals by Health Region and Type of investigations, 2021G.</t>
  </si>
  <si>
    <t>Laboratory  and Radiology Investigations at Other Governmental Sector, 2021G</t>
  </si>
  <si>
    <t>Activities at MoH Blood Banks ,  by Health Region, 2021G.</t>
  </si>
  <si>
    <t>Activities at MoH  Blood Banks  in the last Five Years</t>
  </si>
  <si>
    <t>Activities of Blood Banks at  Other Governmental Sector, 2021G</t>
  </si>
  <si>
    <t>Cases of MoH Forensic Medicine Centers by Health Region and Different Examinations, 2021G.</t>
  </si>
  <si>
    <t>Ongoing Cases to the next year</t>
  </si>
  <si>
    <t>Ongoing Cases</t>
  </si>
  <si>
    <t>Cases Referred  Abroad for Treatment by  Specialty and Country, 2021G.</t>
  </si>
  <si>
    <t>Cases Referred to Social Service  Departements at  MOH Hospitals , According to Cause of Social Investigation and Sex, 2021G.</t>
  </si>
  <si>
    <t>المرضى المحالون إلى أقسام الخدمة الاجتماعية بمستشفيات وزارة الصحة حسب أسباب البحث الاجتماعي والجنس عام 2021م.</t>
  </si>
  <si>
    <t xml:space="preserve"> Services Provided by General Directorate for Call Centers in the Last Four Years.</t>
  </si>
  <si>
    <t xml:space="preserve"> Consultations at General Directorate for Call Centers by Type of Consultation, 2021G.  </t>
  </si>
  <si>
    <t>علاج الحالات المكتشفة في برنامج الفحص الاستكشافي</t>
  </si>
  <si>
    <t>خدمات مركز رعاية وتأهيل الأطفال ذوي الإعاقة حسب العمر خلال عام 2021م</t>
  </si>
  <si>
    <t>Services of Rehabilitation Center for  Children with Disability,  by Age , 2021G</t>
  </si>
  <si>
    <t>مراكز ومرضى الغسيل الكلوي حسب القطاعات الصحية عام 2021م.</t>
  </si>
  <si>
    <t xml:space="preserve"> Renal Dialysis Centers and Patients by Health Sectors, 2021G.</t>
  </si>
  <si>
    <t xml:space="preserve">PROVISIONAL DATA </t>
  </si>
  <si>
    <t>بيانات أولية</t>
  </si>
  <si>
    <t>مرضى التنقية الدموية حسب القطاعات الصحية والجنسية والجنس عام 2021م.</t>
  </si>
  <si>
    <t xml:space="preserve"> Haemodialysis Patients by Health Sector  , Sex and Nationality, 2021G.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</si>
</sst>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&quot;ر.س.‏&quot;\ * #,##0.00_-;_-&quot;ر.س.‏&quot;\ * #,##0.00\-;_-&quot;ر.س.‏&quot;\ * &quot;-&quot;??_-;_-@_-"/>
    <numFmt numFmtId="165" formatCode="0.0"/>
    <numFmt numFmtId="166" formatCode="0;0;\-"/>
    <numFmt numFmtId="167" formatCode="0.0%"/>
    <numFmt numFmtId="168" formatCode="#,##0.000_);[Red]\(#,##0.000\)"/>
    <numFmt numFmtId="169" formatCode="_-* #,##0.00_-;_-* #,##0.00\-;_-* &quot;-&quot;??_-;_-@_-"/>
    <numFmt numFmtId="170" formatCode="#,##0.0"/>
    <numFmt numFmtId="171" formatCode="[$-1170000]B2dd/mm/yyyy;@"/>
  </numFmts>
  <fonts count="2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abic Transparent"/>
      <charset val="178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  <scheme val="minor"/>
    </font>
    <font>
      <sz val="10"/>
      <name val="MS Sans Serif"/>
      <family val="2"/>
      <charset val="178"/>
    </font>
    <font>
      <b/>
      <sz val="12"/>
      <name val="Tahoma (Arabic)"/>
      <family val="2"/>
      <charset val="178"/>
    </font>
    <font>
      <sz val="12"/>
      <name val="Tahoma (Arabic)"/>
      <family val="2"/>
      <charset val="178"/>
    </font>
    <font>
      <sz val="11"/>
      <name val="Arial"/>
      <family val="2"/>
    </font>
    <font>
      <sz val="11"/>
      <name val="Tahoma (Arabic)"/>
      <family val="2"/>
      <charset val="178"/>
    </font>
    <font>
      <sz val="10"/>
      <name val="Tahoma (Arabic)"/>
      <family val="2"/>
      <charset val="178"/>
    </font>
    <font>
      <sz val="11"/>
      <name val="Arial (Arabic)"/>
      <charset val="178"/>
    </font>
    <font>
      <b/>
      <sz val="10"/>
      <name val="Arial"/>
      <family val="2"/>
    </font>
    <font>
      <sz val="10"/>
      <name val="MS Sans Serif"/>
      <charset val="178"/>
    </font>
    <font>
      <sz val="14"/>
      <name val="Simplified Arabic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78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78"/>
    </font>
    <font>
      <sz val="12"/>
      <name val="Simplified Arabic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Cambria"/>
      <family val="1"/>
      <scheme val="major"/>
    </font>
    <font>
      <b/>
      <sz val="14"/>
      <name val="Times New Roman"/>
      <family val="1"/>
    </font>
    <font>
      <b/>
      <sz val="14"/>
      <name val="Cambria"/>
      <family val="1"/>
      <scheme val="major"/>
    </font>
    <font>
      <sz val="10"/>
      <name val="Geneva"/>
      <charset val="178"/>
    </font>
    <font>
      <sz val="12"/>
      <name val="جêزة"/>
      <charset val="178"/>
    </font>
    <font>
      <sz val="12"/>
      <name val="Cambria"/>
      <family val="1"/>
      <scheme val="major"/>
    </font>
    <font>
      <b/>
      <sz val="10"/>
      <name val="Arial (Arabic)"/>
    </font>
    <font>
      <sz val="11"/>
      <name val="Calibri"/>
      <family val="2"/>
      <charset val="178"/>
      <scheme val="minor"/>
    </font>
    <font>
      <sz val="12"/>
      <name val="Arabic Transparent"/>
      <charset val="178"/>
    </font>
    <font>
      <sz val="11"/>
      <name val="Symbol"/>
      <family val="1"/>
      <charset val="2"/>
    </font>
    <font>
      <sz val="10"/>
      <color rgb="FFFF0000"/>
      <name val="MS Sans Serif"/>
      <family val="2"/>
      <charset val="178"/>
    </font>
    <font>
      <sz val="14"/>
      <name val="Symbol"/>
      <family val="1"/>
      <charset val="2"/>
    </font>
    <font>
      <sz val="11"/>
      <color rgb="FF006100"/>
      <name val="Calibri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sz val="10"/>
      <color rgb="FFFF0000"/>
      <name val="Times New Roman"/>
      <family val="1"/>
      <charset val="178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Times New Roman"/>
      <family val="1"/>
      <charset val="178"/>
    </font>
    <font>
      <b/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FF0000"/>
      <name val="Calibri"/>
      <family val="2"/>
      <scheme val="minor"/>
    </font>
    <font>
      <sz val="12"/>
      <color rgb="FFFF0000"/>
      <name val="Tahoma (Arabic)"/>
      <family val="2"/>
      <charset val="178"/>
    </font>
    <font>
      <sz val="11"/>
      <color rgb="FFFF0000"/>
      <name val="Tahoma (Arabic)"/>
      <family val="2"/>
      <charset val="178"/>
    </font>
    <font>
      <sz val="12"/>
      <color rgb="FFFF0000"/>
      <name val="Arial (Arabic)"/>
      <family val="2"/>
      <charset val="178"/>
    </font>
    <font>
      <sz val="14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  <charset val="178"/>
    </font>
    <font>
      <sz val="12"/>
      <color theme="1"/>
      <name val="Tahoma (Arabic)"/>
      <family val="2"/>
      <charset val="178"/>
    </font>
    <font>
      <sz val="11"/>
      <color theme="1"/>
      <name val="Tahoma (Arabic)"/>
      <family val="2"/>
      <charset val="178"/>
    </font>
    <font>
      <b/>
      <sz val="14"/>
      <name val="Calibri"/>
      <family val="2"/>
      <scheme val="minor"/>
    </font>
    <font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6"/>
      <name val="Arial"/>
      <family val="2"/>
    </font>
    <font>
      <b/>
      <sz val="10"/>
      <color rgb="FFFF0000"/>
      <name val="Times New Roman"/>
      <family val="1"/>
      <charset val="178"/>
    </font>
    <font>
      <b/>
      <sz val="14"/>
      <color theme="1"/>
      <name val="Calibri"/>
      <family val="2"/>
      <scheme val="minor"/>
    </font>
    <font>
      <b/>
      <sz val="10"/>
      <name val="Symbol"/>
      <family val="1"/>
      <charset val="178"/>
    </font>
    <font>
      <b/>
      <sz val="10"/>
      <name val="MS Sans Serif"/>
      <family val="2"/>
      <charset val="178"/>
    </font>
    <font>
      <b/>
      <sz val="11"/>
      <name val="Times New Roman"/>
      <family val="1"/>
      <charset val="178"/>
    </font>
    <font>
      <b/>
      <sz val="11"/>
      <name val="Calibri"/>
      <family val="2"/>
      <scheme val="minor"/>
    </font>
    <font>
      <sz val="11"/>
      <name val="Arial (Arabic)"/>
      <family val="2"/>
      <charset val="178"/>
    </font>
    <font>
      <sz val="9"/>
      <name val="Arial (Arabic)"/>
      <charset val="178"/>
    </font>
    <font>
      <b/>
      <sz val="11"/>
      <name val="MS Sans Serif"/>
      <family val="2"/>
      <charset val="178"/>
    </font>
    <font>
      <sz val="11"/>
      <name val="MS Sans Serif"/>
      <family val="2"/>
      <charset val="178"/>
    </font>
    <font>
      <sz val="12"/>
      <name val="Arial"/>
      <family val="2"/>
    </font>
    <font>
      <b/>
      <sz val="12"/>
      <color rgb="FFFF0000"/>
      <name val="Times New Roman"/>
      <family val="1"/>
      <charset val="178"/>
    </font>
    <font>
      <b/>
      <sz val="10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0"/>
      <color theme="1"/>
      <name val="Times New Roman"/>
      <family val="1"/>
      <charset val="178"/>
    </font>
    <font>
      <b/>
      <sz val="10"/>
      <color rgb="FFFF0000"/>
      <name val="Cambria"/>
      <family val="1"/>
      <scheme val="major"/>
    </font>
    <font>
      <b/>
      <sz val="10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0"/>
      <name val="MS Sans Serif"/>
      <charset val="178"/>
    </font>
    <font>
      <b/>
      <sz val="12"/>
      <name val="Cambria"/>
      <family val="1"/>
      <scheme val="major"/>
    </font>
    <font>
      <b/>
      <sz val="11"/>
      <name val="Symbol"/>
      <family val="1"/>
      <charset val="2"/>
    </font>
    <font>
      <sz val="18"/>
      <name val="Tahoma (Arabic)"/>
      <charset val="178"/>
    </font>
    <font>
      <b/>
      <sz val="14"/>
      <name val="Symbol"/>
      <family val="1"/>
      <charset val="2"/>
    </font>
    <font>
      <b/>
      <sz val="26"/>
      <name val="Times New Roman"/>
      <family val="1"/>
    </font>
    <font>
      <b/>
      <sz val="14"/>
      <name val="MS Sans Serif"/>
      <family val="2"/>
      <charset val="178"/>
    </font>
    <font>
      <b/>
      <sz val="12"/>
      <name val="Symbol"/>
      <family val="1"/>
      <charset val="2"/>
    </font>
    <font>
      <b/>
      <sz val="11"/>
      <name val="Calibri"/>
      <family val="2"/>
      <charset val="178"/>
      <scheme val="minor"/>
    </font>
    <font>
      <b/>
      <sz val="16"/>
      <name val="Tahoma (Arabic)"/>
      <charset val="178"/>
    </font>
    <font>
      <sz val="14"/>
      <name val="Arial"/>
      <family val="2"/>
    </font>
    <font>
      <b/>
      <sz val="20"/>
      <name val="Arial"/>
      <family val="2"/>
    </font>
    <font>
      <b/>
      <sz val="16"/>
      <name val="Tahoma (Arabic)"/>
      <family val="2"/>
      <charset val="178"/>
    </font>
    <font>
      <b/>
      <sz val="11"/>
      <color theme="1"/>
      <name val="Arial"/>
      <family val="2"/>
    </font>
    <font>
      <sz val="12"/>
      <name val="Tahoma (Arabic)"/>
    </font>
    <font>
      <sz val="14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b/>
      <sz val="9"/>
      <name val="Simplified Arabic Fixed"/>
      <family val="3"/>
      <charset val="178"/>
    </font>
    <font>
      <b/>
      <sz val="11"/>
      <name val="Tahoma (Arabic)"/>
      <family val="2"/>
      <charset val="178"/>
    </font>
    <font>
      <b/>
      <sz val="16"/>
      <name val="Arial (Arabic)"/>
      <charset val="178"/>
    </font>
    <font>
      <b/>
      <sz val="22"/>
      <color theme="0"/>
      <name val="Tahoma (Arabic)"/>
    </font>
    <font>
      <b/>
      <sz val="20"/>
      <name val="Tahoma (Arabic)"/>
      <family val="2"/>
      <charset val="178"/>
    </font>
    <font>
      <sz val="18"/>
      <color theme="0"/>
      <name val="Times New Roman"/>
      <family val="1"/>
    </font>
    <font>
      <b/>
      <sz val="8"/>
      <color theme="0"/>
      <name val="MS Sans Serif"/>
      <family val="2"/>
      <charset val="178"/>
    </font>
    <font>
      <b/>
      <sz val="8"/>
      <color theme="0"/>
      <name val="Times New Roman"/>
      <family val="1"/>
    </font>
    <font>
      <b/>
      <sz val="11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6"/>
      <name val="Simplified Arabic"/>
      <family val="1"/>
    </font>
    <font>
      <b/>
      <sz val="18"/>
      <color theme="0"/>
      <name val="Tahoma (Arabic)"/>
    </font>
    <font>
      <b/>
      <sz val="18"/>
      <name val="Tahoma (Arabic)"/>
      <family val="2"/>
      <charset val="178"/>
    </font>
    <font>
      <b/>
      <sz val="16"/>
      <color theme="0"/>
      <name val="Tahoma (Arabic)"/>
    </font>
    <font>
      <sz val="12"/>
      <color theme="0"/>
      <name val="Arabic Transparent"/>
      <charset val="178"/>
    </font>
    <font>
      <b/>
      <sz val="14"/>
      <name val="Tahoma (Arabic)"/>
      <family val="2"/>
      <charset val="178"/>
    </font>
    <font>
      <sz val="20"/>
      <color theme="0"/>
      <name val="Times New Roman"/>
      <family val="1"/>
    </font>
    <font>
      <b/>
      <sz val="12"/>
      <color theme="0"/>
      <name val="Arabic Transparent"/>
    </font>
    <font>
      <b/>
      <sz val="12"/>
      <name val="Arabic Transparent"/>
    </font>
    <font>
      <b/>
      <sz val="24"/>
      <color theme="0"/>
      <name val="Tahoma (Arabic)"/>
    </font>
    <font>
      <b/>
      <sz val="14"/>
      <color theme="0"/>
      <name val="Tahoma (Arabic)"/>
    </font>
    <font>
      <sz val="14"/>
      <color theme="0"/>
      <name val="Symbol"/>
      <family val="1"/>
      <charset val="2"/>
    </font>
    <font>
      <b/>
      <sz val="10"/>
      <color theme="0"/>
      <name val="Arabic Transparent"/>
    </font>
    <font>
      <b/>
      <sz val="8"/>
      <name val="MS Sans Serif"/>
      <family val="2"/>
      <charset val="178"/>
    </font>
    <font>
      <b/>
      <sz val="16"/>
      <name val="Tahoma (Arabic)"/>
    </font>
    <font>
      <b/>
      <sz val="18"/>
      <name val="Tahoma (Arabic)"/>
    </font>
    <font>
      <sz val="16"/>
      <name val="Times New Roman"/>
      <family val="1"/>
    </font>
    <font>
      <b/>
      <sz val="14"/>
      <color theme="0"/>
      <name val="Arabic Transparent"/>
    </font>
    <font>
      <sz val="12"/>
      <name val="Symbol"/>
      <family val="1"/>
      <charset val="2"/>
    </font>
    <font>
      <sz val="12"/>
      <color theme="0"/>
      <name val="Arabic Transparent"/>
    </font>
    <font>
      <sz val="14"/>
      <color theme="0"/>
      <name val="Arabic Transparent"/>
    </font>
    <font>
      <b/>
      <sz val="14"/>
      <color theme="0"/>
      <name val="Times New Roman"/>
      <family val="1"/>
    </font>
    <font>
      <b/>
      <sz val="20"/>
      <color theme="0"/>
      <name val="Tahoma (Arabic)"/>
    </font>
    <font>
      <b/>
      <sz val="16"/>
      <color theme="0"/>
      <name val="Times New Roman"/>
      <family val="1"/>
    </font>
    <font>
      <b/>
      <sz val="20"/>
      <name val="Tahoma (Arabic)"/>
    </font>
    <font>
      <sz val="12"/>
      <color theme="0"/>
      <name val="Symbol"/>
      <family val="1"/>
      <charset val="2"/>
    </font>
    <font>
      <b/>
      <sz val="16"/>
      <name val="Simplified Arabic"/>
      <family val="1"/>
    </font>
    <font>
      <sz val="16"/>
      <name val="Symbol"/>
      <family val="1"/>
      <charset val="2"/>
    </font>
    <font>
      <b/>
      <sz val="18"/>
      <color theme="0"/>
      <name val="Times New Roman"/>
      <family val="1"/>
    </font>
    <font>
      <sz val="14"/>
      <name val="Arabic Transparent"/>
    </font>
    <font>
      <sz val="16"/>
      <color theme="0"/>
      <name val="Times New Roman"/>
      <family val="1"/>
    </font>
    <font>
      <b/>
      <sz val="14"/>
      <name val="Simplified Arabic"/>
      <family val="1"/>
    </font>
    <font>
      <b/>
      <sz val="14"/>
      <name val="Arial"/>
      <family val="2"/>
    </font>
    <font>
      <b/>
      <sz val="12"/>
      <name val="Arabic Transparent"/>
      <charset val="178"/>
    </font>
    <font>
      <b/>
      <sz val="14"/>
      <name val="Tahoma (Arabic)"/>
    </font>
    <font>
      <b/>
      <sz val="18"/>
      <color rgb="FFFFFFFF"/>
      <name val="Arial"/>
      <family val="2"/>
    </font>
    <font>
      <sz val="18"/>
      <color rgb="FFFFFFFF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8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Tahoma (Arabic)"/>
      <charset val="178"/>
    </font>
    <font>
      <sz val="14"/>
      <color theme="1"/>
      <name val="Times New Roman"/>
      <family val="1"/>
    </font>
    <font>
      <sz val="14"/>
      <name val="Tahoma (Arabic)"/>
      <family val="2"/>
      <charset val="178"/>
    </font>
    <font>
      <b/>
      <sz val="14"/>
      <color rgb="FFFF0000"/>
      <name val="Tahoma (Arabic)"/>
      <charset val="178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sz val="18"/>
      <color rgb="FFFF0000"/>
      <name val="Tahoma (Arabic)"/>
      <charset val="178"/>
    </font>
    <font>
      <b/>
      <sz val="12"/>
      <name val="Tahoma (Arabic)"/>
      <charset val="178"/>
    </font>
    <font>
      <sz val="14"/>
      <color rgb="FFFF0000"/>
      <name val="Arial (Arabic)"/>
      <charset val="178"/>
    </font>
    <font>
      <sz val="12"/>
      <color rgb="FFFF0000"/>
      <name val="Arial (Arabic)"/>
      <charset val="178"/>
    </font>
    <font>
      <sz val="14"/>
      <color rgb="FFFF0000"/>
      <name val="Times New Roman"/>
      <family val="1"/>
      <charset val="178"/>
    </font>
    <font>
      <sz val="14"/>
      <name val="Calibri"/>
      <family val="2"/>
      <scheme val="minor"/>
    </font>
    <font>
      <sz val="11"/>
      <color rgb="FFFF0000"/>
      <name val="Arial (Arabic)"/>
      <charset val="178"/>
    </font>
    <font>
      <sz val="12"/>
      <name val="Calibri"/>
      <family val="2"/>
      <scheme val="minor"/>
    </font>
    <font>
      <sz val="11"/>
      <name val="Times New Roman"/>
      <family val="1"/>
      <charset val="178"/>
    </font>
    <font>
      <sz val="18"/>
      <color rgb="FFFF0000"/>
      <name val="Times New Roman"/>
      <family val="1"/>
    </font>
    <font>
      <sz val="14"/>
      <color rgb="FFFF0000"/>
      <name val="Tahoma (Arabic)"/>
      <family val="2"/>
      <charset val="178"/>
    </font>
    <font>
      <sz val="16"/>
      <color rgb="FFFF0000"/>
      <name val="Times New Roman"/>
      <family val="1"/>
    </font>
    <font>
      <b/>
      <sz val="13"/>
      <name val="Tahoma (Arabic)"/>
      <charset val="178"/>
    </font>
    <font>
      <sz val="14"/>
      <name val="Times New Roman"/>
      <family val="1"/>
      <charset val="178"/>
    </font>
    <font>
      <sz val="14"/>
      <color rgb="FFFF0000"/>
      <name val="Tahoma (Arabic)"/>
      <charset val="178"/>
    </font>
    <font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FF0000"/>
      <name val="Tahoma (Arabic)"/>
      <family val="2"/>
      <charset val="178"/>
    </font>
    <font>
      <u/>
      <sz val="11"/>
      <color theme="10"/>
      <name val="Calibri"/>
      <family val="2"/>
      <scheme val="minor"/>
    </font>
    <font>
      <b/>
      <sz val="14"/>
      <color rgb="FFFF0000"/>
      <name val="MS Sans Serif"/>
      <family val="2"/>
      <charset val="178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78"/>
    </font>
    <font>
      <sz val="14"/>
      <color rgb="FFFF0000"/>
      <name val="Symbol"/>
      <family val="1"/>
      <charset val="2"/>
    </font>
    <font>
      <b/>
      <sz val="20"/>
      <name val="Times New Roman"/>
      <family val="1"/>
    </font>
    <font>
      <b/>
      <sz val="10"/>
      <color theme="0"/>
      <name val="Times New Roman"/>
      <family val="1"/>
    </font>
    <font>
      <b/>
      <sz val="10"/>
      <name val="Tahoma (Arabic)"/>
      <family val="2"/>
      <charset val="178"/>
    </font>
    <font>
      <b/>
      <sz val="16"/>
      <color theme="0"/>
      <name val="Arabic Transparent"/>
      <charset val="178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6"/>
      <color theme="0"/>
      <name val="Arabic Transparent"/>
    </font>
    <font>
      <b/>
      <sz val="14"/>
      <name val="Arabic Transparent"/>
      <charset val="178"/>
    </font>
    <font>
      <b/>
      <sz val="10"/>
      <color rgb="FFFF0000"/>
      <name val="MS Sans Serif"/>
      <family val="2"/>
      <charset val="178"/>
    </font>
    <font>
      <b/>
      <sz val="26"/>
      <color theme="0"/>
      <name val="Tahoma (Arabic)"/>
    </font>
    <font>
      <sz val="16"/>
      <name val="Cambria"/>
      <family val="1"/>
      <scheme val="major"/>
    </font>
    <font>
      <b/>
      <sz val="16"/>
      <name val="Arabic Transparent"/>
    </font>
    <font>
      <b/>
      <sz val="16"/>
      <color theme="1"/>
      <name val="Cambria"/>
      <family val="1"/>
      <scheme val="major"/>
    </font>
    <font>
      <b/>
      <sz val="16"/>
      <color theme="1"/>
      <name val="Times New Roman"/>
      <family val="1"/>
      <charset val="178"/>
    </font>
    <font>
      <b/>
      <sz val="16"/>
      <color theme="1"/>
      <name val="Times New Roman"/>
      <family val="1"/>
    </font>
    <font>
      <b/>
      <sz val="14"/>
      <name val="Arial (Arabic)"/>
    </font>
    <font>
      <b/>
      <sz val="12"/>
      <name val="Arial (Arabic)"/>
    </font>
    <font>
      <b/>
      <sz val="16"/>
      <color rgb="FFFF0000"/>
      <name val="Arial (Arabic)"/>
      <charset val="178"/>
    </font>
    <font>
      <b/>
      <sz val="16"/>
      <color theme="0"/>
      <name val="Symbol"/>
      <family val="1"/>
      <charset val="2"/>
    </font>
    <font>
      <sz val="16"/>
      <color theme="0"/>
      <name val="Arabic Transparent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Times New Roman"/>
      <family val="1"/>
      <charset val="178"/>
    </font>
    <font>
      <sz val="20"/>
      <name val="Calibri"/>
      <family val="2"/>
      <charset val="178"/>
      <scheme val="minor"/>
    </font>
    <font>
      <sz val="20"/>
      <color rgb="FFFF0000"/>
      <name val="Calibri"/>
      <family val="2"/>
      <charset val="178"/>
      <scheme val="minor"/>
    </font>
    <font>
      <sz val="11"/>
      <color theme="1"/>
      <name val="Arial (Arabic)"/>
      <charset val="178"/>
    </font>
    <font>
      <b/>
      <sz val="14"/>
      <color theme="0"/>
      <name val="Arabic Transparent"/>
      <charset val="178"/>
    </font>
    <font>
      <sz val="12"/>
      <color rgb="FFFF0000"/>
      <name val="Simplified Arabic"/>
      <family val="1"/>
    </font>
    <font>
      <b/>
      <sz val="12"/>
      <color rgb="FFFF0000"/>
      <name val="Simplified Arabic"/>
      <family val="1"/>
    </font>
    <font>
      <sz val="11"/>
      <name val="Simplified Arabic"/>
      <family val="1"/>
    </font>
    <font>
      <b/>
      <sz val="12"/>
      <name val="Tahoma (Arabic)"/>
    </font>
    <font>
      <b/>
      <sz val="9"/>
      <color theme="0"/>
      <name val="Times New Roman"/>
      <family val="1"/>
    </font>
    <font>
      <b/>
      <sz val="7"/>
      <color theme="0"/>
      <name val="Times New Roman"/>
      <family val="1"/>
    </font>
    <font>
      <b/>
      <sz val="11"/>
      <color theme="0"/>
      <name val="Arabic Transparent"/>
    </font>
    <font>
      <b/>
      <sz val="9"/>
      <color theme="0"/>
      <name val="Arabic Transparent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D9D9D9"/>
        <bgColor rgb="FFD9D9D9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E2EFDA"/>
        <bgColor indexed="0"/>
      </patternFill>
    </fill>
    <fill>
      <patternFill patternType="solid">
        <fgColor rgb="FFD6D3B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11">
    <xf numFmtId="0" fontId="0" fillId="0" borderId="0"/>
    <xf numFmtId="0" fontId="6" fillId="0" borderId="0"/>
    <xf numFmtId="0" fontId="8" fillId="0" borderId="1" applyNumberFormat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168" fontId="12" fillId="0" borderId="1" applyNumberFormat="0" applyFill="0" applyBorder="0" applyProtection="0">
      <alignment horizontal="right" vertical="center"/>
    </xf>
    <xf numFmtId="0" fontId="12" fillId="0" borderId="0"/>
    <xf numFmtId="0" fontId="6" fillId="0" borderId="0"/>
    <xf numFmtId="0" fontId="5" fillId="0" borderId="0"/>
    <xf numFmtId="0" fontId="6" fillId="0" borderId="0"/>
    <xf numFmtId="0" fontId="12" fillId="0" borderId="0"/>
    <xf numFmtId="0" fontId="4" fillId="0" borderId="0"/>
    <xf numFmtId="0" fontId="36" fillId="0" borderId="0"/>
    <xf numFmtId="0" fontId="6" fillId="0" borderId="0"/>
    <xf numFmtId="0" fontId="37" fillId="0" borderId="0"/>
    <xf numFmtId="0" fontId="6" fillId="0" borderId="0" applyNumberFormat="0" applyFill="0" applyBorder="0" applyAlignment="0" applyProtection="0"/>
    <xf numFmtId="0" fontId="37" fillId="0" borderId="0"/>
    <xf numFmtId="0" fontId="20" fillId="0" borderId="0"/>
    <xf numFmtId="40" fontId="12" fillId="0" borderId="0" applyFont="0" applyFill="0" applyBorder="0" applyAlignment="0" applyProtection="0"/>
    <xf numFmtId="0" fontId="6" fillId="0" borderId="0"/>
    <xf numFmtId="0" fontId="36" fillId="0" borderId="0"/>
    <xf numFmtId="3" fontId="39" fillId="0" borderId="4" applyFill="0" applyProtection="0">
      <alignment horizontal="center" vertical="center" wrapText="1"/>
    </xf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45" fillId="5" borderId="0" applyNumberFormat="0" applyBorder="0" applyAlignment="0" applyProtection="0"/>
    <xf numFmtId="16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0" borderId="0"/>
    <xf numFmtId="0" fontId="3" fillId="0" borderId="0"/>
    <xf numFmtId="0" fontId="6" fillId="0" borderId="0"/>
    <xf numFmtId="0" fontId="12" fillId="0" borderId="1" applyNumberFormat="0">
      <alignment horizontal="left"/>
    </xf>
    <xf numFmtId="0" fontId="12" fillId="0" borderId="0"/>
    <xf numFmtId="0" fontId="3" fillId="0" borderId="0"/>
    <xf numFmtId="0" fontId="191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1273">
    <xf numFmtId="0" fontId="0" fillId="0" borderId="0" xfId="0"/>
    <xf numFmtId="0" fontId="11" fillId="0" borderId="0" xfId="0" applyFont="1"/>
    <xf numFmtId="0" fontId="23" fillId="0" borderId="0" xfId="49" applyFont="1" applyBorder="1"/>
    <xf numFmtId="0" fontId="23" fillId="0" borderId="0" xfId="49" applyFont="1" applyBorder="1" applyAlignment="1">
      <alignment vertical="center"/>
    </xf>
    <xf numFmtId="0" fontId="26" fillId="0" borderId="0" xfId="49" applyFont="1" applyBorder="1" applyAlignment="1">
      <alignment horizontal="right"/>
    </xf>
    <xf numFmtId="0" fontId="41" fillId="0" borderId="0" xfId="49" applyFont="1" applyBorder="1" applyAlignment="1">
      <alignment vertical="center"/>
    </xf>
    <xf numFmtId="0" fontId="26" fillId="0" borderId="0" xfId="49" applyFont="1" applyBorder="1" applyAlignment="1"/>
    <xf numFmtId="0" fontId="26" fillId="0" borderId="0" xfId="49" applyFont="1"/>
    <xf numFmtId="0" fontId="23" fillId="0" borderId="0" xfId="49" applyFont="1"/>
    <xf numFmtId="0" fontId="12" fillId="0" borderId="0" xfId="49" applyFont="1"/>
    <xf numFmtId="0" fontId="43" fillId="0" borderId="0" xfId="49" applyFont="1" applyAlignment="1">
      <alignment vertical="center"/>
    </xf>
    <xf numFmtId="0" fontId="12" fillId="0" borderId="0" xfId="49" applyFont="1" applyAlignment="1">
      <alignment vertical="center"/>
    </xf>
    <xf numFmtId="0" fontId="26" fillId="0" borderId="0" xfId="49" applyFont="1" applyBorder="1" applyAlignment="1">
      <alignment horizontal="right" vertical="center"/>
    </xf>
    <xf numFmtId="0" fontId="26" fillId="0" borderId="0" xfId="49" applyFont="1" applyBorder="1" applyAlignment="1">
      <alignment horizontal="center" vertical="center"/>
    </xf>
    <xf numFmtId="0" fontId="27" fillId="0" borderId="0" xfId="0" applyFont="1"/>
    <xf numFmtId="0" fontId="23" fillId="0" borderId="0" xfId="0" applyFont="1"/>
    <xf numFmtId="0" fontId="4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3" fillId="0" borderId="0" xfId="52" applyFont="1" applyAlignment="1">
      <alignment horizontal="center" vertical="center"/>
    </xf>
    <xf numFmtId="0" fontId="23" fillId="0" borderId="0" xfId="52" applyFont="1" applyAlignment="1">
      <alignment horizontal="center" vertical="center" wrapText="1"/>
    </xf>
    <xf numFmtId="0" fontId="21" fillId="0" borderId="0" xfId="49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0" xfId="49" applyFont="1" applyBorder="1" applyAlignment="1">
      <alignment horizontal="right" indent="1"/>
    </xf>
    <xf numFmtId="0" fontId="48" fillId="0" borderId="0" xfId="49" applyFont="1" applyBorder="1"/>
    <xf numFmtId="0" fontId="49" fillId="0" borderId="0" xfId="0" applyFont="1"/>
    <xf numFmtId="0" fontId="51" fillId="0" borderId="0" xfId="0" applyNumberFormat="1" applyFont="1"/>
    <xf numFmtId="0" fontId="50" fillId="0" borderId="0" xfId="0" applyFont="1"/>
    <xf numFmtId="0" fontId="50" fillId="0" borderId="0" xfId="0" applyFont="1" applyBorder="1" applyAlignment="1">
      <alignment vertical="center"/>
    </xf>
    <xf numFmtId="0" fontId="48" fillId="0" borderId="0" xfId="0" applyFont="1"/>
    <xf numFmtId="0" fontId="50" fillId="0" borderId="0" xfId="49" applyFont="1" applyBorder="1" applyAlignment="1">
      <alignment wrapText="1"/>
    </xf>
    <xf numFmtId="0" fontId="51" fillId="0" borderId="0" xfId="0" applyFont="1"/>
    <xf numFmtId="0" fontId="56" fillId="0" borderId="0" xfId="0" applyFont="1"/>
    <xf numFmtId="0" fontId="48" fillId="2" borderId="0" xfId="49" applyFont="1" applyFill="1" applyBorder="1"/>
    <xf numFmtId="0" fontId="63" fillId="0" borderId="0" xfId="0" applyFont="1"/>
    <xf numFmtId="0" fontId="51" fillId="0" borderId="0" xfId="49" applyFont="1" applyBorder="1"/>
    <xf numFmtId="0" fontId="26" fillId="0" borderId="0" xfId="49" applyFont="1" applyBorder="1"/>
    <xf numFmtId="0" fontId="51" fillId="2" borderId="0" xfId="49" applyFont="1" applyFill="1" applyBorder="1"/>
    <xf numFmtId="0" fontId="51" fillId="0" borderId="0" xfId="0" applyNumberFormat="1" applyFont="1" applyAlignment="1">
      <alignment wrapText="1"/>
    </xf>
    <xf numFmtId="0" fontId="51" fillId="0" borderId="0" xfId="0" applyNumberFormat="1" applyFont="1" applyAlignment="1">
      <alignment horizontal="center" vertical="center" wrapText="1"/>
    </xf>
    <xf numFmtId="0" fontId="50" fillId="0" borderId="0" xfId="0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6" fillId="0" borderId="0" xfId="0" applyNumberFormat="1" applyFont="1"/>
    <xf numFmtId="0" fontId="67" fillId="0" borderId="0" xfId="0" applyNumberFormat="1" applyFont="1" applyAlignment="1">
      <alignment wrapText="1"/>
    </xf>
    <xf numFmtId="0" fontId="2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3" fillId="0" borderId="0" xfId="0" applyNumberFormat="1" applyFont="1" applyAlignment="1">
      <alignment wrapText="1"/>
    </xf>
    <xf numFmtId="0" fontId="53" fillId="0" borderId="0" xfId="0" applyNumberFormat="1" applyFont="1" applyAlignment="1">
      <alignment horizontal="center" vertical="center" wrapText="1"/>
    </xf>
    <xf numFmtId="0" fontId="53" fillId="0" borderId="0" xfId="0" applyNumberFormat="1" applyFont="1" applyAlignment="1">
      <alignment horizontal="center" wrapText="1"/>
    </xf>
    <xf numFmtId="0" fontId="53" fillId="0" borderId="0" xfId="0" applyFont="1"/>
    <xf numFmtId="3" fontId="49" fillId="0" borderId="0" xfId="0" applyNumberFormat="1" applyFont="1"/>
    <xf numFmtId="0" fontId="57" fillId="0" borderId="0" xfId="49" applyFont="1" applyBorder="1" applyAlignment="1">
      <alignment wrapText="1"/>
    </xf>
    <xf numFmtId="0" fontId="48" fillId="0" borderId="0" xfId="0" applyFont="1" applyAlignment="1">
      <alignment vertical="center" wrapText="1"/>
    </xf>
    <xf numFmtId="0" fontId="51" fillId="0" borderId="0" xfId="0" applyFont="1" applyAlignment="1">
      <alignment horizontal="right" vertical="center"/>
    </xf>
    <xf numFmtId="0" fontId="6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24" fillId="0" borderId="0" xfId="45" applyFont="1"/>
    <xf numFmtId="0" fontId="24" fillId="0" borderId="0" xfId="45" applyFont="1" applyAlignment="1">
      <alignment wrapText="1"/>
    </xf>
    <xf numFmtId="0" fontId="23" fillId="0" borderId="0" xfId="45" applyFont="1"/>
    <xf numFmtId="0" fontId="23" fillId="0" borderId="0" xfId="35" applyFont="1"/>
    <xf numFmtId="0" fontId="62" fillId="2" borderId="0" xfId="49" applyFont="1" applyFill="1" applyBorder="1"/>
    <xf numFmtId="0" fontId="62" fillId="0" borderId="0" xfId="49" applyFont="1" applyBorder="1"/>
    <xf numFmtId="0" fontId="6" fillId="0" borderId="0" xfId="45" applyFont="1"/>
    <xf numFmtId="0" fontId="6" fillId="0" borderId="0" xfId="45" applyFont="1" applyAlignment="1">
      <alignment vertical="center"/>
    </xf>
    <xf numFmtId="0" fontId="77" fillId="0" borderId="0" xfId="45" applyFont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50" fillId="0" borderId="0" xfId="0" applyFont="1" applyBorder="1" applyAlignment="1">
      <alignment wrapText="1"/>
    </xf>
    <xf numFmtId="0" fontId="50" fillId="0" borderId="0" xfId="0" applyFont="1" applyBorder="1" applyAlignment="1">
      <alignment vertical="center" wrapText="1"/>
    </xf>
    <xf numFmtId="0" fontId="48" fillId="0" borderId="0" xfId="0" applyFont="1" applyAlignment="1">
      <alignment wrapText="1"/>
    </xf>
    <xf numFmtId="0" fontId="50" fillId="0" borderId="0" xfId="0" applyFont="1" applyBorder="1" applyAlignment="1">
      <alignment horizontal="right" vertical="center" wrapText="1"/>
    </xf>
    <xf numFmtId="0" fontId="50" fillId="0" borderId="0" xfId="0" applyFont="1" applyBorder="1" applyAlignment="1">
      <alignment horizontal="center" wrapText="1"/>
    </xf>
    <xf numFmtId="0" fontId="68" fillId="0" borderId="0" xfId="0" applyFont="1" applyBorder="1" applyAlignment="1">
      <alignment wrapText="1"/>
    </xf>
    <xf numFmtId="0" fontId="70" fillId="0" borderId="0" xfId="0" applyFont="1" applyBorder="1" applyAlignment="1">
      <alignment vertical="center" wrapText="1"/>
    </xf>
    <xf numFmtId="0" fontId="61" fillId="0" borderId="0" xfId="0" applyFont="1" applyBorder="1" applyAlignment="1">
      <alignment horizontal="righ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68" fillId="0" borderId="0" xfId="49" applyFont="1" applyBorder="1" applyAlignment="1">
      <alignment wrapText="1"/>
    </xf>
    <xf numFmtId="0" fontId="50" fillId="2" borderId="0" xfId="49" applyFont="1" applyFill="1" applyBorder="1" applyAlignment="1">
      <alignment wrapText="1"/>
    </xf>
    <xf numFmtId="0" fontId="50" fillId="3" borderId="0" xfId="49" applyFont="1" applyFill="1" applyBorder="1" applyAlignment="1">
      <alignment wrapText="1"/>
    </xf>
    <xf numFmtId="0" fontId="73" fillId="6" borderId="12" xfId="0" applyFont="1" applyFill="1" applyBorder="1" applyAlignment="1">
      <alignment horizontal="center" wrapText="1"/>
    </xf>
    <xf numFmtId="0" fontId="69" fillId="0" borderId="0" xfId="0" applyFont="1" applyAlignment="1">
      <alignment wrapText="1"/>
    </xf>
    <xf numFmtId="0" fontId="56" fillId="0" borderId="0" xfId="49" applyFont="1" applyBorder="1" applyAlignment="1">
      <alignment wrapText="1"/>
    </xf>
    <xf numFmtId="0" fontId="51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82" fillId="0" borderId="13" xfId="49" applyNumberFormat="1" applyFont="1" applyFill="1" applyBorder="1" applyAlignment="1">
      <alignment horizontal="center" vertical="center"/>
    </xf>
    <xf numFmtId="3" fontId="82" fillId="2" borderId="13" xfId="49" applyNumberFormat="1" applyFont="1" applyFill="1" applyBorder="1" applyAlignment="1">
      <alignment horizontal="center" vertical="center"/>
    </xf>
    <xf numFmtId="0" fontId="40" fillId="2" borderId="0" xfId="49" applyFont="1" applyFill="1"/>
    <xf numFmtId="0" fontId="31" fillId="0" borderId="9" xfId="49" applyFont="1" applyFill="1" applyBorder="1" applyAlignment="1">
      <alignment vertical="center"/>
    </xf>
    <xf numFmtId="0" fontId="18" fillId="0" borderId="0" xfId="49" applyFont="1" applyBorder="1"/>
    <xf numFmtId="0" fontId="18" fillId="0" borderId="0" xfId="49" applyFont="1" applyBorder="1" applyAlignment="1">
      <alignment horizontal="left"/>
    </xf>
    <xf numFmtId="0" fontId="84" fillId="0" borderId="0" xfId="49" applyFont="1" applyBorder="1"/>
    <xf numFmtId="1" fontId="84" fillId="0" borderId="0" xfId="49" applyNumberFormat="1" applyFont="1" applyBorder="1"/>
    <xf numFmtId="0" fontId="86" fillId="0" borderId="0" xfId="49" applyFont="1" applyBorder="1" applyAlignment="1">
      <alignment vertical="center"/>
    </xf>
    <xf numFmtId="0" fontId="87" fillId="0" borderId="0" xfId="49" applyFont="1" applyBorder="1" applyAlignment="1">
      <alignment vertical="center"/>
    </xf>
    <xf numFmtId="1" fontId="41" fillId="0" borderId="0" xfId="49" applyNumberFormat="1" applyFont="1" applyBorder="1" applyAlignment="1">
      <alignment vertical="center"/>
    </xf>
    <xf numFmtId="0" fontId="88" fillId="0" borderId="0" xfId="51" applyFont="1" applyAlignment="1">
      <alignment vertical="center"/>
    </xf>
    <xf numFmtId="3" fontId="41" fillId="0" borderId="0" xfId="49" applyNumberFormat="1" applyFont="1" applyBorder="1" applyAlignment="1">
      <alignment vertical="center"/>
    </xf>
    <xf numFmtId="0" fontId="87" fillId="0" borderId="0" xfId="49" applyFont="1" applyBorder="1" applyAlignment="1">
      <alignment vertical="center" readingOrder="1"/>
    </xf>
    <xf numFmtId="0" fontId="87" fillId="0" borderId="0" xfId="49" applyFont="1" applyAlignment="1">
      <alignment vertical="center"/>
    </xf>
    <xf numFmtId="0" fontId="87" fillId="0" borderId="0" xfId="49" applyFont="1" applyBorder="1" applyAlignment="1">
      <alignment horizontal="left" vertical="center"/>
    </xf>
    <xf numFmtId="0" fontId="64" fillId="0" borderId="0" xfId="0" applyNumberFormat="1" applyFont="1" applyAlignment="1">
      <alignment wrapText="1"/>
    </xf>
    <xf numFmtId="0" fontId="64" fillId="0" borderId="0" xfId="0" applyNumberFormat="1" applyFont="1" applyAlignment="1">
      <alignment horizontal="center" wrapText="1"/>
    </xf>
    <xf numFmtId="0" fontId="57" fillId="0" borderId="0" xfId="0" applyNumberFormat="1" applyFont="1" applyAlignment="1">
      <alignment wrapText="1"/>
    </xf>
    <xf numFmtId="0" fontId="57" fillId="0" borderId="0" xfId="0" applyNumberFormat="1" applyFont="1" applyAlignment="1">
      <alignment horizontal="center" wrapText="1"/>
    </xf>
    <xf numFmtId="0" fontId="89" fillId="0" borderId="0" xfId="0" applyNumberFormat="1" applyFont="1" applyAlignment="1">
      <alignment wrapText="1"/>
    </xf>
    <xf numFmtId="0" fontId="89" fillId="0" borderId="0" xfId="0" applyNumberFormat="1" applyFont="1" applyAlignment="1">
      <alignment horizontal="center" wrapText="1"/>
    </xf>
    <xf numFmtId="0" fontId="90" fillId="0" borderId="0" xfId="0" applyNumberFormat="1" applyFont="1" applyAlignment="1">
      <alignment wrapText="1"/>
    </xf>
    <xf numFmtId="0" fontId="90" fillId="0" borderId="0" xfId="0" applyNumberFormat="1" applyFont="1" applyAlignment="1">
      <alignment horizontal="center" wrapText="1"/>
    </xf>
    <xf numFmtId="0" fontId="91" fillId="0" borderId="0" xfId="0" applyFont="1" applyBorder="1" applyAlignment="1">
      <alignment horizontal="right" vertical="center" wrapText="1" readingOrder="2"/>
    </xf>
    <xf numFmtId="0" fontId="92" fillId="0" borderId="0" xfId="0" applyFont="1" applyFill="1" applyAlignment="1">
      <alignment horizontal="center" vertical="center" wrapText="1"/>
    </xf>
    <xf numFmtId="0" fontId="92" fillId="0" borderId="0" xfId="0" applyFont="1" applyFill="1" applyAlignment="1">
      <alignment horizontal="center" wrapText="1"/>
    </xf>
    <xf numFmtId="0" fontId="90" fillId="0" borderId="0" xfId="0" applyNumberFormat="1" applyFont="1" applyBorder="1" applyAlignment="1">
      <alignment wrapText="1"/>
    </xf>
    <xf numFmtId="0" fontId="90" fillId="0" borderId="0" xfId="0" applyNumberFormat="1" applyFont="1" applyBorder="1" applyAlignment="1">
      <alignment horizontal="center" wrapText="1"/>
    </xf>
    <xf numFmtId="0" fontId="93" fillId="0" borderId="0" xfId="0" applyFont="1" applyBorder="1" applyAlignment="1">
      <alignment horizontal="right" vertical="center" wrapText="1" readingOrder="2"/>
    </xf>
    <xf numFmtId="0" fontId="78" fillId="0" borderId="0" xfId="0" applyFont="1" applyFill="1" applyAlignment="1">
      <alignment horizontal="center" vertical="center" wrapText="1"/>
    </xf>
    <xf numFmtId="0" fontId="78" fillId="0" borderId="0" xfId="0" applyFont="1" applyFill="1" applyAlignment="1">
      <alignment horizontal="center" wrapText="1"/>
    </xf>
    <xf numFmtId="0" fontId="64" fillId="0" borderId="0" xfId="0" applyNumberFormat="1" applyFont="1" applyBorder="1" applyAlignment="1">
      <alignment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0" xfId="0" applyNumberFormat="1" applyFont="1" applyAlignment="1">
      <alignment horizontal="center" vertical="center" wrapText="1"/>
    </xf>
    <xf numFmtId="0" fontId="90" fillId="0" borderId="0" xfId="0" applyNumberFormat="1" applyFont="1" applyAlignment="1">
      <alignment horizontal="center" vertical="center" wrapText="1"/>
    </xf>
    <xf numFmtId="0" fontId="64" fillId="2" borderId="0" xfId="0" applyNumberFormat="1" applyFont="1" applyFill="1" applyAlignment="1">
      <alignment wrapText="1"/>
    </xf>
    <xf numFmtId="0" fontId="57" fillId="0" borderId="0" xfId="49" applyFont="1" applyBorder="1"/>
    <xf numFmtId="0" fontId="59" fillId="0" borderId="0" xfId="0" applyFont="1" applyAlignment="1">
      <alignment horizontal="center" vertical="center"/>
    </xf>
    <xf numFmtId="1" fontId="64" fillId="0" borderId="0" xfId="0" applyNumberFormat="1" applyFont="1" applyAlignment="1">
      <alignment horizontal="center" wrapText="1"/>
    </xf>
    <xf numFmtId="1" fontId="90" fillId="0" borderId="0" xfId="0" applyNumberFormat="1" applyFont="1" applyAlignment="1">
      <alignment horizontal="center" wrapText="1"/>
    </xf>
    <xf numFmtId="1" fontId="64" fillId="0" borderId="0" xfId="0" applyNumberFormat="1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78" fillId="0" borderId="0" xfId="0" applyFont="1" applyAlignment="1">
      <alignment vertical="center" wrapText="1"/>
    </xf>
    <xf numFmtId="0" fontId="78" fillId="0" borderId="0" xfId="0" applyNumberFormat="1" applyFont="1" applyAlignment="1">
      <alignment horizontal="center" vertical="center" wrapText="1"/>
    </xf>
    <xf numFmtId="0" fontId="78" fillId="0" borderId="0" xfId="0" applyNumberFormat="1" applyFont="1" applyAlignment="1">
      <alignment vertical="center" wrapText="1"/>
    </xf>
    <xf numFmtId="0" fontId="30" fillId="0" borderId="0" xfId="49" applyFont="1"/>
    <xf numFmtId="0" fontId="31" fillId="0" borderId="0" xfId="49" applyFont="1"/>
    <xf numFmtId="0" fontId="81" fillId="0" borderId="0" xfId="49" applyFont="1"/>
    <xf numFmtId="0" fontId="11" fillId="2" borderId="0" xfId="0" applyFont="1" applyFill="1"/>
    <xf numFmtId="0" fontId="6" fillId="0" borderId="0" xfId="45" applyFont="1" applyAlignment="1">
      <alignment horizontal="center" vertical="center"/>
    </xf>
    <xf numFmtId="0" fontId="6" fillId="0" borderId="0" xfId="45" applyFont="1" applyAlignment="1">
      <alignment vertical="center" wrapText="1"/>
    </xf>
    <xf numFmtId="0" fontId="83" fillId="0" borderId="0" xfId="0" applyFont="1"/>
    <xf numFmtId="0" fontId="64" fillId="0" borderId="0" xfId="49" applyFont="1" applyBorder="1"/>
    <xf numFmtId="3" fontId="76" fillId="0" borderId="1" xfId="49" applyNumberFormat="1" applyFont="1" applyBorder="1" applyAlignment="1">
      <alignment horizontal="center" vertical="center"/>
    </xf>
    <xf numFmtId="0" fontId="30" fillId="0" borderId="0" xfId="49" applyFont="1" applyBorder="1"/>
    <xf numFmtId="0" fontId="64" fillId="2" borderId="0" xfId="49" applyFont="1" applyFill="1" applyBorder="1"/>
    <xf numFmtId="165" fontId="30" fillId="0" borderId="0" xfId="49" applyNumberFormat="1" applyFont="1" applyBorder="1"/>
    <xf numFmtId="0" fontId="31" fillId="0" borderId="0" xfId="49" applyFont="1" applyBorder="1"/>
    <xf numFmtId="0" fontId="31" fillId="0" borderId="0" xfId="49" applyFont="1" applyBorder="1" applyAlignment="1">
      <alignment horizontal="centerContinuous" vertical="center"/>
    </xf>
    <xf numFmtId="0" fontId="31" fillId="0" borderId="0" xfId="49" applyFont="1" applyBorder="1" applyAlignment="1">
      <alignment vertical="center"/>
    </xf>
    <xf numFmtId="0" fontId="57" fillId="2" borderId="0" xfId="49" applyFont="1" applyFill="1" applyBorder="1"/>
    <xf numFmtId="0" fontId="78" fillId="0" borderId="0" xfId="49" applyFont="1" applyBorder="1"/>
    <xf numFmtId="0" fontId="32" fillId="0" borderId="0" xfId="49" applyFont="1" applyBorder="1"/>
    <xf numFmtId="0" fontId="32" fillId="0" borderId="0" xfId="49" applyFont="1" applyBorder="1" applyAlignment="1">
      <alignment horizontal="left"/>
    </xf>
    <xf numFmtId="0" fontId="30" fillId="2" borderId="0" xfId="49" applyFont="1" applyFill="1" applyBorder="1"/>
    <xf numFmtId="0" fontId="30" fillId="0" borderId="0" xfId="49" applyFont="1" applyBorder="1" applyAlignment="1"/>
    <xf numFmtId="0" fontId="30" fillId="0" borderId="0" xfId="49" applyFont="1" applyBorder="1" applyAlignment="1">
      <alignment readingOrder="2"/>
    </xf>
    <xf numFmtId="0" fontId="31" fillId="2" borderId="0" xfId="49" applyFont="1" applyFill="1" applyBorder="1"/>
    <xf numFmtId="0" fontId="94" fillId="2" borderId="0" xfId="49" applyFont="1" applyFill="1" applyBorder="1"/>
    <xf numFmtId="0" fontId="94" fillId="0" borderId="0" xfId="49" applyFont="1" applyBorder="1"/>
    <xf numFmtId="0" fontId="30" fillId="3" borderId="0" xfId="49" applyFont="1" applyFill="1" applyBorder="1"/>
    <xf numFmtId="0" fontId="23" fillId="0" borderId="0" xfId="48" applyFont="1"/>
    <xf numFmtId="0" fontId="23" fillId="0" borderId="0" xfId="48" applyFont="1" applyAlignment="1">
      <alignment vertical="center"/>
    </xf>
    <xf numFmtId="0" fontId="27" fillId="0" borderId="0" xfId="48" applyFont="1" applyFill="1" applyBorder="1" applyAlignment="1">
      <alignment vertical="center"/>
    </xf>
    <xf numFmtId="0" fontId="34" fillId="0" borderId="0" xfId="49" applyFont="1"/>
    <xf numFmtId="0" fontId="34" fillId="0" borderId="0" xfId="49" applyFont="1" applyAlignment="1">
      <alignment horizontal="right" readingOrder="2"/>
    </xf>
    <xf numFmtId="0" fontId="101" fillId="0" borderId="0" xfId="49" applyFont="1"/>
    <xf numFmtId="0" fontId="102" fillId="0" borderId="0" xfId="49" applyFont="1"/>
    <xf numFmtId="1" fontId="30" fillId="0" borderId="0" xfId="49" applyNumberFormat="1" applyFont="1"/>
    <xf numFmtId="0" fontId="30" fillId="0" borderId="0" xfId="49" applyFont="1" applyAlignment="1">
      <alignment wrapText="1"/>
    </xf>
    <xf numFmtId="0" fontId="30" fillId="0" borderId="0" xfId="49" applyFont="1" applyAlignment="1">
      <alignment vertical="justify"/>
    </xf>
    <xf numFmtId="0" fontId="101" fillId="0" borderId="0" xfId="49" applyFont="1" applyAlignment="1">
      <alignment wrapText="1"/>
    </xf>
    <xf numFmtId="0" fontId="31" fillId="0" borderId="0" xfId="49" applyFont="1" applyAlignment="1">
      <alignment wrapText="1"/>
    </xf>
    <xf numFmtId="0" fontId="23" fillId="0" borderId="0" xfId="0" applyFont="1" applyAlignment="1">
      <alignment horizontal="center"/>
    </xf>
    <xf numFmtId="0" fontId="42" fillId="0" borderId="0" xfId="0" applyFont="1"/>
    <xf numFmtId="0" fontId="95" fillId="0" borderId="0" xfId="49" applyFont="1" applyBorder="1"/>
    <xf numFmtId="0" fontId="95" fillId="2" borderId="0" xfId="49" applyFont="1" applyFill="1" applyBorder="1"/>
    <xf numFmtId="0" fontId="30" fillId="2" borderId="0" xfId="49" applyFont="1" applyFill="1"/>
    <xf numFmtId="0" fontId="94" fillId="0" borderId="0" xfId="49" applyFont="1" applyBorder="1" applyAlignment="1">
      <alignment readingOrder="2"/>
    </xf>
    <xf numFmtId="0" fontId="89" fillId="0" borderId="0" xfId="49" applyFont="1" applyBorder="1"/>
    <xf numFmtId="3" fontId="65" fillId="0" borderId="0" xfId="0" applyNumberFormat="1" applyFont="1" applyAlignment="1">
      <alignment wrapText="1"/>
    </xf>
    <xf numFmtId="3" fontId="31" fillId="0" borderId="0" xfId="49" applyNumberFormat="1" applyFont="1" applyAlignment="1">
      <alignment wrapText="1"/>
    </xf>
    <xf numFmtId="0" fontId="31" fillId="0" borderId="9" xfId="49" applyFont="1" applyFill="1" applyBorder="1" applyAlignment="1">
      <alignment vertical="center" wrapText="1"/>
    </xf>
    <xf numFmtId="0" fontId="81" fillId="0" borderId="0" xfId="49" applyFont="1" applyAlignment="1">
      <alignment wrapText="1"/>
    </xf>
    <xf numFmtId="3" fontId="81" fillId="0" borderId="0" xfId="49" applyNumberFormat="1" applyFont="1" applyAlignment="1">
      <alignment wrapText="1"/>
    </xf>
    <xf numFmtId="0" fontId="31" fillId="0" borderId="0" xfId="49" applyFont="1" applyAlignment="1">
      <alignment horizontal="right" readingOrder="2"/>
    </xf>
    <xf numFmtId="0" fontId="109" fillId="0" borderId="0" xfId="0" applyFont="1" applyAlignment="1">
      <alignment vertical="center"/>
    </xf>
    <xf numFmtId="0" fontId="65" fillId="0" borderId="0" xfId="0" applyFont="1"/>
    <xf numFmtId="0" fontId="34" fillId="0" borderId="0" xfId="49" applyFont="1" applyBorder="1" applyAlignment="1">
      <alignment vertical="center" wrapText="1"/>
    </xf>
    <xf numFmtId="0" fontId="22" fillId="0" borderId="0" xfId="49" applyFont="1" applyBorder="1" applyAlignment="1">
      <alignment vertical="center" wrapText="1"/>
    </xf>
    <xf numFmtId="0" fontId="22" fillId="0" borderId="0" xfId="49" applyFont="1" applyBorder="1" applyAlignment="1">
      <alignment horizontal="center" vertical="center" wrapText="1"/>
    </xf>
    <xf numFmtId="0" fontId="34" fillId="0" borderId="0" xfId="49" applyFont="1" applyBorder="1" applyAlignment="1">
      <alignment vertical="center"/>
    </xf>
    <xf numFmtId="0" fontId="30" fillId="0" borderId="0" xfId="49" applyFont="1" applyBorder="1" applyAlignment="1">
      <alignment vertical="center"/>
    </xf>
    <xf numFmtId="0" fontId="31" fillId="0" borderId="0" xfId="49" applyFont="1" applyBorder="1" applyAlignment="1">
      <alignment horizontal="right" vertical="center"/>
    </xf>
    <xf numFmtId="0" fontId="30" fillId="0" borderId="0" xfId="49" applyFont="1" applyBorder="1" applyAlignment="1">
      <alignment horizontal="right" vertical="center"/>
    </xf>
    <xf numFmtId="0" fontId="30" fillId="0" borderId="0" xfId="49" applyFont="1" applyBorder="1" applyAlignment="1">
      <alignment horizontal="center" vertical="center"/>
    </xf>
    <xf numFmtId="0" fontId="35" fillId="0" borderId="0" xfId="48" applyFont="1" applyBorder="1" applyAlignment="1">
      <alignment horizontal="center" vertical="center" wrapText="1"/>
    </xf>
    <xf numFmtId="0" fontId="35" fillId="0" borderId="0" xfId="48" applyFont="1" applyAlignment="1">
      <alignment vertical="center"/>
    </xf>
    <xf numFmtId="0" fontId="35" fillId="0" borderId="0" xfId="48" applyFont="1" applyBorder="1" applyAlignment="1">
      <alignment horizontal="center" vertical="center"/>
    </xf>
    <xf numFmtId="0" fontId="54" fillId="0" borderId="0" xfId="35" applyFont="1" applyBorder="1"/>
    <xf numFmtId="0" fontId="57" fillId="0" borderId="0" xfId="35" applyFont="1"/>
    <xf numFmtId="0" fontId="57" fillId="0" borderId="0" xfId="35" applyFont="1" applyBorder="1"/>
    <xf numFmtId="9" fontId="57" fillId="0" borderId="0" xfId="56" applyFont="1"/>
    <xf numFmtId="3" fontId="57" fillId="0" borderId="0" xfId="35" applyNumberFormat="1" applyFont="1" applyBorder="1"/>
    <xf numFmtId="9" fontId="57" fillId="0" borderId="0" xfId="35" applyNumberFormat="1" applyFont="1"/>
    <xf numFmtId="3" fontId="57" fillId="0" borderId="0" xfId="35" applyNumberFormat="1" applyFont="1"/>
    <xf numFmtId="9" fontId="57" fillId="0" borderId="0" xfId="56" applyFont="1" applyBorder="1"/>
    <xf numFmtId="0" fontId="64" fillId="0" borderId="0" xfId="35" applyFont="1" applyBorder="1"/>
    <xf numFmtId="0" fontId="64" fillId="0" borderId="0" xfId="35" applyFont="1" applyBorder="1" applyAlignment="1">
      <alignment horizontal="left"/>
    </xf>
    <xf numFmtId="166" fontId="110" fillId="0" borderId="13" xfId="47" applyNumberFormat="1" applyFont="1" applyBorder="1" applyAlignment="1">
      <alignment horizontal="center" vertical="center"/>
    </xf>
    <xf numFmtId="38" fontId="18" fillId="0" borderId="13" xfId="50" applyNumberFormat="1" applyFont="1" applyBorder="1" applyAlignment="1">
      <alignment horizontal="center" vertical="center"/>
    </xf>
    <xf numFmtId="9" fontId="18" fillId="0" borderId="13" xfId="56" applyFont="1" applyBorder="1" applyAlignment="1">
      <alignment horizontal="center" vertical="center"/>
    </xf>
    <xf numFmtId="3" fontId="85" fillId="0" borderId="13" xfId="49" applyNumberFormat="1" applyFont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wrapText="1"/>
    </xf>
    <xf numFmtId="3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1" fontId="38" fillId="0" borderId="13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wrapText="1" readingOrder="2"/>
    </xf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3" fontId="97" fillId="0" borderId="13" xfId="0" applyNumberFormat="1" applyFont="1" applyBorder="1" applyAlignment="1">
      <alignment horizontal="center" vertical="center"/>
    </xf>
    <xf numFmtId="0" fontId="114" fillId="0" borderId="0" xfId="49" applyFont="1" applyBorder="1" applyAlignment="1">
      <alignment horizontal="centerContinuous"/>
    </xf>
    <xf numFmtId="0" fontId="114" fillId="0" borderId="0" xfId="49" applyFont="1" applyBorder="1"/>
    <xf numFmtId="0" fontId="114" fillId="0" borderId="0" xfId="49" applyFont="1" applyBorder="1" applyAlignment="1">
      <alignment horizontal="left"/>
    </xf>
    <xf numFmtId="0" fontId="114" fillId="0" borderId="0" xfId="49" applyFont="1" applyBorder="1" applyAlignment="1">
      <alignment horizontal="center" vertical="center"/>
    </xf>
    <xf numFmtId="0" fontId="114" fillId="0" borderId="0" xfId="49" applyFont="1" applyBorder="1" applyAlignment="1">
      <alignment horizontal="right" vertical="center"/>
    </xf>
    <xf numFmtId="0" fontId="76" fillId="0" borderId="0" xfId="0" applyFont="1" applyAlignment="1">
      <alignment vertical="center"/>
    </xf>
    <xf numFmtId="0" fontId="32" fillId="0" borderId="0" xfId="49" applyFont="1" applyBorder="1" applyAlignment="1"/>
    <xf numFmtId="0" fontId="86" fillId="0" borderId="0" xfId="49" applyFont="1"/>
    <xf numFmtId="3" fontId="38" fillId="0" borderId="6" xfId="49" applyNumberFormat="1" applyFont="1" applyBorder="1" applyAlignment="1">
      <alignment horizontal="center" vertical="center"/>
    </xf>
    <xf numFmtId="3" fontId="38" fillId="0" borderId="1" xfId="49" applyNumberFormat="1" applyFont="1" applyBorder="1" applyAlignment="1">
      <alignment horizontal="center" vertical="center"/>
    </xf>
    <xf numFmtId="0" fontId="115" fillId="0" borderId="0" xfId="49" applyFont="1" applyBorder="1" applyAlignment="1">
      <alignment vertical="center"/>
    </xf>
    <xf numFmtId="3" fontId="82" fillId="0" borderId="13" xfId="47" applyNumberFormat="1" applyFont="1" applyFill="1" applyBorder="1" applyAlignment="1">
      <alignment horizontal="center" vertical="center"/>
    </xf>
    <xf numFmtId="0" fontId="41" fillId="0" borderId="0" xfId="49" applyFont="1" applyBorder="1" applyAlignment="1">
      <alignment horizontal="center" vertical="center"/>
    </xf>
    <xf numFmtId="0" fontId="94" fillId="2" borderId="0" xfId="49" applyFont="1" applyFill="1" applyBorder="1" applyAlignment="1">
      <alignment horizontal="right" readingOrder="2"/>
    </xf>
    <xf numFmtId="0" fontId="71" fillId="0" borderId="0" xfId="0" applyFont="1" applyBorder="1" applyAlignment="1">
      <alignment horizontal="right" vertical="center" wrapText="1"/>
    </xf>
    <xf numFmtId="0" fontId="79" fillId="0" borderId="0" xfId="0" applyFont="1" applyAlignment="1">
      <alignment horizontal="center" vertical="center" wrapText="1"/>
    </xf>
    <xf numFmtId="3" fontId="118" fillId="7" borderId="13" xfId="36" applyNumberFormat="1" applyFont="1" applyFill="1" applyBorder="1" applyAlignment="1">
      <alignment horizontal="center" vertical="center" wrapText="1"/>
    </xf>
    <xf numFmtId="3" fontId="23" fillId="8" borderId="13" xfId="36" applyNumberFormat="1" applyFont="1" applyFill="1" applyBorder="1" applyAlignment="1">
      <alignment horizontal="center" vertical="center" wrapText="1"/>
    </xf>
    <xf numFmtId="3" fontId="80" fillId="9" borderId="13" xfId="49" applyNumberFormat="1" applyFont="1" applyFill="1" applyBorder="1" applyAlignment="1">
      <alignment horizontal="center" vertical="center"/>
    </xf>
    <xf numFmtId="3" fontId="119" fillId="10" borderId="13" xfId="49" applyNumberFormat="1" applyFont="1" applyFill="1" applyBorder="1" applyAlignment="1">
      <alignment horizontal="center" vertical="center"/>
    </xf>
    <xf numFmtId="3" fontId="80" fillId="0" borderId="13" xfId="49" applyNumberFormat="1" applyFont="1" applyBorder="1" applyAlignment="1">
      <alignment horizontal="center" vertical="center"/>
    </xf>
    <xf numFmtId="3" fontId="124" fillId="7" borderId="13" xfId="36" applyNumberFormat="1" applyFont="1" applyFill="1" applyBorder="1" applyAlignment="1">
      <alignment horizontal="center" vertical="center" wrapText="1"/>
    </xf>
    <xf numFmtId="3" fontId="82" fillId="9" borderId="13" xfId="49" applyNumberFormat="1" applyFont="1" applyFill="1" applyBorder="1" applyAlignment="1">
      <alignment horizontal="center" vertical="center"/>
    </xf>
    <xf numFmtId="0" fontId="125" fillId="7" borderId="20" xfId="49" applyFont="1" applyFill="1" applyBorder="1" applyAlignment="1">
      <alignment horizontal="center" vertical="center"/>
    </xf>
    <xf numFmtId="0" fontId="125" fillId="7" borderId="13" xfId="49" applyFont="1" applyFill="1" applyBorder="1" applyAlignment="1">
      <alignment horizontal="center" vertical="center"/>
    </xf>
    <xf numFmtId="9" fontId="125" fillId="7" borderId="20" xfId="56" applyFont="1" applyFill="1" applyBorder="1" applyAlignment="1">
      <alignment horizontal="center" vertical="center"/>
    </xf>
    <xf numFmtId="3" fontId="124" fillId="7" borderId="2" xfId="36" applyNumberFormat="1" applyFont="1" applyFill="1" applyBorder="1" applyAlignment="1">
      <alignment vertical="center" wrapText="1"/>
    </xf>
    <xf numFmtId="3" fontId="124" fillId="7" borderId="20" xfId="36" applyNumberFormat="1" applyFont="1" applyFill="1" applyBorder="1" applyAlignment="1">
      <alignment horizontal="center" vertical="center" wrapText="1"/>
    </xf>
    <xf numFmtId="3" fontId="124" fillId="7" borderId="19" xfId="36" applyNumberFormat="1" applyFont="1" applyFill="1" applyBorder="1" applyAlignment="1">
      <alignment horizontal="center" vertical="center" wrapText="1"/>
    </xf>
    <xf numFmtId="3" fontId="124" fillId="7" borderId="17" xfId="36" applyNumberFormat="1" applyFont="1" applyFill="1" applyBorder="1" applyAlignment="1">
      <alignment horizontal="center" vertical="center" wrapText="1"/>
    </xf>
    <xf numFmtId="3" fontId="85" fillId="9" borderId="13" xfId="49" applyNumberFormat="1" applyFont="1" applyFill="1" applyBorder="1" applyAlignment="1">
      <alignment horizontal="center" vertical="center"/>
    </xf>
    <xf numFmtId="0" fontId="130" fillId="7" borderId="13" xfId="49" applyFont="1" applyFill="1" applyBorder="1" applyAlignment="1">
      <alignment horizontal="center" vertical="center"/>
    </xf>
    <xf numFmtId="3" fontId="38" fillId="9" borderId="13" xfId="0" applyNumberFormat="1" applyFont="1" applyFill="1" applyBorder="1" applyAlignment="1">
      <alignment horizontal="center" vertical="center" wrapText="1"/>
    </xf>
    <xf numFmtId="0" fontId="38" fillId="9" borderId="13" xfId="0" applyFont="1" applyFill="1" applyBorder="1" applyAlignment="1">
      <alignment horizontal="center" vertical="center" wrapText="1"/>
    </xf>
    <xf numFmtId="1" fontId="38" fillId="9" borderId="13" xfId="0" applyNumberFormat="1" applyFont="1" applyFill="1" applyBorder="1" applyAlignment="1">
      <alignment horizontal="center" vertical="center" wrapText="1"/>
    </xf>
    <xf numFmtId="3" fontId="130" fillId="7" borderId="20" xfId="49" applyNumberFormat="1" applyFont="1" applyFill="1" applyBorder="1" applyAlignment="1">
      <alignment horizontal="center" vertical="center"/>
    </xf>
    <xf numFmtId="3" fontId="130" fillId="7" borderId="19" xfId="49" applyNumberFormat="1" applyFont="1" applyFill="1" applyBorder="1" applyAlignment="1">
      <alignment horizontal="center" vertical="center"/>
    </xf>
    <xf numFmtId="3" fontId="130" fillId="7" borderId="13" xfId="49" applyNumberFormat="1" applyFont="1" applyFill="1" applyBorder="1" applyAlignment="1">
      <alignment horizontal="center" vertical="center"/>
    </xf>
    <xf numFmtId="3" fontId="124" fillId="7" borderId="18" xfId="36" applyNumberFormat="1" applyFont="1" applyFill="1" applyBorder="1" applyAlignment="1">
      <alignment horizontal="center" vertical="center" wrapText="1"/>
    </xf>
    <xf numFmtId="3" fontId="124" fillId="7" borderId="2" xfId="36" applyNumberFormat="1" applyFont="1" applyFill="1" applyBorder="1" applyAlignment="1">
      <alignment horizontal="center" vertical="center" wrapText="1"/>
    </xf>
    <xf numFmtId="3" fontId="97" fillId="9" borderId="13" xfId="0" applyNumberFormat="1" applyFont="1" applyFill="1" applyBorder="1" applyAlignment="1">
      <alignment horizontal="center" vertical="center"/>
    </xf>
    <xf numFmtId="3" fontId="38" fillId="9" borderId="6" xfId="49" applyNumberFormat="1" applyFont="1" applyFill="1" applyBorder="1" applyAlignment="1">
      <alignment horizontal="center" vertical="center"/>
    </xf>
    <xf numFmtId="0" fontId="130" fillId="7" borderId="13" xfId="49" applyFont="1" applyFill="1" applyBorder="1" applyAlignment="1">
      <alignment horizontal="left" vertical="center"/>
    </xf>
    <xf numFmtId="0" fontId="23" fillId="0" borderId="15" xfId="52" applyFont="1" applyBorder="1" applyAlignment="1">
      <alignment horizontal="right" vertical="center"/>
    </xf>
    <xf numFmtId="0" fontId="133" fillId="7" borderId="13" xfId="49" applyFont="1" applyFill="1" applyBorder="1" applyAlignment="1">
      <alignment horizontal="center" vertical="center"/>
    </xf>
    <xf numFmtId="3" fontId="82" fillId="9" borderId="13" xfId="47" applyNumberFormat="1" applyFont="1" applyFill="1" applyBorder="1" applyAlignment="1">
      <alignment horizontal="center" vertical="center"/>
    </xf>
    <xf numFmtId="165" fontId="23" fillId="9" borderId="13" xfId="47" applyNumberFormat="1" applyFont="1" applyFill="1" applyBorder="1" applyAlignment="1">
      <alignment horizontal="center" vertical="center"/>
    </xf>
    <xf numFmtId="165" fontId="23" fillId="0" borderId="13" xfId="47" applyNumberFormat="1" applyFont="1" applyFill="1" applyBorder="1" applyAlignment="1">
      <alignment horizontal="center" vertical="center"/>
    </xf>
    <xf numFmtId="3" fontId="31" fillId="8" borderId="13" xfId="36" applyNumberFormat="1" applyFont="1" applyFill="1" applyBorder="1" applyAlignment="1">
      <alignment horizontal="center" vertical="center" wrapText="1"/>
    </xf>
    <xf numFmtId="165" fontId="23" fillId="9" borderId="13" xfId="47" applyNumberFormat="1" applyFont="1" applyFill="1" applyBorder="1" applyAlignment="1">
      <alignment horizontal="center" vertical="center" wrapText="1"/>
    </xf>
    <xf numFmtId="165" fontId="23" fillId="0" borderId="13" xfId="47" applyNumberFormat="1" applyFont="1" applyFill="1" applyBorder="1" applyAlignment="1">
      <alignment horizontal="center" vertical="center" wrapText="1"/>
    </xf>
    <xf numFmtId="2" fontId="133" fillId="7" borderId="13" xfId="49" applyNumberFormat="1" applyFont="1" applyFill="1" applyBorder="1" applyAlignment="1">
      <alignment horizontal="center" vertical="center"/>
    </xf>
    <xf numFmtId="1" fontId="133" fillId="7" borderId="13" xfId="49" applyNumberFormat="1" applyFont="1" applyFill="1" applyBorder="1" applyAlignment="1">
      <alignment horizontal="center" vertical="center"/>
    </xf>
    <xf numFmtId="3" fontId="42" fillId="9" borderId="13" xfId="49" applyNumberFormat="1" applyFont="1" applyFill="1" applyBorder="1" applyAlignment="1">
      <alignment horizontal="center" vertical="center"/>
    </xf>
    <xf numFmtId="3" fontId="124" fillId="7" borderId="15" xfId="36" applyNumberFormat="1" applyFont="1" applyFill="1" applyBorder="1" applyAlignment="1">
      <alignment horizontal="center" vertical="center" wrapText="1"/>
    </xf>
    <xf numFmtId="3" fontId="124" fillId="7" borderId="3" xfId="36" applyNumberFormat="1" applyFont="1" applyFill="1" applyBorder="1" applyAlignment="1">
      <alignment horizontal="center" vertical="center" wrapText="1"/>
    </xf>
    <xf numFmtId="3" fontId="31" fillId="8" borderId="8" xfId="36" applyNumberFormat="1" applyFont="1" applyFill="1" applyBorder="1" applyAlignment="1">
      <alignment horizontal="center" vertical="center" wrapText="1"/>
    </xf>
    <xf numFmtId="3" fontId="19" fillId="9" borderId="6" xfId="49" applyNumberFormat="1" applyFont="1" applyFill="1" applyBorder="1" applyAlignment="1">
      <alignment horizontal="center" vertical="center"/>
    </xf>
    <xf numFmtId="3" fontId="19" fillId="9" borderId="11" xfId="49" applyNumberFormat="1" applyFont="1" applyFill="1" applyBorder="1" applyAlignment="1">
      <alignment horizontal="center" vertical="center"/>
    </xf>
    <xf numFmtId="3" fontId="76" fillId="9" borderId="11" xfId="49" applyNumberFormat="1" applyFont="1" applyFill="1" applyBorder="1" applyAlignment="1">
      <alignment horizontal="center" vertical="center"/>
    </xf>
    <xf numFmtId="3" fontId="23" fillId="8" borderId="8" xfId="36" applyNumberFormat="1" applyFont="1" applyFill="1" applyBorder="1" applyAlignment="1">
      <alignment horizontal="center" vertical="center" wrapText="1"/>
    </xf>
    <xf numFmtId="0" fontId="103" fillId="0" borderId="0" xfId="49" applyFont="1" applyBorder="1"/>
    <xf numFmtId="3" fontId="124" fillId="9" borderId="20" xfId="36" applyNumberFormat="1" applyFont="1" applyFill="1" applyBorder="1" applyAlignment="1">
      <alignment horizontal="center" vertical="center" wrapText="1"/>
    </xf>
    <xf numFmtId="3" fontId="31" fillId="8" borderId="10" xfId="36" applyNumberFormat="1" applyFont="1" applyFill="1" applyBorder="1" applyAlignment="1">
      <alignment horizontal="center" vertical="center" wrapText="1"/>
    </xf>
    <xf numFmtId="3" fontId="44" fillId="9" borderId="13" xfId="49" applyNumberFormat="1" applyFont="1" applyFill="1" applyBorder="1" applyAlignment="1">
      <alignment horizontal="center" vertical="center" wrapText="1"/>
    </xf>
    <xf numFmtId="3" fontId="44" fillId="0" borderId="13" xfId="49" applyNumberFormat="1" applyFont="1" applyBorder="1" applyAlignment="1">
      <alignment horizontal="center" vertical="center" wrapText="1"/>
    </xf>
    <xf numFmtId="3" fontId="44" fillId="0" borderId="13" xfId="49" applyNumberFormat="1" applyFont="1" applyFill="1" applyBorder="1" applyAlignment="1">
      <alignment horizontal="center" vertical="center" wrapText="1"/>
    </xf>
    <xf numFmtId="0" fontId="23" fillId="0" borderId="0" xfId="49" applyFont="1" applyFill="1" applyBorder="1" applyAlignment="1">
      <alignment vertical="center"/>
    </xf>
    <xf numFmtId="3" fontId="100" fillId="9" borderId="13" xfId="49" applyNumberFormat="1" applyFont="1" applyFill="1" applyBorder="1" applyAlignment="1">
      <alignment horizontal="center" vertical="center"/>
    </xf>
    <xf numFmtId="3" fontId="100" fillId="0" borderId="13" xfId="49" applyNumberFormat="1" applyFont="1" applyBorder="1" applyAlignment="1">
      <alignment horizontal="center" vertical="center"/>
    </xf>
    <xf numFmtId="0" fontId="31" fillId="9" borderId="13" xfId="45" applyFont="1" applyFill="1" applyBorder="1" applyAlignment="1">
      <alignment horizontal="center" vertical="center"/>
    </xf>
    <xf numFmtId="0" fontId="31" fillId="0" borderId="13" xfId="45" applyFont="1" applyBorder="1" applyAlignment="1">
      <alignment horizontal="center" vertical="center"/>
    </xf>
    <xf numFmtId="1" fontId="133" fillId="7" borderId="21" xfId="49" applyNumberFormat="1" applyFont="1" applyFill="1" applyBorder="1" applyAlignment="1">
      <alignment horizontal="center" vertical="center"/>
    </xf>
    <xf numFmtId="166" fontId="110" fillId="9" borderId="13" xfId="47" applyNumberFormat="1" applyFont="1" applyFill="1" applyBorder="1" applyAlignment="1">
      <alignment horizontal="center" vertical="center"/>
    </xf>
    <xf numFmtId="4" fontId="112" fillId="0" borderId="13" xfId="47" applyNumberFormat="1" applyFont="1" applyBorder="1" applyAlignment="1">
      <alignment horizontal="center" vertical="center"/>
    </xf>
    <xf numFmtId="10" fontId="112" fillId="0" borderId="13" xfId="56" applyNumberFormat="1" applyFont="1" applyBorder="1" applyAlignment="1">
      <alignment horizontal="center" vertical="center"/>
    </xf>
    <xf numFmtId="3" fontId="124" fillId="7" borderId="20" xfId="36" applyNumberFormat="1" applyFont="1" applyFill="1" applyBorder="1" applyAlignment="1">
      <alignment horizontal="center" vertical="center" wrapText="1"/>
    </xf>
    <xf numFmtId="3" fontId="23" fillId="8" borderId="13" xfId="36" applyNumberFormat="1" applyFont="1" applyFill="1" applyBorder="1" applyAlignment="1">
      <alignment horizontal="center" vertical="center" wrapText="1"/>
    </xf>
    <xf numFmtId="3" fontId="124" fillId="7" borderId="8" xfId="36" applyNumberFormat="1" applyFont="1" applyFill="1" applyBorder="1" applyAlignment="1">
      <alignment horizontal="center" vertical="center" wrapText="1"/>
    </xf>
    <xf numFmtId="3" fontId="124" fillId="7" borderId="13" xfId="36" applyNumberFormat="1" applyFont="1" applyFill="1" applyBorder="1" applyAlignment="1">
      <alignment horizontal="center" vertical="center" wrapText="1"/>
    </xf>
    <xf numFmtId="3" fontId="122" fillId="7" borderId="13" xfId="36" applyNumberFormat="1" applyFont="1" applyFill="1" applyBorder="1" applyAlignment="1">
      <alignment horizontal="center" vertical="center" wrapText="1"/>
    </xf>
    <xf numFmtId="3" fontId="31" fillId="8" borderId="13" xfId="36" applyNumberFormat="1" applyFont="1" applyFill="1" applyBorder="1" applyAlignment="1">
      <alignment horizontal="center" vertical="center" wrapText="1"/>
    </xf>
    <xf numFmtId="0" fontId="91" fillId="0" borderId="0" xfId="0" applyFont="1" applyBorder="1" applyAlignment="1">
      <alignment horizontal="left" vertical="center" wrapText="1" readingOrder="1"/>
    </xf>
    <xf numFmtId="165" fontId="133" fillId="7" borderId="13" xfId="49" applyNumberFormat="1" applyFont="1" applyFill="1" applyBorder="1" applyAlignment="1">
      <alignment horizontal="center" vertical="center"/>
    </xf>
    <xf numFmtId="3" fontId="30" fillId="0" borderId="0" xfId="49" applyNumberFormat="1" applyFont="1" applyBorder="1" applyAlignment="1">
      <alignment readingOrder="2"/>
    </xf>
    <xf numFmtId="1" fontId="31" fillId="0" borderId="0" xfId="49" applyNumberFormat="1" applyFont="1" applyAlignment="1">
      <alignment wrapText="1"/>
    </xf>
    <xf numFmtId="170" fontId="124" fillId="7" borderId="20" xfId="36" applyNumberFormat="1" applyFont="1" applyFill="1" applyBorder="1" applyAlignment="1">
      <alignment horizontal="center" vertical="center" wrapText="1"/>
    </xf>
    <xf numFmtId="3" fontId="139" fillId="13" borderId="13" xfId="49" applyNumberFormat="1" applyFont="1" applyFill="1" applyBorder="1" applyAlignment="1">
      <alignment horizontal="center" vertical="center"/>
    </xf>
    <xf numFmtId="0" fontId="120" fillId="10" borderId="13" xfId="49" applyFont="1" applyFill="1" applyBorder="1" applyAlignment="1">
      <alignment horizontal="right" vertical="center"/>
    </xf>
    <xf numFmtId="0" fontId="121" fillId="10" borderId="13" xfId="49" applyFont="1" applyFill="1" applyBorder="1" applyAlignment="1">
      <alignment horizontal="left" vertical="center"/>
    </xf>
    <xf numFmtId="0" fontId="6" fillId="0" borderId="23" xfId="47" applyFont="1" applyBorder="1"/>
    <xf numFmtId="0" fontId="6" fillId="0" borderId="23" xfId="47" applyFont="1" applyBorder="1" applyAlignment="1">
      <alignment vertical="center"/>
    </xf>
    <xf numFmtId="0" fontId="20" fillId="0" borderId="23" xfId="49" applyFont="1" applyBorder="1"/>
    <xf numFmtId="1" fontId="26" fillId="0" borderId="23" xfId="49" applyNumberFormat="1" applyFont="1" applyBorder="1"/>
    <xf numFmtId="3" fontId="6" fillId="0" borderId="23" xfId="47" applyNumberFormat="1" applyFont="1" applyBorder="1"/>
    <xf numFmtId="0" fontId="40" fillId="0" borderId="23" xfId="49" applyFont="1" applyBorder="1"/>
    <xf numFmtId="0" fontId="11" fillId="0" borderId="23" xfId="0" applyFont="1" applyBorder="1"/>
    <xf numFmtId="0" fontId="40" fillId="2" borderId="23" xfId="49" applyFont="1" applyFill="1" applyBorder="1"/>
    <xf numFmtId="3" fontId="11" fillId="0" borderId="23" xfId="0" applyNumberFormat="1" applyFont="1" applyBorder="1"/>
    <xf numFmtId="3" fontId="40" fillId="0" borderId="23" xfId="49" applyNumberFormat="1" applyFont="1" applyBorder="1"/>
    <xf numFmtId="9" fontId="11" fillId="0" borderId="23" xfId="56" applyFont="1" applyBorder="1"/>
    <xf numFmtId="1" fontId="11" fillId="0" borderId="23" xfId="0" applyNumberFormat="1" applyFont="1" applyBorder="1"/>
    <xf numFmtId="0" fontId="30" fillId="0" borderId="23" xfId="0" applyFont="1" applyBorder="1"/>
    <xf numFmtId="0" fontId="31" fillId="0" borderId="23" xfId="0" applyFont="1" applyBorder="1"/>
    <xf numFmtId="0" fontId="95" fillId="0" borderId="23" xfId="0" applyFont="1" applyBorder="1"/>
    <xf numFmtId="0" fontId="40" fillId="0" borderId="23" xfId="47" applyFont="1" applyBorder="1"/>
    <xf numFmtId="1" fontId="40" fillId="0" borderId="23" xfId="47" applyNumberFormat="1" applyFont="1" applyBorder="1"/>
    <xf numFmtId="2" fontId="40" fillId="0" borderId="23" xfId="47" applyNumberFormat="1" applyFont="1" applyBorder="1"/>
    <xf numFmtId="0" fontId="31" fillId="0" borderId="23" xfId="47" applyFont="1" applyFill="1" applyBorder="1" applyAlignment="1">
      <alignment horizontal="center" vertical="center"/>
    </xf>
    <xf numFmtId="0" fontId="83" fillId="0" borderId="23" xfId="0" applyFont="1" applyBorder="1"/>
    <xf numFmtId="0" fontId="23" fillId="0" borderId="23" xfId="47" applyFont="1" applyFill="1" applyBorder="1" applyAlignment="1">
      <alignment horizontal="center" vertical="center"/>
    </xf>
    <xf numFmtId="0" fontId="23" fillId="0" borderId="23" xfId="47" applyFont="1" applyFill="1" applyBorder="1" applyAlignment="1">
      <alignment horizontal="center" vertical="center" wrapText="1"/>
    </xf>
    <xf numFmtId="0" fontId="31" fillId="0" borderId="23" xfId="47" applyFont="1" applyFill="1" applyBorder="1" applyAlignment="1">
      <alignment horizontal="center" vertical="center" wrapText="1"/>
    </xf>
    <xf numFmtId="0" fontId="0" fillId="0" borderId="23" xfId="0" applyBorder="1"/>
    <xf numFmtId="0" fontId="96" fillId="0" borderId="23" xfId="49" applyFont="1" applyBorder="1"/>
    <xf numFmtId="0" fontId="31" fillId="0" borderId="23" xfId="49" applyFont="1" applyBorder="1" applyAlignment="1">
      <alignment vertical="center"/>
    </xf>
    <xf numFmtId="0" fontId="31" fillId="0" borderId="23" xfId="49" applyFont="1" applyBorder="1" applyAlignment="1">
      <alignment horizontal="left" vertical="center"/>
    </xf>
    <xf numFmtId="0" fontId="81" fillId="0" borderId="23" xfId="49" applyFont="1" applyBorder="1"/>
    <xf numFmtId="0" fontId="81" fillId="2" borderId="23" xfId="49" applyFont="1" applyFill="1" applyBorder="1"/>
    <xf numFmtId="165" fontId="96" fillId="0" borderId="23" xfId="49" applyNumberFormat="1" applyFont="1" applyBorder="1"/>
    <xf numFmtId="0" fontId="99" fillId="0" borderId="23" xfId="47" applyFont="1" applyBorder="1" applyAlignment="1">
      <alignment readingOrder="2"/>
    </xf>
    <xf numFmtId="0" fontId="6" fillId="0" borderId="23" xfId="47" applyFont="1" applyBorder="1" applyAlignment="1"/>
    <xf numFmtId="0" fontId="6" fillId="0" borderId="23" xfId="47" applyFont="1" applyBorder="1" applyAlignment="1">
      <alignment horizontal="left"/>
    </xf>
    <xf numFmtId="0" fontId="26" fillId="0" borderId="23" xfId="49" applyFont="1" applyBorder="1"/>
    <xf numFmtId="2" fontId="40" fillId="0" borderId="23" xfId="49" applyNumberFormat="1" applyFont="1" applyBorder="1"/>
    <xf numFmtId="0" fontId="104" fillId="0" borderId="23" xfId="47" applyFont="1" applyBorder="1"/>
    <xf numFmtId="0" fontId="104" fillId="2" borderId="23" xfId="47" applyFont="1" applyFill="1" applyBorder="1"/>
    <xf numFmtId="0" fontId="105" fillId="0" borderId="23" xfId="47" applyFont="1" applyBorder="1" applyAlignment="1">
      <alignment vertical="center" readingOrder="2"/>
    </xf>
    <xf numFmtId="0" fontId="6" fillId="0" borderId="23" xfId="47" applyFont="1" applyBorder="1" applyAlignment="1">
      <alignment horizontal="center"/>
    </xf>
    <xf numFmtId="0" fontId="106" fillId="0" borderId="23" xfId="47" applyFont="1" applyBorder="1" applyAlignment="1">
      <alignment vertical="center"/>
    </xf>
    <xf numFmtId="0" fontId="99" fillId="0" borderId="23" xfId="47" applyFont="1" applyBorder="1" applyAlignment="1">
      <alignment vertical="center" readingOrder="2"/>
    </xf>
    <xf numFmtId="0" fontId="19" fillId="0" borderId="23" xfId="47" applyFont="1" applyBorder="1" applyAlignment="1">
      <alignment vertical="center"/>
    </xf>
    <xf numFmtId="0" fontId="6" fillId="0" borderId="23" xfId="47" applyFont="1" applyBorder="1" applyAlignment="1">
      <alignment horizontal="left" vertical="center"/>
    </xf>
    <xf numFmtId="0" fontId="23" fillId="0" borderId="23" xfId="49" applyFont="1" applyBorder="1" applyAlignment="1">
      <alignment horizontal="center" vertical="center"/>
    </xf>
    <xf numFmtId="0" fontId="23" fillId="0" borderId="23" xfId="45" applyFont="1" applyBorder="1"/>
    <xf numFmtId="0" fontId="106" fillId="0" borderId="23" xfId="47" applyFont="1" applyBorder="1"/>
    <xf numFmtId="0" fontId="111" fillId="0" borderId="23" xfId="47" applyFont="1" applyBorder="1" applyAlignment="1">
      <alignment vertical="center"/>
    </xf>
    <xf numFmtId="0" fontId="72" fillId="0" borderId="23" xfId="47" applyFont="1" applyBorder="1" applyAlignment="1">
      <alignment vertic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righ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horizontal="right" wrapTex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left" wrapText="1"/>
    </xf>
    <xf numFmtId="3" fontId="42" fillId="9" borderId="13" xfId="49" applyNumberFormat="1" applyFont="1" applyFill="1" applyBorder="1" applyAlignment="1">
      <alignment horizontal="center" vertical="center" wrapText="1"/>
    </xf>
    <xf numFmtId="3" fontId="42" fillId="0" borderId="13" xfId="49" applyNumberFormat="1" applyFont="1" applyFill="1" applyBorder="1" applyAlignment="1">
      <alignment horizontal="center" vertical="center" wrapText="1"/>
    </xf>
    <xf numFmtId="0" fontId="111" fillId="0" borderId="24" xfId="47" applyFont="1" applyBorder="1" applyAlignment="1">
      <alignment vertical="center"/>
    </xf>
    <xf numFmtId="0" fontId="72" fillId="0" borderId="24" xfId="47" applyFont="1" applyBorder="1" applyAlignment="1">
      <alignment vertical="center"/>
    </xf>
    <xf numFmtId="0" fontId="111" fillId="0" borderId="25" xfId="47" applyFont="1" applyBorder="1" applyAlignment="1">
      <alignment vertical="center"/>
    </xf>
    <xf numFmtId="3" fontId="112" fillId="0" borderId="13" xfId="47" applyNumberFormat="1" applyFont="1" applyBorder="1" applyAlignment="1">
      <alignment horizontal="center" vertical="center"/>
    </xf>
    <xf numFmtId="0" fontId="99" fillId="0" borderId="24" xfId="47" applyFont="1" applyBorder="1" applyAlignment="1">
      <alignment vertical="center" readingOrder="2"/>
    </xf>
    <xf numFmtId="0" fontId="6" fillId="0" borderId="24" xfId="47" applyFont="1" applyBorder="1" applyAlignment="1">
      <alignment vertical="center"/>
    </xf>
    <xf numFmtId="0" fontId="106" fillId="0" borderId="24" xfId="47" applyFont="1" applyBorder="1"/>
    <xf numFmtId="0" fontId="6" fillId="0" borderId="24" xfId="47" applyFont="1" applyBorder="1"/>
    <xf numFmtId="0" fontId="6" fillId="0" borderId="25" xfId="47" applyFont="1" applyBorder="1" applyAlignment="1"/>
    <xf numFmtId="0" fontId="6" fillId="0" borderId="25" xfId="47" applyFont="1" applyBorder="1"/>
    <xf numFmtId="0" fontId="6" fillId="0" borderId="25" xfId="47" applyFont="1" applyBorder="1" applyAlignment="1">
      <alignment horizontal="left"/>
    </xf>
    <xf numFmtId="0" fontId="23" fillId="0" borderId="24" xfId="49" applyFont="1" applyBorder="1" applyAlignment="1">
      <alignment horizontal="center" vertical="center"/>
    </xf>
    <xf numFmtId="0" fontId="23" fillId="0" borderId="24" xfId="45" applyFont="1" applyBorder="1"/>
    <xf numFmtId="0" fontId="0" fillId="0" borderId="24" xfId="0" applyBorder="1"/>
    <xf numFmtId="3" fontId="44" fillId="13" borderId="13" xfId="49" applyNumberFormat="1" applyFont="1" applyFill="1" applyBorder="1" applyAlignment="1">
      <alignment horizontal="center" vertical="center" wrapText="1"/>
    </xf>
    <xf numFmtId="3" fontId="133" fillId="7" borderId="13" xfId="49" applyNumberFormat="1" applyFont="1" applyFill="1" applyBorder="1" applyAlignment="1">
      <alignment horizontal="center" vertical="center"/>
    </xf>
    <xf numFmtId="1" fontId="133" fillId="7" borderId="0" xfId="49" applyNumberFormat="1" applyFont="1" applyFill="1" applyBorder="1" applyAlignment="1">
      <alignment horizontal="center" vertical="center"/>
    </xf>
    <xf numFmtId="1" fontId="133" fillId="7" borderId="9" xfId="49" applyNumberFormat="1" applyFont="1" applyFill="1" applyBorder="1" applyAlignment="1">
      <alignment horizontal="center" vertical="center"/>
    </xf>
    <xf numFmtId="1" fontId="133" fillId="7" borderId="7" xfId="49" applyNumberFormat="1" applyFont="1" applyFill="1" applyBorder="1" applyAlignment="1">
      <alignment horizontal="center" vertical="center"/>
    </xf>
    <xf numFmtId="1" fontId="138" fillId="7" borderId="0" xfId="49" applyNumberFormat="1" applyFont="1" applyFill="1" applyBorder="1" applyAlignment="1">
      <alignment horizontal="center" vertical="center"/>
    </xf>
    <xf numFmtId="3" fontId="110" fillId="9" borderId="13" xfId="47" applyNumberFormat="1" applyFont="1" applyFill="1" applyBorder="1" applyAlignment="1">
      <alignment horizontal="center" vertical="center" wrapText="1"/>
    </xf>
    <xf numFmtId="3" fontId="110" fillId="0" borderId="13" xfId="47" applyNumberFormat="1" applyFont="1" applyBorder="1" applyAlignment="1">
      <alignment horizontal="center" vertical="center"/>
    </xf>
    <xf numFmtId="3" fontId="34" fillId="8" borderId="13" xfId="36" applyNumberFormat="1" applyFont="1" applyFill="1" applyBorder="1" applyAlignment="1">
      <alignment horizontal="center" vertical="center" wrapText="1"/>
    </xf>
    <xf numFmtId="1" fontId="143" fillId="7" borderId="13" xfId="49" applyNumberFormat="1" applyFont="1" applyFill="1" applyBorder="1" applyAlignment="1">
      <alignment horizontal="center" vertical="center"/>
    </xf>
    <xf numFmtId="3" fontId="122" fillId="7" borderId="17" xfId="36" applyNumberFormat="1" applyFont="1" applyFill="1" applyBorder="1" applyAlignment="1">
      <alignment horizontal="center" vertical="center" wrapText="1"/>
    </xf>
    <xf numFmtId="3" fontId="122" fillId="7" borderId="3" xfId="36" applyNumberFormat="1" applyFont="1" applyFill="1" applyBorder="1" applyAlignment="1">
      <alignment horizontal="center" vertical="center" wrapText="1"/>
    </xf>
    <xf numFmtId="3" fontId="122" fillId="7" borderId="7" xfId="36" applyNumberFormat="1" applyFont="1" applyFill="1" applyBorder="1" applyAlignment="1">
      <alignment horizontal="center" vertical="center" wrapText="1"/>
    </xf>
    <xf numFmtId="3" fontId="122" fillId="7" borderId="2" xfId="36" applyNumberFormat="1" applyFont="1" applyFill="1" applyBorder="1" applyAlignment="1">
      <alignment horizontal="center" vertical="center" wrapText="1"/>
    </xf>
    <xf numFmtId="3" fontId="144" fillId="13" borderId="2" xfId="49" applyNumberFormat="1" applyFont="1" applyFill="1" applyBorder="1" applyAlignment="1">
      <alignment horizontal="center" vertical="center" wrapText="1"/>
    </xf>
    <xf numFmtId="3" fontId="144" fillId="13" borderId="13" xfId="49" applyNumberFormat="1" applyFont="1" applyFill="1" applyBorder="1" applyAlignment="1">
      <alignment horizontal="center" vertical="center" wrapText="1"/>
    </xf>
    <xf numFmtId="3" fontId="44" fillId="13" borderId="2" xfId="49" applyNumberFormat="1" applyFont="1" applyFill="1" applyBorder="1" applyAlignment="1">
      <alignment horizontal="center" vertical="center" wrapText="1"/>
    </xf>
    <xf numFmtId="0" fontId="23" fillId="9" borderId="13" xfId="35" applyFont="1" applyFill="1" applyBorder="1" applyAlignment="1">
      <alignment horizontal="center" vertical="center"/>
    </xf>
    <xf numFmtId="3" fontId="23" fillId="9" borderId="13" xfId="35" applyNumberFormat="1" applyFont="1" applyFill="1" applyBorder="1" applyAlignment="1">
      <alignment horizontal="center" vertical="center"/>
    </xf>
    <xf numFmtId="1" fontId="23" fillId="9" borderId="13" xfId="35" applyNumberFormat="1" applyFont="1" applyFill="1" applyBorder="1" applyAlignment="1">
      <alignment horizontal="center" vertical="center"/>
    </xf>
    <xf numFmtId="9" fontId="23" fillId="9" borderId="13" xfId="35" applyNumberFormat="1" applyFont="1" applyFill="1" applyBorder="1" applyAlignment="1">
      <alignment horizontal="center" vertical="center"/>
    </xf>
    <xf numFmtId="0" fontId="23" fillId="0" borderId="13" xfId="35" applyFont="1" applyBorder="1" applyAlignment="1">
      <alignment horizontal="center" vertical="center"/>
    </xf>
    <xf numFmtId="3" fontId="23" fillId="0" borderId="13" xfId="35" applyNumberFormat="1" applyFont="1" applyBorder="1" applyAlignment="1">
      <alignment horizontal="center" vertical="center"/>
    </xf>
    <xf numFmtId="1" fontId="23" fillId="0" borderId="13" xfId="35" applyNumberFormat="1" applyFont="1" applyBorder="1" applyAlignment="1">
      <alignment horizontal="center" vertical="center"/>
    </xf>
    <xf numFmtId="9" fontId="23" fillId="0" borderId="13" xfId="35" applyNumberFormat="1" applyFont="1" applyBorder="1" applyAlignment="1">
      <alignment horizontal="center" vertical="center"/>
    </xf>
    <xf numFmtId="1" fontId="145" fillId="7" borderId="22" xfId="49" applyNumberFormat="1" applyFont="1" applyFill="1" applyBorder="1" applyAlignment="1">
      <alignment horizontal="center" vertical="center"/>
    </xf>
    <xf numFmtId="1" fontId="146" fillId="7" borderId="13" xfId="49" applyNumberFormat="1" applyFont="1" applyFill="1" applyBorder="1" applyAlignment="1">
      <alignment horizontal="center" vertical="center"/>
    </xf>
    <xf numFmtId="3" fontId="44" fillId="9" borderId="2" xfId="49" applyNumberFormat="1" applyFont="1" applyFill="1" applyBorder="1" applyAlignment="1">
      <alignment horizontal="center" vertical="center" wrapText="1"/>
    </xf>
    <xf numFmtId="3" fontId="34" fillId="8" borderId="2" xfId="36" applyNumberFormat="1" applyFont="1" applyFill="1" applyBorder="1" applyAlignment="1">
      <alignment horizontal="center" vertical="center" wrapText="1"/>
    </xf>
    <xf numFmtId="3" fontId="34" fillId="8" borderId="10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34" fillId="8" borderId="20" xfId="36" applyNumberFormat="1" applyFont="1" applyFill="1" applyBorder="1" applyAlignment="1">
      <alignment horizontal="center" vertical="center" wrapText="1"/>
    </xf>
    <xf numFmtId="3" fontId="34" fillId="8" borderId="19" xfId="36" applyNumberFormat="1" applyFont="1" applyFill="1" applyBorder="1" applyAlignment="1">
      <alignment horizontal="center" vertical="center" wrapText="1"/>
    </xf>
    <xf numFmtId="3" fontId="144" fillId="9" borderId="13" xfId="49" applyNumberFormat="1" applyFont="1" applyFill="1" applyBorder="1" applyAlignment="1">
      <alignment horizontal="center" vertical="center"/>
    </xf>
    <xf numFmtId="3" fontId="144" fillId="0" borderId="13" xfId="49" applyNumberFormat="1" applyFont="1" applyBorder="1" applyAlignment="1">
      <alignment horizontal="center" vertical="center"/>
    </xf>
    <xf numFmtId="3" fontId="44" fillId="9" borderId="13" xfId="49" applyNumberFormat="1" applyFont="1" applyFill="1" applyBorder="1" applyAlignment="1">
      <alignment horizontal="center" vertical="center"/>
    </xf>
    <xf numFmtId="3" fontId="44" fillId="0" borderId="13" xfId="49" applyNumberFormat="1" applyFont="1" applyBorder="1" applyAlignment="1">
      <alignment horizontal="center" vertical="center"/>
    </xf>
    <xf numFmtId="3" fontId="145" fillId="7" borderId="13" xfId="49" applyNumberFormat="1" applyFont="1" applyFill="1" applyBorder="1" applyAlignment="1">
      <alignment horizontal="center" vertical="center"/>
    </xf>
    <xf numFmtId="3" fontId="147" fillId="7" borderId="0" xfId="36" applyNumberFormat="1" applyFont="1" applyFill="1" applyBorder="1" applyAlignment="1">
      <alignment horizontal="center" vertical="center" wrapText="1"/>
    </xf>
    <xf numFmtId="3" fontId="147" fillId="7" borderId="3" xfId="36" applyNumberFormat="1" applyFont="1" applyFill="1" applyBorder="1" applyAlignment="1">
      <alignment horizontal="center" vertical="center" wrapText="1"/>
    </xf>
    <xf numFmtId="3" fontId="147" fillId="7" borderId="2" xfId="36" applyNumberFormat="1" applyFont="1" applyFill="1" applyBorder="1" applyAlignment="1">
      <alignment horizontal="center" vertical="center" wrapText="1"/>
    </xf>
    <xf numFmtId="3" fontId="147" fillId="7" borderId="17" xfId="36" applyNumberFormat="1" applyFont="1" applyFill="1" applyBorder="1" applyAlignment="1">
      <alignment horizontal="center" vertical="center" wrapText="1"/>
    </xf>
    <xf numFmtId="3" fontId="147" fillId="7" borderId="16" xfId="36" applyNumberFormat="1" applyFont="1" applyFill="1" applyBorder="1" applyAlignment="1">
      <alignment horizontal="center" vertical="center" wrapText="1"/>
    </xf>
    <xf numFmtId="3" fontId="147" fillId="7" borderId="5" xfId="36" applyNumberFormat="1" applyFont="1" applyFill="1" applyBorder="1" applyAlignment="1">
      <alignment horizontal="center" vertical="center" wrapText="1"/>
    </xf>
    <xf numFmtId="1" fontId="151" fillId="7" borderId="13" xfId="49" applyNumberFormat="1" applyFont="1" applyFill="1" applyBorder="1" applyAlignment="1">
      <alignment horizontal="center" vertical="center"/>
    </xf>
    <xf numFmtId="1" fontId="137" fillId="7" borderId="13" xfId="49" applyNumberFormat="1" applyFont="1" applyFill="1" applyBorder="1" applyAlignment="1">
      <alignment horizontal="center" vertical="center"/>
    </xf>
    <xf numFmtId="3" fontId="137" fillId="7" borderId="13" xfId="49" applyNumberFormat="1" applyFont="1" applyFill="1" applyBorder="1" applyAlignment="1">
      <alignment horizontal="center" vertical="center"/>
    </xf>
    <xf numFmtId="3" fontId="144" fillId="0" borderId="13" xfId="49" applyNumberFormat="1" applyFont="1" applyFill="1" applyBorder="1" applyAlignment="1">
      <alignment horizontal="center" vertical="center"/>
    </xf>
    <xf numFmtId="3" fontId="44" fillId="0" borderId="13" xfId="49" applyNumberFormat="1" applyFont="1" applyFill="1" applyBorder="1" applyAlignment="1">
      <alignment horizontal="center" vertical="center"/>
    </xf>
    <xf numFmtId="1" fontId="134" fillId="13" borderId="13" xfId="49" applyNumberFormat="1" applyFont="1" applyFill="1" applyBorder="1" applyAlignment="1">
      <alignment horizontal="center" vertical="center"/>
    </xf>
    <xf numFmtId="3" fontId="144" fillId="13" borderId="13" xfId="49" applyNumberFormat="1" applyFont="1" applyFill="1" applyBorder="1" applyAlignment="1">
      <alignment horizontal="center" vertical="center"/>
    </xf>
    <xf numFmtId="0" fontId="19" fillId="0" borderId="24" xfId="47" applyFont="1" applyBorder="1" applyAlignment="1">
      <alignment vertical="center"/>
    </xf>
    <xf numFmtId="0" fontId="6" fillId="0" borderId="25" xfId="47" applyFont="1" applyBorder="1" applyAlignment="1">
      <alignment horizontal="right" vertical="center" readingOrder="2"/>
    </xf>
    <xf numFmtId="0" fontId="6" fillId="0" borderId="25" xfId="47" applyFont="1" applyBorder="1" applyAlignment="1">
      <alignment vertical="center"/>
    </xf>
    <xf numFmtId="0" fontId="6" fillId="0" borderId="25" xfId="47" applyFont="1" applyBorder="1" applyAlignment="1">
      <alignment horizontal="left" vertical="center"/>
    </xf>
    <xf numFmtId="166" fontId="144" fillId="9" borderId="13" xfId="47" applyNumberFormat="1" applyFont="1" applyFill="1" applyBorder="1" applyAlignment="1">
      <alignment horizontal="center" vertical="center"/>
    </xf>
    <xf numFmtId="3" fontId="144" fillId="9" borderId="13" xfId="47" applyNumberFormat="1" applyFont="1" applyFill="1" applyBorder="1" applyAlignment="1">
      <alignment horizontal="center" vertical="center"/>
    </xf>
    <xf numFmtId="166" fontId="144" fillId="0" borderId="13" xfId="47" applyNumberFormat="1" applyFont="1" applyBorder="1" applyAlignment="1">
      <alignment horizontal="center" vertical="center"/>
    </xf>
    <xf numFmtId="3" fontId="144" fillId="0" borderId="13" xfId="47" applyNumberFormat="1" applyFont="1" applyBorder="1" applyAlignment="1">
      <alignment horizontal="center" vertical="center"/>
    </xf>
    <xf numFmtId="3" fontId="151" fillId="7" borderId="13" xfId="49" applyNumberFormat="1" applyFont="1" applyFill="1" applyBorder="1" applyAlignment="1">
      <alignment horizontal="center" vertical="center"/>
    </xf>
    <xf numFmtId="3" fontId="144" fillId="2" borderId="13" xfId="49" applyNumberFormat="1" applyFont="1" applyFill="1" applyBorder="1" applyAlignment="1">
      <alignment horizontal="center" vertical="center"/>
    </xf>
    <xf numFmtId="3" fontId="34" fillId="8" borderId="9" xfId="36" applyNumberFormat="1" applyFont="1" applyFill="1" applyBorder="1" applyAlignment="1">
      <alignment horizontal="center" vertical="center" wrapText="1"/>
    </xf>
    <xf numFmtId="1" fontId="143" fillId="7" borderId="26" xfId="49" applyNumberFormat="1" applyFont="1" applyFill="1" applyBorder="1" applyAlignment="1">
      <alignment horizontal="center" vertical="center"/>
    </xf>
    <xf numFmtId="3" fontId="34" fillId="8" borderId="16" xfId="36" applyNumberFormat="1" applyFont="1" applyFill="1" applyBorder="1" applyAlignment="1">
      <alignment horizontal="center" vertical="center" wrapText="1"/>
    </xf>
    <xf numFmtId="1" fontId="143" fillId="7" borderId="7" xfId="49" applyNumberFormat="1" applyFont="1" applyFill="1" applyBorder="1" applyAlignment="1">
      <alignment horizontal="center" vertical="center"/>
    </xf>
    <xf numFmtId="3" fontId="147" fillId="7" borderId="14" xfId="36" applyNumberFormat="1" applyFont="1" applyFill="1" applyBorder="1" applyAlignment="1">
      <alignment horizontal="center" vertical="center" wrapText="1"/>
    </xf>
    <xf numFmtId="3" fontId="147" fillId="7" borderId="9" xfId="36" applyNumberFormat="1" applyFont="1" applyFill="1" applyBorder="1" applyAlignment="1">
      <alignment horizontal="center" vertical="center" wrapText="1"/>
    </xf>
    <xf numFmtId="3" fontId="44" fillId="2" borderId="13" xfId="49" applyNumberFormat="1" applyFont="1" applyFill="1" applyBorder="1" applyAlignment="1">
      <alignment horizontal="center" vertical="center"/>
    </xf>
    <xf numFmtId="3" fontId="44" fillId="13" borderId="13" xfId="49" applyNumberFormat="1" applyFont="1" applyFill="1" applyBorder="1" applyAlignment="1">
      <alignment horizontal="center" vertical="center"/>
    </xf>
    <xf numFmtId="3" fontId="146" fillId="7" borderId="13" xfId="49" applyNumberFormat="1" applyFont="1" applyFill="1" applyBorder="1" applyAlignment="1">
      <alignment horizontal="center" vertical="center"/>
    </xf>
    <xf numFmtId="3" fontId="44" fillId="9" borderId="2" xfId="49" applyNumberFormat="1" applyFont="1" applyFill="1" applyBorder="1" applyAlignment="1">
      <alignment horizontal="center" vertical="center"/>
    </xf>
    <xf numFmtId="3" fontId="44" fillId="9" borderId="13" xfId="0" applyNumberFormat="1" applyFont="1" applyFill="1" applyBorder="1" applyAlignment="1">
      <alignment horizontal="center" vertical="center"/>
    </xf>
    <xf numFmtId="3" fontId="44" fillId="13" borderId="13" xfId="0" applyNumberFormat="1" applyFont="1" applyFill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147" fillId="7" borderId="15" xfId="36" applyNumberFormat="1" applyFont="1" applyFill="1" applyBorder="1" applyAlignment="1">
      <alignment horizontal="center" vertical="center" wrapText="1"/>
    </xf>
    <xf numFmtId="3" fontId="147" fillId="7" borderId="10" xfId="36" applyNumberFormat="1" applyFont="1" applyFill="1" applyBorder="1" applyAlignment="1">
      <alignment horizontal="center" vertical="center" wrapText="1"/>
    </xf>
    <xf numFmtId="3" fontId="34" fillId="8" borderId="8" xfId="36" applyNumberFormat="1" applyFont="1" applyFill="1" applyBorder="1" applyAlignment="1">
      <alignment horizontal="center" vertical="center" wrapText="1"/>
    </xf>
    <xf numFmtId="0" fontId="105" fillId="0" borderId="24" xfId="47" applyFont="1" applyBorder="1" applyAlignment="1">
      <alignment vertical="center" readingOrder="2"/>
    </xf>
    <xf numFmtId="0" fontId="106" fillId="0" borderId="24" xfId="47" applyFont="1" applyBorder="1" applyAlignment="1">
      <alignment vertical="center"/>
    </xf>
    <xf numFmtId="3" fontId="147" fillId="7" borderId="20" xfId="36" applyNumberFormat="1" applyFont="1" applyFill="1" applyBorder="1" applyAlignment="1">
      <alignment horizontal="center" vertical="center" wrapText="1"/>
    </xf>
    <xf numFmtId="1" fontId="44" fillId="9" borderId="13" xfId="47" applyNumberFormat="1" applyFont="1" applyFill="1" applyBorder="1" applyAlignment="1">
      <alignment horizontal="center" vertical="center"/>
    </xf>
    <xf numFmtId="1" fontId="44" fillId="13" borderId="2" xfId="49" applyNumberFormat="1" applyFont="1" applyFill="1" applyBorder="1" applyAlignment="1">
      <alignment horizontal="center" vertical="center"/>
    </xf>
    <xf numFmtId="1" fontId="44" fillId="0" borderId="13" xfId="47" applyNumberFormat="1" applyFont="1" applyFill="1" applyBorder="1" applyAlignment="1">
      <alignment horizontal="center" vertical="center"/>
    </xf>
    <xf numFmtId="1" fontId="44" fillId="13" borderId="13" xfId="49" applyNumberFormat="1" applyFont="1" applyFill="1" applyBorder="1" applyAlignment="1">
      <alignment horizontal="center" vertical="center"/>
    </xf>
    <xf numFmtId="0" fontId="104" fillId="0" borderId="25" xfId="47" applyFont="1" applyBorder="1"/>
    <xf numFmtId="0" fontId="44" fillId="9" borderId="13" xfId="49" applyFont="1" applyFill="1" applyBorder="1" applyAlignment="1">
      <alignment horizontal="center" vertical="center"/>
    </xf>
    <xf numFmtId="1" fontId="44" fillId="9" borderId="13" xfId="49" applyNumberFormat="1" applyFont="1" applyFill="1" applyBorder="1" applyAlignment="1">
      <alignment horizontal="center" vertical="center"/>
    </xf>
    <xf numFmtId="0" fontId="44" fillId="0" borderId="13" xfId="49" applyFont="1" applyBorder="1" applyAlignment="1">
      <alignment horizontal="center" vertical="center"/>
    </xf>
    <xf numFmtId="1" fontId="44" fillId="0" borderId="13" xfId="49" applyNumberFormat="1" applyFont="1" applyBorder="1" applyAlignment="1">
      <alignment horizontal="center" vertical="center"/>
    </xf>
    <xf numFmtId="1" fontId="44" fillId="0" borderId="13" xfId="49" applyNumberFormat="1" applyFont="1" applyFill="1" applyBorder="1" applyAlignment="1">
      <alignment horizontal="center" vertical="center"/>
    </xf>
    <xf numFmtId="3" fontId="100" fillId="13" borderId="13" xfId="49" applyNumberFormat="1" applyFont="1" applyFill="1" applyBorder="1" applyAlignment="1">
      <alignment horizontal="center" vertical="center"/>
    </xf>
    <xf numFmtId="0" fontId="153" fillId="9" borderId="13" xfId="48" applyFont="1" applyFill="1" applyBorder="1" applyAlignment="1">
      <alignment horizontal="center" vertical="center"/>
    </xf>
    <xf numFmtId="165" fontId="153" fillId="9" borderId="13" xfId="48" applyNumberFormat="1" applyFont="1" applyFill="1" applyBorder="1" applyAlignment="1">
      <alignment horizontal="center" vertical="center"/>
    </xf>
    <xf numFmtId="0" fontId="153" fillId="0" borderId="13" xfId="48" applyFont="1" applyBorder="1" applyAlignment="1">
      <alignment horizontal="center" vertical="center"/>
    </xf>
    <xf numFmtId="165" fontId="153" fillId="0" borderId="13" xfId="48" applyNumberFormat="1" applyFont="1" applyBorder="1" applyAlignment="1">
      <alignment horizontal="center" vertical="center"/>
    </xf>
    <xf numFmtId="3" fontId="125" fillId="7" borderId="3" xfId="36" applyNumberFormat="1" applyFont="1" applyFill="1" applyBorder="1" applyAlignment="1">
      <alignment horizontal="center" vertical="center" wrapText="1"/>
    </xf>
    <xf numFmtId="3" fontId="147" fillId="7" borderId="19" xfId="36" applyNumberFormat="1" applyFont="1" applyFill="1" applyBorder="1" applyAlignment="1">
      <alignment horizontal="center" vertical="center" wrapText="1"/>
    </xf>
    <xf numFmtId="0" fontId="33" fillId="9" borderId="13" xfId="48" applyFont="1" applyFill="1" applyBorder="1" applyAlignment="1">
      <alignment horizontal="center" vertical="center"/>
    </xf>
    <xf numFmtId="165" fontId="33" fillId="9" borderId="13" xfId="48" applyNumberFormat="1" applyFont="1" applyFill="1" applyBorder="1" applyAlignment="1">
      <alignment horizontal="center" vertical="center"/>
    </xf>
    <xf numFmtId="0" fontId="33" fillId="0" borderId="13" xfId="48" applyFont="1" applyBorder="1" applyAlignment="1">
      <alignment horizontal="center" vertical="center"/>
    </xf>
    <xf numFmtId="165" fontId="33" fillId="0" borderId="13" xfId="48" applyNumberFormat="1" applyFont="1" applyBorder="1" applyAlignment="1">
      <alignment horizontal="center" vertical="center"/>
    </xf>
    <xf numFmtId="3" fontId="106" fillId="0" borderId="13" xfId="49" applyNumberFormat="1" applyFont="1" applyBorder="1" applyAlignment="1">
      <alignment horizontal="center" vertical="center"/>
    </xf>
    <xf numFmtId="0" fontId="26" fillId="0" borderId="24" xfId="49" applyFont="1" applyBorder="1"/>
    <xf numFmtId="0" fontId="40" fillId="0" borderId="24" xfId="49" applyFont="1" applyBorder="1"/>
    <xf numFmtId="0" fontId="40" fillId="0" borderId="25" xfId="49" applyFont="1" applyBorder="1"/>
    <xf numFmtId="1" fontId="40" fillId="0" borderId="25" xfId="49" applyNumberFormat="1" applyFont="1" applyBorder="1"/>
    <xf numFmtId="0" fontId="99" fillId="0" borderId="24" xfId="47" applyFont="1" applyBorder="1" applyAlignment="1">
      <alignment readingOrder="2"/>
    </xf>
    <xf numFmtId="166" fontId="6" fillId="0" borderId="24" xfId="47" applyNumberFormat="1" applyFont="1" applyBorder="1"/>
    <xf numFmtId="0" fontId="158" fillId="12" borderId="20" xfId="47" applyFont="1" applyFill="1" applyBorder="1" applyAlignment="1">
      <alignment horizontal="right" vertical="center" wrapText="1"/>
    </xf>
    <xf numFmtId="0" fontId="158" fillId="12" borderId="18" xfId="47" applyFont="1" applyFill="1" applyBorder="1" applyAlignment="1">
      <alignment vertical="center"/>
    </xf>
    <xf numFmtId="0" fontId="158" fillId="12" borderId="19" xfId="47" applyFont="1" applyFill="1" applyBorder="1" applyAlignment="1">
      <alignment vertical="center"/>
    </xf>
    <xf numFmtId="167" fontId="106" fillId="0" borderId="13" xfId="56" applyNumberFormat="1" applyFont="1" applyBorder="1" applyAlignment="1">
      <alignment horizontal="center" vertical="center"/>
    </xf>
    <xf numFmtId="0" fontId="96" fillId="0" borderId="25" xfId="49" applyFont="1" applyBorder="1"/>
    <xf numFmtId="0" fontId="23" fillId="0" borderId="24" xfId="47" applyFont="1" applyFill="1" applyBorder="1" applyAlignment="1">
      <alignment horizontal="center" vertical="center" wrapText="1"/>
    </xf>
    <xf numFmtId="0" fontId="31" fillId="0" borderId="24" xfId="47" applyFont="1" applyFill="1" applyBorder="1" applyAlignment="1">
      <alignment horizontal="center" vertical="center" wrapText="1"/>
    </xf>
    <xf numFmtId="0" fontId="23" fillId="0" borderId="25" xfId="47" applyFont="1" applyFill="1" applyBorder="1" applyAlignment="1">
      <alignment horizontal="center" vertical="center" wrapText="1"/>
    </xf>
    <xf numFmtId="0" fontId="23" fillId="0" borderId="24" xfId="47" applyFont="1" applyFill="1" applyBorder="1" applyAlignment="1">
      <alignment horizontal="center" vertical="center"/>
    </xf>
    <xf numFmtId="0" fontId="31" fillId="0" borderId="24" xfId="47" applyFont="1" applyFill="1" applyBorder="1" applyAlignment="1">
      <alignment horizontal="center" vertical="center"/>
    </xf>
    <xf numFmtId="0" fontId="23" fillId="0" borderId="25" xfId="47" applyFont="1" applyFill="1" applyBorder="1" applyAlignment="1">
      <alignment horizontal="center" vertical="center"/>
    </xf>
    <xf numFmtId="0" fontId="31" fillId="0" borderId="25" xfId="47" applyFont="1" applyFill="1" applyBorder="1" applyAlignment="1">
      <alignment horizontal="center" vertical="center"/>
    </xf>
    <xf numFmtId="0" fontId="31" fillId="0" borderId="25" xfId="47" applyFont="1" applyFill="1" applyBorder="1" applyAlignment="1">
      <alignment horizontal="left" vertical="center"/>
    </xf>
    <xf numFmtId="0" fontId="134" fillId="13" borderId="13" xfId="49" applyFont="1" applyFill="1" applyBorder="1" applyAlignment="1">
      <alignment horizontal="center" vertical="center"/>
    </xf>
    <xf numFmtId="0" fontId="40" fillId="0" borderId="24" xfId="47" applyFont="1" applyBorder="1"/>
    <xf numFmtId="3" fontId="40" fillId="0" borderId="24" xfId="47" applyNumberFormat="1" applyFont="1" applyBorder="1"/>
    <xf numFmtId="0" fontId="40" fillId="0" borderId="25" xfId="47" applyFont="1" applyBorder="1"/>
    <xf numFmtId="1" fontId="40" fillId="0" borderId="25" xfId="47" applyNumberFormat="1" applyFont="1" applyBorder="1"/>
    <xf numFmtId="0" fontId="32" fillId="0" borderId="25" xfId="0" applyFont="1" applyBorder="1" applyAlignment="1">
      <alignment horizontal="right" vertical="center" readingOrder="2"/>
    </xf>
    <xf numFmtId="0" fontId="98" fillId="0" borderId="25" xfId="0" applyFont="1" applyBorder="1" applyAlignment="1">
      <alignment vertical="center"/>
    </xf>
    <xf numFmtId="0" fontId="113" fillId="0" borderId="25" xfId="0" applyFont="1" applyBorder="1" applyAlignment="1">
      <alignment vertical="center"/>
    </xf>
    <xf numFmtId="0" fontId="32" fillId="0" borderId="25" xfId="0" applyFont="1" applyBorder="1" applyAlignment="1">
      <alignment horizontal="left" vertical="center"/>
    </xf>
    <xf numFmtId="3" fontId="97" fillId="13" borderId="13" xfId="0" applyNumberFormat="1" applyFont="1" applyFill="1" applyBorder="1" applyAlignment="1">
      <alignment horizontal="center" vertical="center"/>
    </xf>
    <xf numFmtId="38" fontId="18" fillId="13" borderId="13" xfId="50" applyNumberFormat="1" applyFont="1" applyFill="1" applyBorder="1" applyAlignment="1">
      <alignment horizontal="center" vertical="center"/>
    </xf>
    <xf numFmtId="38" fontId="18" fillId="9" borderId="13" xfId="50" applyNumberFormat="1" applyFont="1" applyFill="1" applyBorder="1" applyAlignment="1">
      <alignment horizontal="center" vertical="center"/>
    </xf>
    <xf numFmtId="9" fontId="18" fillId="9" borderId="13" xfId="56" applyFont="1" applyFill="1" applyBorder="1" applyAlignment="1">
      <alignment horizontal="center" vertical="center"/>
    </xf>
    <xf numFmtId="3" fontId="40" fillId="0" borderId="24" xfId="49" applyNumberFormat="1" applyFont="1" applyBorder="1"/>
    <xf numFmtId="0" fontId="40" fillId="2" borderId="24" xfId="49" applyFont="1" applyFill="1" applyBorder="1"/>
    <xf numFmtId="0" fontId="11" fillId="0" borderId="24" xfId="0" applyFont="1" applyBorder="1"/>
    <xf numFmtId="0" fontId="11" fillId="0" borderId="25" xfId="0" applyFont="1" applyBorder="1"/>
    <xf numFmtId="0" fontId="20" fillId="0" borderId="25" xfId="49" applyFont="1" applyBorder="1"/>
    <xf numFmtId="3" fontId="31" fillId="13" borderId="13" xfId="49" applyNumberFormat="1" applyFont="1" applyFill="1" applyBorder="1" applyAlignment="1">
      <alignment horizontal="center" vertical="center"/>
    </xf>
    <xf numFmtId="3" fontId="125" fillId="7" borderId="13" xfId="49" applyNumberFormat="1" applyFont="1" applyFill="1" applyBorder="1" applyAlignment="1">
      <alignment horizontal="center" vertical="center"/>
    </xf>
    <xf numFmtId="3" fontId="125" fillId="7" borderId="20" xfId="49" applyNumberFormat="1" applyFont="1" applyFill="1" applyBorder="1" applyAlignment="1">
      <alignment horizontal="center" vertical="center"/>
    </xf>
    <xf numFmtId="3" fontId="41" fillId="13" borderId="13" xfId="49" applyNumberFormat="1" applyFont="1" applyFill="1" applyBorder="1" applyAlignment="1">
      <alignment horizontal="center" vertical="center"/>
    </xf>
    <xf numFmtId="3" fontId="97" fillId="0" borderId="13" xfId="50" applyNumberFormat="1" applyFont="1" applyBorder="1" applyAlignment="1">
      <alignment horizontal="center" vertical="center" wrapText="1"/>
    </xf>
    <xf numFmtId="3" fontId="97" fillId="0" borderId="13" xfId="0" applyNumberFormat="1" applyFont="1" applyBorder="1" applyAlignment="1">
      <alignment horizontal="center" vertical="center" wrapText="1"/>
    </xf>
    <xf numFmtId="3" fontId="19" fillId="11" borderId="13" xfId="39" applyNumberFormat="1" applyFont="1" applyFill="1" applyBorder="1" applyAlignment="1" applyProtection="1">
      <alignment horizontal="center" vertical="center" wrapText="1" readingOrder="1"/>
      <protection locked="0"/>
    </xf>
    <xf numFmtId="3" fontId="19" fillId="4" borderId="13" xfId="39" applyNumberFormat="1" applyFont="1" applyFill="1" applyBorder="1" applyAlignment="1" applyProtection="1">
      <alignment horizontal="center" vertical="center" wrapText="1" readingOrder="1"/>
      <protection locked="0"/>
    </xf>
    <xf numFmtId="3" fontId="134" fillId="9" borderId="13" xfId="49" applyNumberFormat="1" applyFont="1" applyFill="1" applyBorder="1" applyAlignment="1">
      <alignment horizontal="center" vertical="center"/>
    </xf>
    <xf numFmtId="167" fontId="146" fillId="7" borderId="13" xfId="56" applyNumberFormat="1" applyFont="1" applyFill="1" applyBorder="1" applyAlignment="1">
      <alignment horizontal="center" vertical="center"/>
    </xf>
    <xf numFmtId="3" fontId="44" fillId="9" borderId="13" xfId="38" applyNumberFormat="1" applyFont="1" applyFill="1" applyBorder="1" applyAlignment="1">
      <alignment horizontal="center" vertical="center"/>
    </xf>
    <xf numFmtId="3" fontId="44" fillId="9" borderId="13" xfId="47" applyNumberFormat="1" applyFont="1" applyFill="1" applyBorder="1" applyAlignment="1">
      <alignment horizontal="center"/>
    </xf>
    <xf numFmtId="3" fontId="44" fillId="2" borderId="13" xfId="38" applyNumberFormat="1" applyFont="1" applyFill="1" applyBorder="1" applyAlignment="1">
      <alignment horizontal="center" vertical="center"/>
    </xf>
    <xf numFmtId="3" fontId="144" fillId="9" borderId="13" xfId="45" applyNumberFormat="1" applyFont="1" applyFill="1" applyBorder="1" applyAlignment="1">
      <alignment horizontal="center" vertical="center"/>
    </xf>
    <xf numFmtId="3" fontId="118" fillId="10" borderId="23" xfId="36" applyNumberFormat="1" applyFont="1" applyFill="1" applyBorder="1" applyAlignment="1">
      <alignment horizontal="center" vertical="center" wrapText="1"/>
    </xf>
    <xf numFmtId="0" fontId="5" fillId="0" borderId="23" xfId="40" applyBorder="1" applyAlignment="1">
      <alignment vertical="center" wrapText="1"/>
    </xf>
    <xf numFmtId="0" fontId="35" fillId="0" borderId="23" xfId="40" applyFont="1" applyBorder="1" applyAlignment="1">
      <alignment vertical="center" wrapText="1"/>
    </xf>
    <xf numFmtId="0" fontId="35" fillId="0" borderId="23" xfId="40" applyFont="1" applyBorder="1" applyAlignment="1">
      <alignment vertical="center"/>
    </xf>
    <xf numFmtId="0" fontId="21" fillId="0" borderId="23" xfId="64" applyFont="1" applyBorder="1" applyAlignment="1">
      <alignment vertical="center"/>
    </xf>
    <xf numFmtId="3" fontId="165" fillId="14" borderId="23" xfId="36" applyNumberFormat="1" applyFont="1" applyFill="1" applyBorder="1" applyAlignment="1">
      <alignment horizontal="center" vertical="center" wrapText="1"/>
    </xf>
    <xf numFmtId="0" fontId="166" fillId="0" borderId="23" xfId="40" applyFont="1" applyBorder="1" applyAlignment="1">
      <alignment vertical="center" wrapText="1"/>
    </xf>
    <xf numFmtId="0" fontId="166" fillId="0" borderId="23" xfId="40" applyFont="1" applyBorder="1" applyAlignment="1">
      <alignment vertical="center"/>
    </xf>
    <xf numFmtId="0" fontId="167" fillId="0" borderId="23" xfId="64" applyFont="1" applyBorder="1" applyAlignment="1">
      <alignment vertical="center"/>
    </xf>
    <xf numFmtId="0" fontId="157" fillId="0" borderId="23" xfId="41" applyFont="1" applyBorder="1" applyAlignment="1">
      <alignment vertical="center"/>
    </xf>
    <xf numFmtId="0" fontId="31" fillId="0" borderId="23" xfId="41" applyFont="1" applyBorder="1" applyAlignment="1">
      <alignment vertical="center"/>
    </xf>
    <xf numFmtId="0" fontId="157" fillId="0" borderId="23" xfId="42" applyFont="1" applyBorder="1" applyAlignment="1">
      <alignment vertical="center"/>
    </xf>
    <xf numFmtId="0" fontId="31" fillId="0" borderId="23" xfId="42" applyFont="1" applyBorder="1" applyAlignment="1"/>
    <xf numFmtId="0" fontId="34" fillId="0" borderId="23" xfId="42" applyFont="1" applyBorder="1" applyAlignment="1"/>
    <xf numFmtId="0" fontId="169" fillId="0" borderId="23" xfId="40" applyFont="1" applyBorder="1" applyAlignment="1">
      <alignment vertical="center"/>
    </xf>
    <xf numFmtId="0" fontId="14" fillId="0" borderId="23" xfId="40" applyFont="1" applyBorder="1" applyAlignment="1">
      <alignment vertical="center"/>
    </xf>
    <xf numFmtId="0" fontId="170" fillId="0" borderId="23" xfId="40" applyFont="1" applyBorder="1" applyAlignment="1">
      <alignment readingOrder="2"/>
    </xf>
    <xf numFmtId="0" fontId="55" fillId="0" borderId="23" xfId="32" applyFont="1" applyBorder="1" applyAlignment="1">
      <alignment vertical="center" wrapText="1"/>
    </xf>
    <xf numFmtId="0" fontId="171" fillId="0" borderId="23" xfId="40" applyFont="1" applyBorder="1" applyAlignment="1"/>
    <xf numFmtId="0" fontId="172" fillId="0" borderId="23" xfId="42" applyFont="1" applyBorder="1" applyAlignment="1">
      <alignment vertical="center"/>
    </xf>
    <xf numFmtId="0" fontId="173" fillId="0" borderId="23" xfId="40" applyFont="1" applyBorder="1" applyAlignment="1"/>
    <xf numFmtId="0" fontId="174" fillId="0" borderId="23" xfId="42" applyFont="1" applyBorder="1" applyAlignment="1"/>
    <xf numFmtId="0" fontId="157" fillId="0" borderId="23" xfId="65" applyFont="1" applyBorder="1" applyAlignment="1">
      <alignment vertical="center"/>
    </xf>
    <xf numFmtId="0" fontId="175" fillId="0" borderId="23" xfId="32" applyFont="1" applyBorder="1" applyAlignment="1">
      <alignment vertical="center" wrapText="1"/>
    </xf>
    <xf numFmtId="0" fontId="31" fillId="0" borderId="23" xfId="65" applyFont="1" applyBorder="1" applyAlignment="1"/>
    <xf numFmtId="0" fontId="176" fillId="0" borderId="23" xfId="32" applyFont="1" applyBorder="1" applyAlignment="1">
      <alignment vertical="center" wrapText="1"/>
    </xf>
    <xf numFmtId="0" fontId="177" fillId="0" borderId="23" xfId="40" applyFont="1" applyBorder="1" applyAlignment="1">
      <alignment vertical="center"/>
    </xf>
    <xf numFmtId="0" fontId="56" fillId="0" borderId="23" xfId="40" applyFont="1" applyBorder="1" applyAlignment="1">
      <alignment vertical="center"/>
    </xf>
    <xf numFmtId="0" fontId="157" fillId="0" borderId="23" xfId="66" applyFont="1" applyBorder="1" applyAlignment="1">
      <alignment horizontal="center"/>
    </xf>
    <xf numFmtId="0" fontId="178" fillId="0" borderId="23" xfId="40" applyFont="1" applyBorder="1" applyAlignment="1"/>
    <xf numFmtId="0" fontId="179" fillId="0" borderId="23" xfId="32" applyFont="1" applyBorder="1" applyAlignment="1">
      <alignment vertical="center" wrapText="1"/>
    </xf>
    <xf numFmtId="0" fontId="31" fillId="0" borderId="23" xfId="66" applyFont="1" applyBorder="1" applyAlignment="1">
      <alignment horizontal="center"/>
    </xf>
    <xf numFmtId="0" fontId="180" fillId="0" borderId="23" xfId="40" applyFont="1" applyBorder="1" applyAlignment="1"/>
    <xf numFmtId="0" fontId="31" fillId="0" borderId="23" xfId="32" applyFont="1" applyBorder="1" applyAlignment="1">
      <alignment vertical="center"/>
    </xf>
    <xf numFmtId="0" fontId="21" fillId="0" borderId="23" xfId="40" applyFont="1" applyFill="1" applyBorder="1" applyAlignment="1"/>
    <xf numFmtId="0" fontId="61" fillId="0" borderId="23" xfId="42" applyFont="1" applyBorder="1" applyAlignment="1">
      <alignment vertical="center" wrapText="1"/>
    </xf>
    <xf numFmtId="0" fontId="181" fillId="0" borderId="23" xfId="40" applyFont="1" applyFill="1" applyBorder="1" applyAlignment="1"/>
    <xf numFmtId="0" fontId="23" fillId="0" borderId="23" xfId="42" applyFont="1" applyBorder="1" applyAlignment="1"/>
    <xf numFmtId="0" fontId="182" fillId="0" borderId="23" xfId="40" applyFont="1" applyBorder="1" applyAlignment="1"/>
    <xf numFmtId="0" fontId="183" fillId="2" borderId="23" xfId="41" applyFont="1" applyFill="1" applyBorder="1" applyAlignment="1">
      <alignment vertical="center" wrapText="1"/>
    </xf>
    <xf numFmtId="0" fontId="184" fillId="0" borderId="23" xfId="40" applyFont="1" applyBorder="1" applyAlignment="1"/>
    <xf numFmtId="0" fontId="60" fillId="2" borderId="23" xfId="41" applyFont="1" applyFill="1" applyBorder="1" applyAlignment="1">
      <alignment vertical="center" wrapText="1"/>
    </xf>
    <xf numFmtId="0" fontId="185" fillId="0" borderId="23" xfId="65" applyFont="1" applyBorder="1" applyAlignment="1">
      <alignment vertical="center"/>
    </xf>
    <xf numFmtId="0" fontId="157" fillId="0" borderId="23" xfId="65" applyFont="1" applyBorder="1" applyAlignment="1"/>
    <xf numFmtId="0" fontId="34" fillId="0" borderId="23" xfId="65" applyFont="1" applyBorder="1" applyAlignment="1"/>
    <xf numFmtId="0" fontId="34" fillId="0" borderId="23" xfId="65" applyFont="1" applyBorder="1" applyAlignment="1">
      <alignment wrapText="1"/>
    </xf>
    <xf numFmtId="0" fontId="186" fillId="0" borderId="23" xfId="40" applyFont="1" applyFill="1" applyBorder="1" applyAlignment="1">
      <alignment vertical="center"/>
    </xf>
    <xf numFmtId="0" fontId="31" fillId="0" borderId="23" xfId="65" applyFont="1" applyBorder="1" applyAlignment="1">
      <alignment wrapText="1"/>
    </xf>
    <xf numFmtId="0" fontId="187" fillId="0" borderId="23" xfId="40" applyFont="1" applyBorder="1" applyAlignment="1">
      <alignment readingOrder="2"/>
    </xf>
    <xf numFmtId="0" fontId="187" fillId="0" borderId="23" xfId="40" applyFont="1" applyBorder="1" applyAlignment="1"/>
    <xf numFmtId="0" fontId="157" fillId="0" borderId="23" xfId="42" applyFont="1" applyBorder="1" applyAlignment="1"/>
    <xf numFmtId="0" fontId="152" fillId="0" borderId="23" xfId="41" applyFont="1" applyBorder="1" applyAlignment="1">
      <alignment horizontal="center" vertical="center"/>
    </xf>
    <xf numFmtId="0" fontId="50" fillId="0" borderId="23" xfId="40" applyFont="1" applyBorder="1" applyAlignment="1"/>
    <xf numFmtId="0" fontId="35" fillId="0" borderId="23" xfId="41" applyFont="1" applyBorder="1" applyAlignment="1">
      <alignment horizontal="center" vertical="center"/>
    </xf>
    <xf numFmtId="0" fontId="131" fillId="0" borderId="23" xfId="41" applyFont="1" applyBorder="1" applyAlignment="1"/>
    <xf numFmtId="0" fontId="188" fillId="0" borderId="23" xfId="40" applyFont="1" applyBorder="1" applyAlignment="1"/>
    <xf numFmtId="0" fontId="13" fillId="0" borderId="23" xfId="41" applyFont="1" applyBorder="1" applyAlignment="1">
      <alignment horizontal="center"/>
    </xf>
    <xf numFmtId="0" fontId="79" fillId="0" borderId="23" xfId="40" applyFont="1" applyBorder="1" applyAlignment="1">
      <alignment vertical="center" wrapText="1"/>
    </xf>
    <xf numFmtId="0" fontId="79" fillId="0" borderId="23" xfId="40" applyFont="1" applyBorder="1" applyAlignment="1">
      <alignment vertical="center"/>
    </xf>
    <xf numFmtId="0" fontId="177" fillId="0" borderId="23" xfId="40" applyFont="1" applyFill="1" applyBorder="1" applyAlignment="1"/>
    <xf numFmtId="0" fontId="189" fillId="0" borderId="23" xfId="40" applyFont="1" applyBorder="1" applyAlignment="1">
      <alignment vertical="center" wrapText="1"/>
    </xf>
    <xf numFmtId="0" fontId="189" fillId="0" borderId="23" xfId="40" applyFont="1" applyBorder="1" applyAlignment="1">
      <alignment vertical="center"/>
    </xf>
    <xf numFmtId="0" fontId="34" fillId="0" borderId="23" xfId="41" applyFont="1" applyBorder="1" applyAlignment="1">
      <alignment vertical="center"/>
    </xf>
    <xf numFmtId="0" fontId="60" fillId="0" borderId="23" xfId="40" applyFont="1" applyFill="1" applyBorder="1" applyAlignment="1">
      <alignment horizontal="left"/>
    </xf>
    <xf numFmtId="0" fontId="190" fillId="0" borderId="23" xfId="40" applyFont="1" applyFill="1" applyBorder="1" applyAlignment="1">
      <alignment horizontal="left"/>
    </xf>
    <xf numFmtId="0" fontId="126" fillId="0" borderId="23" xfId="40" applyFont="1" applyBorder="1" applyAlignment="1">
      <alignment horizontal="center"/>
    </xf>
    <xf numFmtId="0" fontId="142" fillId="0" borderId="23" xfId="40" applyFont="1" applyBorder="1" applyAlignment="1">
      <alignment horizontal="center"/>
    </xf>
    <xf numFmtId="49" fontId="65" fillId="0" borderId="23" xfId="40" applyNumberFormat="1" applyFont="1" applyBorder="1" applyAlignment="1">
      <alignment horizontal="center" vertical="center" wrapText="1"/>
    </xf>
    <xf numFmtId="0" fontId="5" fillId="0" borderId="23" xfId="40" applyBorder="1" applyAlignment="1">
      <alignment horizontal="center" vertical="center" wrapText="1"/>
    </xf>
    <xf numFmtId="0" fontId="65" fillId="0" borderId="23" xfId="40" applyFont="1" applyBorder="1" applyAlignment="1">
      <alignment horizontal="center" vertical="center" wrapText="1"/>
    </xf>
    <xf numFmtId="0" fontId="191" fillId="15" borderId="23" xfId="67" applyFill="1" applyBorder="1" applyAlignment="1">
      <alignment horizontal="center" vertical="center" wrapText="1"/>
    </xf>
    <xf numFmtId="0" fontId="191" fillId="16" borderId="23" xfId="67" applyFill="1" applyBorder="1" applyAlignment="1">
      <alignment horizontal="center" vertical="center" wrapText="1"/>
    </xf>
    <xf numFmtId="0" fontId="50" fillId="0" borderId="0" xfId="49" applyFont="1" applyBorder="1" applyAlignment="1">
      <alignment horizont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122" fillId="7" borderId="13" xfId="36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192" fillId="0" borderId="0" xfId="0" applyFont="1" applyAlignment="1">
      <alignment vertical="center"/>
    </xf>
    <xf numFmtId="0" fontId="54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50" fillId="2" borderId="0" xfId="49" applyFont="1" applyFill="1" applyBorder="1" applyAlignment="1">
      <alignment horizontal="center" wrapText="1"/>
    </xf>
    <xf numFmtId="0" fontId="194" fillId="0" borderId="0" xfId="0" applyFont="1" applyBorder="1" applyAlignment="1">
      <alignment vertical="center" wrapText="1"/>
    </xf>
    <xf numFmtId="9" fontId="44" fillId="9" borderId="13" xfId="56" applyFont="1" applyFill="1" applyBorder="1" applyAlignment="1">
      <alignment horizontal="center" vertical="center"/>
    </xf>
    <xf numFmtId="9" fontId="146" fillId="7" borderId="13" xfId="56" applyFont="1" applyFill="1" applyBorder="1" applyAlignment="1">
      <alignment horizontal="center" vertical="center"/>
    </xf>
    <xf numFmtId="9" fontId="44" fillId="0" borderId="13" xfId="56" applyFont="1" applyBorder="1" applyAlignment="1">
      <alignment horizontal="center" vertical="center"/>
    </xf>
    <xf numFmtId="0" fontId="57" fillId="0" borderId="0" xfId="49" applyFont="1" applyBorder="1" applyAlignment="1">
      <alignment horizontal="center" vertical="center"/>
    </xf>
    <xf numFmtId="0" fontId="196" fillId="0" borderId="0" xfId="0" applyFont="1" applyAlignment="1">
      <alignment horizontal="center"/>
    </xf>
    <xf numFmtId="0" fontId="58" fillId="0" borderId="0" xfId="0" applyFont="1"/>
    <xf numFmtId="0" fontId="58" fillId="0" borderId="0" xfId="0" applyFont="1" applyAlignment="1">
      <alignment horizontal="center"/>
    </xf>
    <xf numFmtId="0" fontId="50" fillId="0" borderId="0" xfId="49" applyFont="1" applyBorder="1" applyAlignment="1">
      <alignment horizontal="center" vertical="center" wrapText="1"/>
    </xf>
    <xf numFmtId="0" fontId="78" fillId="3" borderId="0" xfId="0" applyFont="1" applyFill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118" fillId="7" borderId="13" xfId="36" applyNumberFormat="1" applyFont="1" applyFill="1" applyBorder="1" applyAlignment="1">
      <alignment horizontal="center" vertical="center" wrapText="1"/>
    </xf>
    <xf numFmtId="3" fontId="23" fillId="8" borderId="13" xfId="36" applyNumberFormat="1" applyFont="1" applyFill="1" applyBorder="1" applyAlignment="1">
      <alignment horizontal="center" vertical="center" wrapText="1"/>
    </xf>
    <xf numFmtId="3" fontId="121" fillId="7" borderId="13" xfId="36" applyNumberFormat="1" applyFont="1" applyFill="1" applyBorder="1" applyAlignment="1">
      <alignment horizontal="center" vertical="center" wrapText="1"/>
    </xf>
    <xf numFmtId="3" fontId="31" fillId="8" borderId="13" xfId="36" applyNumberFormat="1" applyFont="1" applyFill="1" applyBorder="1" applyAlignment="1">
      <alignment horizontal="center" vertical="center" wrapText="1"/>
    </xf>
    <xf numFmtId="3" fontId="197" fillId="7" borderId="0" xfId="36" applyNumberFormat="1" applyFont="1" applyFill="1" applyBorder="1" applyAlignment="1">
      <alignment horizontal="center" vertical="center" wrapText="1"/>
    </xf>
    <xf numFmtId="0" fontId="68" fillId="0" borderId="0" xfId="49" applyFont="1" applyBorder="1" applyAlignment="1">
      <alignment horizontal="center" wrapText="1"/>
    </xf>
    <xf numFmtId="3" fontId="73" fillId="0" borderId="0" xfId="0" applyNumberFormat="1" applyFont="1" applyAlignment="1">
      <alignment horizontal="center" vertical="center" wrapText="1"/>
    </xf>
    <xf numFmtId="3" fontId="156" fillId="7" borderId="13" xfId="36" applyNumberFormat="1" applyFont="1" applyFill="1" applyBorder="1" applyAlignment="1">
      <alignment horizontal="center" vertical="center" wrapText="1"/>
    </xf>
    <xf numFmtId="3" fontId="132" fillId="7" borderId="13" xfId="36" applyNumberFormat="1" applyFont="1" applyFill="1" applyBorder="1" applyAlignment="1">
      <alignment horizontal="center" vertical="center" wrapText="1"/>
    </xf>
    <xf numFmtId="3" fontId="156" fillId="7" borderId="19" xfId="36" applyNumberFormat="1" applyFont="1" applyFill="1" applyBorder="1" applyAlignment="1">
      <alignment horizontal="center" vertical="center" wrapText="1"/>
    </xf>
    <xf numFmtId="3" fontId="125" fillId="7" borderId="2" xfId="36" applyNumberFormat="1" applyFont="1" applyFill="1" applyBorder="1" applyAlignment="1">
      <alignment horizontal="center" vertical="center" wrapText="1" readingOrder="2"/>
    </xf>
    <xf numFmtId="3" fontId="125" fillId="7" borderId="13" xfId="36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3" fontId="125" fillId="7" borderId="2" xfId="36" applyNumberFormat="1" applyFont="1" applyFill="1" applyBorder="1" applyAlignment="1">
      <alignment horizontal="center" vertical="center" wrapText="1"/>
    </xf>
    <xf numFmtId="3" fontId="125" fillId="7" borderId="20" xfId="36" applyNumberFormat="1" applyFont="1" applyFill="1" applyBorder="1" applyAlignment="1">
      <alignment horizontal="center" vertical="center" wrapText="1"/>
    </xf>
    <xf numFmtId="3" fontId="197" fillId="7" borderId="13" xfId="36" applyNumberFormat="1" applyFont="1" applyFill="1" applyBorder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118" fillId="7" borderId="13" xfId="36" applyNumberFormat="1" applyFont="1" applyFill="1" applyBorder="1" applyAlignment="1">
      <alignment horizontal="center" vertical="center" wrapText="1"/>
    </xf>
    <xf numFmtId="3" fontId="23" fillId="8" borderId="13" xfId="36" applyNumberFormat="1" applyFont="1" applyFill="1" applyBorder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34" fillId="8" borderId="20" xfId="36" applyNumberFormat="1" applyFont="1" applyFill="1" applyBorder="1" applyAlignment="1">
      <alignment horizontal="center" vertical="center" wrapText="1"/>
    </xf>
    <xf numFmtId="3" fontId="34" fillId="8" borderId="19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34" fillId="8" borderId="16" xfId="36" applyNumberFormat="1" applyFont="1" applyFill="1" applyBorder="1" applyAlignment="1">
      <alignment horizontal="center" vertical="center" wrapText="1"/>
    </xf>
    <xf numFmtId="3" fontId="31" fillId="8" borderId="13" xfId="36" applyNumberFormat="1" applyFont="1" applyFill="1" applyBorder="1" applyAlignment="1">
      <alignment horizontal="center" vertical="center" wrapText="1"/>
    </xf>
    <xf numFmtId="1" fontId="199" fillId="7" borderId="13" xfId="49" applyNumberFormat="1" applyFont="1" applyFill="1" applyBorder="1" applyAlignment="1">
      <alignment horizontal="center" vertical="center"/>
    </xf>
    <xf numFmtId="3" fontId="199" fillId="7" borderId="13" xfId="49" applyNumberFormat="1" applyFont="1" applyFill="1" applyBorder="1" applyAlignment="1">
      <alignment horizontal="center" vertical="center"/>
    </xf>
    <xf numFmtId="0" fontId="25" fillId="0" borderId="0" xfId="49" applyFont="1" applyBorder="1" applyAlignment="1">
      <alignment vertical="center" wrapText="1"/>
    </xf>
    <xf numFmtId="3" fontId="23" fillId="8" borderId="13" xfId="36" applyNumberFormat="1" applyFont="1" applyFill="1" applyBorder="1" applyAlignment="1">
      <alignment horizontal="center" vertical="center" wrapText="1"/>
    </xf>
    <xf numFmtId="3" fontId="124" fillId="7" borderId="13" xfId="36" applyNumberFormat="1" applyFont="1" applyFill="1" applyBorder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147" fillId="7" borderId="14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122" fillId="7" borderId="13" xfId="36" applyNumberFormat="1" applyFont="1" applyFill="1" applyBorder="1" applyAlignment="1">
      <alignment horizontal="center" vertical="center" wrapText="1"/>
    </xf>
    <xf numFmtId="3" fontId="31" fillId="8" borderId="13" xfId="36" applyNumberFormat="1" applyFont="1" applyFill="1" applyBorder="1" applyAlignment="1">
      <alignment horizontal="center" vertical="center" wrapText="1"/>
    </xf>
    <xf numFmtId="0" fontId="200" fillId="9" borderId="13" xfId="0" applyFont="1" applyFill="1" applyBorder="1" applyAlignment="1">
      <alignment horizontal="center" vertical="center"/>
    </xf>
    <xf numFmtId="0" fontId="200" fillId="0" borderId="13" xfId="0" applyFont="1" applyBorder="1" applyAlignment="1">
      <alignment horizontal="center" vertical="center"/>
    </xf>
    <xf numFmtId="3" fontId="194" fillId="9" borderId="13" xfId="49" applyNumberFormat="1" applyFont="1" applyFill="1" applyBorder="1" applyAlignment="1">
      <alignment horizontal="center" vertical="center"/>
    </xf>
    <xf numFmtId="9" fontId="201" fillId="0" borderId="23" xfId="56" applyFont="1" applyBorder="1"/>
    <xf numFmtId="3" fontId="40" fillId="2" borderId="0" xfId="49" applyNumberFormat="1" applyFont="1" applyFill="1"/>
    <xf numFmtId="3" fontId="104" fillId="0" borderId="23" xfId="47" applyNumberFormat="1" applyFont="1" applyBorder="1"/>
    <xf numFmtId="0" fontId="202" fillId="7" borderId="13" xfId="49" applyFont="1" applyFill="1" applyBorder="1" applyAlignment="1">
      <alignment horizontal="center" vertical="center"/>
    </xf>
    <xf numFmtId="3" fontId="202" fillId="7" borderId="13" xfId="49" applyNumberFormat="1" applyFont="1" applyFill="1" applyBorder="1" applyAlignment="1">
      <alignment horizontal="center" vertical="center"/>
    </xf>
    <xf numFmtId="0" fontId="77" fillId="0" borderId="0" xfId="45" applyFont="1"/>
    <xf numFmtId="3" fontId="106" fillId="9" borderId="17" xfId="45" applyNumberFormat="1" applyFont="1" applyFill="1" applyBorder="1" applyAlignment="1">
      <alignment horizontal="center" vertical="center"/>
    </xf>
    <xf numFmtId="3" fontId="158" fillId="13" borderId="17" xfId="45" applyNumberFormat="1" applyFont="1" applyFill="1" applyBorder="1" applyAlignment="1">
      <alignment horizontal="center" vertical="center"/>
    </xf>
    <xf numFmtId="3" fontId="106" fillId="0" borderId="17" xfId="45" applyNumberFormat="1" applyFont="1" applyBorder="1" applyAlignment="1">
      <alignment horizontal="center" vertical="center"/>
    </xf>
    <xf numFmtId="0" fontId="203" fillId="8" borderId="13" xfId="49" applyFont="1" applyFill="1" applyBorder="1" applyAlignment="1">
      <alignment horizontal="center" vertical="center"/>
    </xf>
    <xf numFmtId="3" fontId="11" fillId="2" borderId="0" xfId="0" applyNumberFormat="1" applyFont="1" applyFill="1"/>
    <xf numFmtId="3" fontId="123" fillId="7" borderId="13" xfId="36" applyNumberFormat="1" applyFont="1" applyFill="1" applyBorder="1" applyAlignment="1">
      <alignment vertical="center" wrapText="1"/>
    </xf>
    <xf numFmtId="3" fontId="123" fillId="7" borderId="13" xfId="36" applyNumberFormat="1" applyFont="1" applyFill="1" applyBorder="1" applyAlignment="1">
      <alignment horizontal="center" vertical="center" wrapText="1"/>
    </xf>
    <xf numFmtId="3" fontId="23" fillId="0" borderId="0" xfId="52" applyNumberFormat="1" applyFont="1" applyAlignment="1">
      <alignment horizontal="center" vertical="center" wrapText="1"/>
    </xf>
    <xf numFmtId="9" fontId="23" fillId="0" borderId="0" xfId="56" applyFont="1" applyAlignment="1">
      <alignment horizontal="center" vertical="center" wrapText="1"/>
    </xf>
    <xf numFmtId="1" fontId="81" fillId="0" borderId="0" xfId="49" applyNumberFormat="1" applyFont="1"/>
    <xf numFmtId="1" fontId="81" fillId="0" borderId="0" xfId="49" applyNumberFormat="1" applyFont="1" applyAlignment="1">
      <alignment horizontal="center"/>
    </xf>
    <xf numFmtId="1" fontId="30" fillId="0" borderId="0" xfId="49" applyNumberFormat="1" applyFont="1" applyBorder="1" applyAlignment="1">
      <alignment horizontal="center"/>
    </xf>
    <xf numFmtId="0" fontId="49" fillId="3" borderId="0" xfId="0" applyFont="1" applyFill="1"/>
    <xf numFmtId="3" fontId="144" fillId="17" borderId="13" xfId="45" applyNumberFormat="1" applyFont="1" applyFill="1" applyBorder="1" applyAlignment="1">
      <alignment horizontal="center" vertical="center"/>
    </xf>
    <xf numFmtId="3" fontId="144" fillId="2" borderId="13" xfId="45" applyNumberFormat="1" applyFont="1" applyFill="1" applyBorder="1" applyAlignment="1">
      <alignment horizontal="center" vertical="center"/>
    </xf>
    <xf numFmtId="0" fontId="5" fillId="0" borderId="24" xfId="68" applyBorder="1"/>
    <xf numFmtId="0" fontId="5" fillId="0" borderId="23" xfId="68" applyBorder="1"/>
    <xf numFmtId="0" fontId="5" fillId="0" borderId="25" xfId="68" applyBorder="1"/>
    <xf numFmtId="10" fontId="111" fillId="0" borderId="24" xfId="56" applyNumberFormat="1" applyFont="1" applyBorder="1" applyAlignment="1">
      <alignment vertical="center"/>
    </xf>
    <xf numFmtId="0" fontId="204" fillId="0" borderId="23" xfId="49" applyFont="1" applyBorder="1"/>
    <xf numFmtId="3" fontId="195" fillId="2" borderId="20" xfId="49" applyNumberFormat="1" applyFont="1" applyFill="1" applyBorder="1" applyAlignment="1">
      <alignment horizontal="center" vertical="center"/>
    </xf>
    <xf numFmtId="3" fontId="195" fillId="9" borderId="20" xfId="49" applyNumberFormat="1" applyFont="1" applyFill="1" applyBorder="1" applyAlignment="1">
      <alignment horizontal="center" vertical="center"/>
    </xf>
    <xf numFmtId="3" fontId="195" fillId="9" borderId="10" xfId="49" applyNumberFormat="1" applyFont="1" applyFill="1" applyBorder="1" applyAlignment="1">
      <alignment horizontal="center" vertical="center"/>
    </xf>
    <xf numFmtId="3" fontId="34" fillId="8" borderId="13" xfId="36" applyNumberFormat="1" applyFont="1" applyFill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 readingOrder="2"/>
    </xf>
    <xf numFmtId="0" fontId="91" fillId="0" borderId="0" xfId="0" applyFont="1" applyBorder="1" applyAlignment="1">
      <alignment horizontal="center" vertical="center" wrapText="1" readingOrder="1"/>
    </xf>
    <xf numFmtId="0" fontId="90" fillId="0" borderId="0" xfId="0" applyNumberFormat="1" applyFont="1" applyBorder="1" applyAlignment="1">
      <alignment horizontal="center" vertical="center" wrapText="1"/>
    </xf>
    <xf numFmtId="170" fontId="65" fillId="0" borderId="0" xfId="0" applyNumberFormat="1" applyFont="1"/>
    <xf numFmtId="170" fontId="0" fillId="0" borderId="0" xfId="0" applyNumberFormat="1"/>
    <xf numFmtId="0" fontId="0" fillId="0" borderId="8" xfId="0" applyBorder="1"/>
    <xf numFmtId="170" fontId="0" fillId="0" borderId="8" xfId="0" applyNumberFormat="1" applyBorder="1"/>
    <xf numFmtId="0" fontId="0" fillId="0" borderId="29" xfId="0" applyBorder="1"/>
    <xf numFmtId="0" fontId="0" fillId="0" borderId="30" xfId="0" applyBorder="1"/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7" fontId="65" fillId="0" borderId="0" xfId="0" applyNumberFormat="1" applyFont="1"/>
    <xf numFmtId="167" fontId="0" fillId="0" borderId="0" xfId="0" applyNumberFormat="1" applyAlignment="1">
      <alignment horizontal="center"/>
    </xf>
    <xf numFmtId="167" fontId="65" fillId="0" borderId="0" xfId="0" applyNumberFormat="1" applyFont="1" applyAlignment="1">
      <alignment horizontal="center"/>
    </xf>
    <xf numFmtId="167" fontId="0" fillId="0" borderId="13" xfId="56" applyNumberFormat="1" applyFont="1" applyBorder="1" applyAlignment="1">
      <alignment horizontal="center" vertical="center"/>
    </xf>
    <xf numFmtId="4" fontId="65" fillId="0" borderId="0" xfId="0" applyNumberFormat="1" applyFont="1"/>
    <xf numFmtId="171" fontId="0" fillId="0" borderId="0" xfId="0" applyNumberFormat="1"/>
    <xf numFmtId="4" fontId="0" fillId="0" borderId="0" xfId="0" applyNumberFormat="1"/>
    <xf numFmtId="0" fontId="65" fillId="0" borderId="23" xfId="0" applyFont="1" applyBorder="1"/>
    <xf numFmtId="0" fontId="0" fillId="0" borderId="1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56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2" fontId="65" fillId="0" borderId="23" xfId="0" applyNumberFormat="1" applyFont="1" applyBorder="1" applyAlignment="1">
      <alignment horizontal="center" vertical="center"/>
    </xf>
    <xf numFmtId="167" fontId="0" fillId="0" borderId="23" xfId="0" applyNumberFormat="1" applyBorder="1"/>
    <xf numFmtId="10" fontId="65" fillId="0" borderId="23" xfId="0" applyNumberFormat="1" applyFont="1" applyBorder="1"/>
    <xf numFmtId="9" fontId="0" fillId="0" borderId="13" xfId="56" applyNumberFormat="1" applyFont="1" applyBorder="1" applyAlignment="1">
      <alignment horizontal="center" vertical="center"/>
    </xf>
    <xf numFmtId="10" fontId="0" fillId="0" borderId="13" xfId="56" applyNumberFormat="1" applyFont="1" applyBorder="1" applyAlignment="1">
      <alignment horizontal="center" vertical="center"/>
    </xf>
    <xf numFmtId="0" fontId="0" fillId="3" borderId="23" xfId="0" applyFill="1" applyBorder="1"/>
    <xf numFmtId="20" fontId="0" fillId="0" borderId="0" xfId="0" applyNumberFormat="1"/>
    <xf numFmtId="46" fontId="0" fillId="0" borderId="0" xfId="0" applyNumberFormat="1"/>
    <xf numFmtId="46" fontId="65" fillId="0" borderId="23" xfId="0" applyNumberFormat="1" applyFont="1" applyBorder="1"/>
    <xf numFmtId="0" fontId="0" fillId="0" borderId="23" xfId="0" applyNumberFormat="1" applyBorder="1"/>
    <xf numFmtId="2" fontId="0" fillId="0" borderId="13" xfId="56" applyNumberFormat="1" applyFont="1" applyBorder="1" applyAlignment="1">
      <alignment horizontal="center" vertical="center"/>
    </xf>
    <xf numFmtId="0" fontId="57" fillId="0" borderId="0" xfId="0" applyFont="1"/>
    <xf numFmtId="0" fontId="64" fillId="0" borderId="0" xfId="0" applyFont="1"/>
    <xf numFmtId="0" fontId="68" fillId="3" borderId="0" xfId="49" applyFont="1" applyFill="1" applyBorder="1" applyAlignment="1">
      <alignment horizontal="center" wrapText="1"/>
    </xf>
    <xf numFmtId="0" fontId="0" fillId="0" borderId="25" xfId="0" applyBorder="1"/>
    <xf numFmtId="3" fontId="206" fillId="9" borderId="13" xfId="0" applyNumberFormat="1" applyFont="1" applyFill="1" applyBorder="1" applyAlignment="1">
      <alignment horizontal="center" vertical="center"/>
    </xf>
    <xf numFmtId="3" fontId="207" fillId="13" borderId="13" xfId="49" applyNumberFormat="1" applyFont="1" applyFill="1" applyBorder="1" applyAlignment="1">
      <alignment horizontal="center" vertical="center"/>
    </xf>
    <xf numFmtId="3" fontId="34" fillId="8" borderId="13" xfId="36" applyNumberFormat="1" applyFont="1" applyFill="1" applyBorder="1" applyAlignment="1">
      <alignment horizontal="center" vertical="center" wrapText="1"/>
    </xf>
    <xf numFmtId="3" fontId="34" fillId="8" borderId="20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121" fillId="7" borderId="13" xfId="36" applyNumberFormat="1" applyFont="1" applyFill="1" applyBorder="1" applyAlignment="1">
      <alignment horizontal="center" vertical="center" wrapText="1"/>
    </xf>
    <xf numFmtId="0" fontId="208" fillId="0" borderId="0" xfId="0" applyFont="1" applyBorder="1" applyAlignment="1">
      <alignment horizontal="right" vertical="center" wrapText="1" readingOrder="2"/>
    </xf>
    <xf numFmtId="0" fontId="209" fillId="0" borderId="0" xfId="0" applyFont="1" applyFill="1" applyAlignment="1">
      <alignment horizontal="center" vertical="center" wrapText="1"/>
    </xf>
    <xf numFmtId="0" fontId="210" fillId="0" borderId="0" xfId="0" applyNumberFormat="1" applyFont="1" applyBorder="1" applyAlignment="1">
      <alignment wrapText="1"/>
    </xf>
    <xf numFmtId="0" fontId="68" fillId="0" borderId="0" xfId="49" applyFont="1" applyBorder="1" applyAlignment="1">
      <alignment vertical="center" wrapText="1"/>
    </xf>
    <xf numFmtId="3" fontId="23" fillId="8" borderId="18" xfId="36" applyNumberFormat="1" applyFont="1" applyFill="1" applyBorder="1" applyAlignment="1">
      <alignment vertical="center" wrapText="1"/>
    </xf>
    <xf numFmtId="3" fontId="159" fillId="13" borderId="13" xfId="49" applyNumberFormat="1" applyFont="1" applyFill="1" applyBorder="1" applyAlignment="1">
      <alignment horizontal="center" vertical="center"/>
    </xf>
    <xf numFmtId="3" fontId="106" fillId="9" borderId="13" xfId="49" applyNumberFormat="1" applyFont="1" applyFill="1" applyBorder="1" applyAlignment="1">
      <alignment horizontal="center" vertical="center"/>
    </xf>
    <xf numFmtId="167" fontId="106" fillId="9" borderId="13" xfId="56" applyNumberFormat="1" applyFont="1" applyFill="1" applyBorder="1" applyAlignment="1">
      <alignment horizontal="center" vertical="center"/>
    </xf>
    <xf numFmtId="3" fontId="31" fillId="0" borderId="23" xfId="49" applyNumberFormat="1" applyFont="1" applyBorder="1" applyAlignment="1">
      <alignment vertical="center"/>
    </xf>
    <xf numFmtId="3" fontId="31" fillId="0" borderId="23" xfId="49" applyNumberFormat="1" applyFont="1" applyBorder="1" applyAlignment="1">
      <alignment horizontal="left" vertical="center"/>
    </xf>
    <xf numFmtId="0" fontId="23" fillId="0" borderId="0" xfId="47" applyFont="1" applyFill="1" applyAlignment="1">
      <alignment horizontal="center" vertical="center"/>
    </xf>
    <xf numFmtId="0" fontId="211" fillId="0" borderId="0" xfId="49" applyFont="1" applyBorder="1" applyAlignment="1">
      <alignment horizontal="centerContinuous" vertical="center" wrapText="1"/>
    </xf>
    <xf numFmtId="0" fontId="18" fillId="0" borderId="0" xfId="49" applyFont="1" applyBorder="1" applyAlignment="1">
      <alignment horizontal="centerContinuous" wrapText="1"/>
    </xf>
    <xf numFmtId="0" fontId="212" fillId="0" borderId="0" xfId="49" applyFont="1" applyBorder="1" applyAlignment="1">
      <alignment horizontal="centerContinuous" vertical="center" wrapText="1"/>
    </xf>
    <xf numFmtId="0" fontId="23" fillId="0" borderId="0" xfId="47" applyFont="1" applyFill="1" applyAlignment="1">
      <alignment horizontal="right" vertical="center" wrapText="1"/>
    </xf>
    <xf numFmtId="1" fontId="23" fillId="0" borderId="37" xfId="47" applyNumberFormat="1" applyFont="1" applyFill="1" applyBorder="1" applyAlignment="1">
      <alignment horizontal="center" vertical="center" wrapText="1"/>
    </xf>
    <xf numFmtId="3" fontId="23" fillId="0" borderId="47" xfId="47" applyNumberFormat="1" applyFont="1" applyFill="1" applyBorder="1" applyAlignment="1">
      <alignment horizontal="center" vertical="center" wrapText="1"/>
    </xf>
    <xf numFmtId="3" fontId="23" fillId="0" borderId="11" xfId="47" applyNumberFormat="1" applyFont="1" applyFill="1" applyBorder="1" applyAlignment="1">
      <alignment horizontal="center" vertical="center" wrapText="1"/>
    </xf>
    <xf numFmtId="3" fontId="23" fillId="0" borderId="48" xfId="47" applyNumberFormat="1" applyFont="1" applyFill="1" applyBorder="1" applyAlignment="1">
      <alignment horizontal="center" vertical="center" wrapText="1"/>
    </xf>
    <xf numFmtId="3" fontId="23" fillId="0" borderId="0" xfId="47" applyNumberFormat="1" applyFont="1" applyFill="1" applyAlignment="1">
      <alignment horizontal="center" vertical="center"/>
    </xf>
    <xf numFmtId="1" fontId="23" fillId="0" borderId="38" xfId="47" applyNumberFormat="1" applyFont="1" applyFill="1" applyBorder="1" applyAlignment="1">
      <alignment horizontal="center" vertical="center" wrapText="1"/>
    </xf>
    <xf numFmtId="3" fontId="23" fillId="0" borderId="49" xfId="47" applyNumberFormat="1" applyFont="1" applyFill="1" applyBorder="1" applyAlignment="1">
      <alignment horizontal="center" vertical="center" wrapText="1"/>
    </xf>
    <xf numFmtId="3" fontId="23" fillId="0" borderId="1" xfId="47" applyNumberFormat="1" applyFont="1" applyFill="1" applyBorder="1" applyAlignment="1">
      <alignment horizontal="center" vertical="center" wrapText="1"/>
    </xf>
    <xf numFmtId="3" fontId="23" fillId="0" borderId="50" xfId="47" applyNumberFormat="1" applyFont="1" applyFill="1" applyBorder="1" applyAlignment="1">
      <alignment horizontal="center" vertical="center" wrapText="1"/>
    </xf>
    <xf numFmtId="3" fontId="50" fillId="0" borderId="49" xfId="47" applyNumberFormat="1" applyFont="1" applyFill="1" applyBorder="1" applyAlignment="1">
      <alignment horizontal="center" vertical="center" wrapText="1"/>
    </xf>
    <xf numFmtId="3" fontId="50" fillId="0" borderId="1" xfId="47" applyNumberFormat="1" applyFont="1" applyFill="1" applyBorder="1" applyAlignment="1">
      <alignment horizontal="center" vertical="center" wrapText="1"/>
    </xf>
    <xf numFmtId="3" fontId="50" fillId="0" borderId="50" xfId="47" applyNumberFormat="1" applyFont="1" applyFill="1" applyBorder="1" applyAlignment="1">
      <alignment horizontal="center" vertical="center" wrapText="1"/>
    </xf>
    <xf numFmtId="1" fontId="23" fillId="0" borderId="51" xfId="47" applyNumberFormat="1" applyFont="1" applyFill="1" applyBorder="1" applyAlignment="1">
      <alignment horizontal="center" vertical="center" wrapText="1"/>
    </xf>
    <xf numFmtId="3" fontId="23" fillId="0" borderId="52" xfId="47" applyNumberFormat="1" applyFont="1" applyFill="1" applyBorder="1" applyAlignment="1">
      <alignment horizontal="center" vertical="center" wrapText="1"/>
    </xf>
    <xf numFmtId="3" fontId="23" fillId="0" borderId="39" xfId="47" applyNumberFormat="1" applyFont="1" applyFill="1" applyBorder="1" applyAlignment="1">
      <alignment horizontal="center" vertical="center" wrapText="1"/>
    </xf>
    <xf numFmtId="3" fontId="23" fillId="0" borderId="53" xfId="47" applyNumberFormat="1" applyFont="1" applyFill="1" applyBorder="1" applyAlignment="1">
      <alignment horizontal="center" vertical="center" wrapText="1"/>
    </xf>
    <xf numFmtId="1" fontId="23" fillId="0" borderId="20" xfId="47" applyNumberFormat="1" applyFont="1" applyFill="1" applyBorder="1" applyAlignment="1">
      <alignment horizontal="center" vertical="center" wrapText="1"/>
    </xf>
    <xf numFmtId="3" fontId="23" fillId="0" borderId="54" xfId="47" applyNumberFormat="1" applyFont="1" applyFill="1" applyBorder="1" applyAlignment="1">
      <alignment horizontal="center" vertical="center" wrapText="1"/>
    </xf>
    <xf numFmtId="3" fontId="23" fillId="0" borderId="55" xfId="47" applyNumberFormat="1" applyFont="1" applyFill="1" applyBorder="1" applyAlignment="1">
      <alignment horizontal="center" vertical="center" wrapText="1"/>
    </xf>
    <xf numFmtId="3" fontId="23" fillId="0" borderId="56" xfId="47" applyNumberFormat="1" applyFont="1" applyFill="1" applyBorder="1" applyAlignment="1">
      <alignment horizontal="center" vertical="center" wrapText="1"/>
    </xf>
    <xf numFmtId="0" fontId="23" fillId="0" borderId="0" xfId="47" applyFont="1" applyFill="1" applyAlignment="1">
      <alignment horizontal="center" vertical="center" wrapText="1"/>
    </xf>
    <xf numFmtId="0" fontId="50" fillId="0" borderId="0" xfId="47" applyFont="1" applyFill="1" applyAlignment="1">
      <alignment horizontal="center" vertical="center"/>
    </xf>
    <xf numFmtId="0" fontId="50" fillId="0" borderId="0" xfId="47" applyFont="1" applyFill="1" applyAlignment="1">
      <alignment horizontal="center" vertical="center" wrapText="1"/>
    </xf>
    <xf numFmtId="3" fontId="50" fillId="0" borderId="47" xfId="47" applyNumberFormat="1" applyFont="1" applyFill="1" applyBorder="1" applyAlignment="1">
      <alignment horizontal="center" vertical="center" wrapText="1"/>
    </xf>
    <xf numFmtId="3" fontId="50" fillId="0" borderId="11" xfId="47" applyNumberFormat="1" applyFont="1" applyFill="1" applyBorder="1" applyAlignment="1">
      <alignment horizontal="center" vertical="center" wrapText="1"/>
    </xf>
    <xf numFmtId="3" fontId="50" fillId="0" borderId="48" xfId="47" applyNumberFormat="1" applyFont="1" applyFill="1" applyBorder="1" applyAlignment="1">
      <alignment horizontal="center" vertical="center" wrapText="1"/>
    </xf>
    <xf numFmtId="3" fontId="50" fillId="0" borderId="52" xfId="47" applyNumberFormat="1" applyFont="1" applyFill="1" applyBorder="1" applyAlignment="1">
      <alignment horizontal="center" vertical="center" wrapText="1"/>
    </xf>
    <xf numFmtId="3" fontId="50" fillId="0" borderId="39" xfId="47" applyNumberFormat="1" applyFont="1" applyFill="1" applyBorder="1" applyAlignment="1">
      <alignment horizontal="center" vertical="center" wrapText="1"/>
    </xf>
    <xf numFmtId="3" fontId="50" fillId="0" borderId="53" xfId="47" applyNumberFormat="1" applyFont="1" applyFill="1" applyBorder="1" applyAlignment="1">
      <alignment horizontal="center" vertical="center" wrapText="1"/>
    </xf>
    <xf numFmtId="3" fontId="50" fillId="0" borderId="54" xfId="47" applyNumberFormat="1" applyFont="1" applyFill="1" applyBorder="1" applyAlignment="1">
      <alignment horizontal="center" vertical="center" wrapText="1"/>
    </xf>
    <xf numFmtId="0" fontId="213" fillId="3" borderId="0" xfId="49" applyFont="1" applyFill="1" applyBorder="1" applyAlignment="1">
      <alignment horizontal="center" wrapText="1"/>
    </xf>
    <xf numFmtId="3" fontId="29" fillId="0" borderId="54" xfId="47" applyNumberFormat="1" applyFont="1" applyFill="1" applyBorder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118" fillId="7" borderId="13" xfId="36" applyNumberFormat="1" applyFont="1" applyFill="1" applyBorder="1" applyAlignment="1">
      <alignment horizontal="center" vertical="center" wrapText="1"/>
    </xf>
    <xf numFmtId="3" fontId="23" fillId="8" borderId="13" xfId="36" applyNumberFormat="1" applyFont="1" applyFill="1" applyBorder="1" applyAlignment="1">
      <alignment horizontal="center" vertical="center" wrapText="1"/>
    </xf>
    <xf numFmtId="3" fontId="118" fillId="7" borderId="20" xfId="36" applyNumberFormat="1" applyFont="1" applyFill="1" applyBorder="1" applyAlignment="1">
      <alignment horizontal="center" vertical="center" wrapText="1"/>
    </xf>
    <xf numFmtId="1" fontId="202" fillId="7" borderId="13" xfId="49" applyNumberFormat="1" applyFont="1" applyFill="1" applyBorder="1" applyAlignment="1">
      <alignment horizontal="center" vertical="center"/>
    </xf>
    <xf numFmtId="1" fontId="214" fillId="7" borderId="13" xfId="49" applyNumberFormat="1" applyFont="1" applyFill="1" applyBorder="1" applyAlignment="1">
      <alignment horizontal="center" vertical="center"/>
    </xf>
    <xf numFmtId="165" fontId="214" fillId="7" borderId="13" xfId="49" applyNumberFormat="1" applyFont="1" applyFill="1" applyBorder="1" applyAlignment="1">
      <alignment horizontal="center" vertical="center"/>
    </xf>
    <xf numFmtId="0" fontId="25" fillId="0" borderId="0" xfId="48" applyFont="1"/>
    <xf numFmtId="3" fontId="33" fillId="9" borderId="13" xfId="0" applyNumberFormat="1" applyFont="1" applyFill="1" applyBorder="1" applyAlignment="1">
      <alignment horizontal="center" vertical="center"/>
    </xf>
    <xf numFmtId="3" fontId="33" fillId="13" borderId="13" xfId="0" applyNumberFormat="1" applyFont="1" applyFill="1" applyBorder="1" applyAlignment="1">
      <alignment horizontal="center" vertical="center"/>
    </xf>
    <xf numFmtId="0" fontId="64" fillId="0" borderId="0" xfId="0" applyNumberFormat="1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 readingOrder="2"/>
    </xf>
    <xf numFmtId="3" fontId="215" fillId="7" borderId="13" xfId="49" applyNumberFormat="1" applyFont="1" applyFill="1" applyBorder="1" applyAlignment="1">
      <alignment horizontal="center" vertical="center"/>
    </xf>
    <xf numFmtId="0" fontId="184" fillId="0" borderId="0" xfId="0" applyFont="1" applyBorder="1" applyAlignment="1">
      <alignment vertical="center"/>
    </xf>
    <xf numFmtId="2" fontId="23" fillId="0" borderId="0" xfId="48" applyNumberFormat="1" applyFont="1"/>
    <xf numFmtId="3" fontId="217" fillId="0" borderId="13" xfId="49" applyNumberFormat="1" applyFont="1" applyFill="1" applyBorder="1" applyAlignment="1">
      <alignment horizontal="center" vertical="center"/>
    </xf>
    <xf numFmtId="3" fontId="217" fillId="9" borderId="13" xfId="49" applyNumberFormat="1" applyFont="1" applyFill="1" applyBorder="1" applyAlignment="1">
      <alignment horizontal="center" vertical="center"/>
    </xf>
    <xf numFmtId="0" fontId="218" fillId="0" borderId="23" xfId="49" applyFont="1" applyBorder="1"/>
    <xf numFmtId="0" fontId="219" fillId="0" borderId="23" xfId="49" applyFont="1" applyBorder="1"/>
    <xf numFmtId="38" fontId="220" fillId="0" borderId="13" xfId="50" applyNumberFormat="1" applyFont="1" applyBorder="1" applyAlignment="1">
      <alignment horizontal="center" vertical="center"/>
    </xf>
    <xf numFmtId="38" fontId="220" fillId="9" borderId="13" xfId="50" applyNumberFormat="1" applyFont="1" applyFill="1" applyBorder="1" applyAlignment="1">
      <alignment horizontal="center" vertical="center"/>
    </xf>
    <xf numFmtId="3" fontId="97" fillId="9" borderId="13" xfId="50" applyNumberFormat="1" applyFont="1" applyFill="1" applyBorder="1" applyAlignment="1">
      <alignment horizontal="center" vertical="center" wrapText="1"/>
    </xf>
    <xf numFmtId="3" fontId="97" fillId="9" borderId="13" xfId="0" applyNumberFormat="1" applyFont="1" applyFill="1" applyBorder="1" applyAlignment="1">
      <alignment horizontal="center" vertical="center" wrapText="1"/>
    </xf>
    <xf numFmtId="0" fontId="221" fillId="7" borderId="13" xfId="49" applyFont="1" applyFill="1" applyBorder="1" applyAlignment="1">
      <alignment horizontal="center" vertical="center"/>
    </xf>
    <xf numFmtId="3" fontId="221" fillId="7" borderId="13" xfId="49" applyNumberFormat="1" applyFont="1" applyFill="1" applyBorder="1" applyAlignment="1">
      <alignment horizontal="center" vertical="center"/>
    </xf>
    <xf numFmtId="0" fontId="54" fillId="0" borderId="0" xfId="0" applyNumberFormat="1" applyFont="1" applyAlignment="1">
      <alignment wrapText="1"/>
    </xf>
    <xf numFmtId="0" fontId="54" fillId="0" borderId="0" xfId="0" applyNumberFormat="1" applyFont="1" applyAlignment="1">
      <alignment horizontal="center" wrapText="1"/>
    </xf>
    <xf numFmtId="0" fontId="222" fillId="0" borderId="0" xfId="49" applyFont="1" applyBorder="1"/>
    <xf numFmtId="0" fontId="223" fillId="0" borderId="0" xfId="49" applyFont="1" applyBorder="1"/>
    <xf numFmtId="0" fontId="28" fillId="0" borderId="0" xfId="49" applyFont="1" applyBorder="1"/>
    <xf numFmtId="0" fontId="28" fillId="0" borderId="0" xfId="49" applyFont="1" applyBorder="1" applyAlignment="1">
      <alignment readingOrder="2"/>
    </xf>
    <xf numFmtId="0" fontId="28" fillId="0" borderId="0" xfId="49" applyFont="1" applyBorder="1" applyAlignment="1"/>
    <xf numFmtId="0" fontId="216" fillId="2" borderId="0" xfId="49" applyFont="1" applyFill="1"/>
    <xf numFmtId="3" fontId="142" fillId="0" borderId="13" xfId="0" applyNumberFormat="1" applyFont="1" applyBorder="1" applyAlignment="1">
      <alignment horizontal="center" vertical="center"/>
    </xf>
    <xf numFmtId="3" fontId="125" fillId="7" borderId="9" xfId="36" applyNumberFormat="1" applyFont="1" applyFill="1" applyBorder="1" applyAlignment="1">
      <alignment horizontal="center" vertical="center" textRotation="180" wrapText="1"/>
    </xf>
    <xf numFmtId="3" fontId="155" fillId="7" borderId="13" xfId="49" applyNumberFormat="1" applyFont="1" applyFill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/>
    <xf numFmtId="0" fontId="27" fillId="0" borderId="0" xfId="0" applyFont="1"/>
    <xf numFmtId="0" fontId="23" fillId="0" borderId="0" xfId="0" applyFont="1"/>
    <xf numFmtId="165" fontId="33" fillId="0" borderId="13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82" fillId="2" borderId="13" xfId="49" applyNumberFormat="1" applyFont="1" applyFill="1" applyBorder="1" applyAlignment="1">
      <alignment horizontal="center" vertical="center"/>
    </xf>
    <xf numFmtId="0" fontId="81" fillId="0" borderId="0" xfId="49" applyFont="1"/>
    <xf numFmtId="0" fontId="64" fillId="0" borderId="0" xfId="49" applyFont="1" applyBorder="1"/>
    <xf numFmtId="3" fontId="76" fillId="0" borderId="1" xfId="49" applyNumberFormat="1" applyFont="1" applyBorder="1" applyAlignment="1">
      <alignment horizontal="center" vertical="center"/>
    </xf>
    <xf numFmtId="0" fontId="30" fillId="0" borderId="0" xfId="49" applyFont="1" applyBorder="1"/>
    <xf numFmtId="0" fontId="31" fillId="0" borderId="0" xfId="49" applyFont="1" applyBorder="1"/>
    <xf numFmtId="0" fontId="57" fillId="2" borderId="0" xfId="49" applyFont="1" applyFill="1" applyBorder="1"/>
    <xf numFmtId="0" fontId="78" fillId="0" borderId="0" xfId="49" applyFont="1" applyBorder="1"/>
    <xf numFmtId="0" fontId="30" fillId="2" borderId="0" xfId="49" applyFont="1" applyFill="1" applyBorder="1"/>
    <xf numFmtId="0" fontId="30" fillId="0" borderId="0" xfId="49" applyFont="1" applyBorder="1" applyAlignment="1"/>
    <xf numFmtId="0" fontId="30" fillId="0" borderId="0" xfId="49" applyFont="1" applyBorder="1" applyAlignment="1">
      <alignment readingOrder="2"/>
    </xf>
    <xf numFmtId="0" fontId="31" fillId="2" borderId="0" xfId="49" applyFont="1" applyFill="1" applyBorder="1"/>
    <xf numFmtId="0" fontId="94" fillId="2" borderId="0" xfId="49" applyFont="1" applyFill="1" applyBorder="1"/>
    <xf numFmtId="0" fontId="94" fillId="0" borderId="0" xfId="49" applyFont="1" applyBorder="1"/>
    <xf numFmtId="0" fontId="30" fillId="3" borderId="0" xfId="49" applyFont="1" applyFill="1" applyBorder="1"/>
    <xf numFmtId="0" fontId="95" fillId="0" borderId="0" xfId="49" applyFont="1" applyBorder="1"/>
    <xf numFmtId="0" fontId="95" fillId="2" borderId="0" xfId="49" applyFont="1" applyFill="1" applyBorder="1"/>
    <xf numFmtId="0" fontId="89" fillId="0" borderId="0" xfId="49" applyFont="1" applyBorder="1"/>
    <xf numFmtId="0" fontId="23" fillId="0" borderId="0" xfId="0" applyFont="1" applyBorder="1" applyAlignment="1">
      <alignment wrapText="1"/>
    </xf>
    <xf numFmtId="3" fontId="31" fillId="0" borderId="13" xfId="47" applyNumberFormat="1" applyFont="1" applyFill="1" applyBorder="1" applyAlignment="1">
      <alignment horizontal="center" vertical="center"/>
    </xf>
    <xf numFmtId="3" fontId="118" fillId="7" borderId="13" xfId="36" applyNumberFormat="1" applyFont="1" applyFill="1" applyBorder="1" applyAlignment="1">
      <alignment horizontal="center" vertical="center" wrapText="1"/>
    </xf>
    <xf numFmtId="3" fontId="23" fillId="8" borderId="13" xfId="36" applyNumberFormat="1" applyFont="1" applyFill="1" applyBorder="1" applyAlignment="1">
      <alignment horizontal="center" vertical="center" wrapText="1"/>
    </xf>
    <xf numFmtId="3" fontId="124" fillId="7" borderId="13" xfId="36" applyNumberFormat="1" applyFont="1" applyFill="1" applyBorder="1" applyAlignment="1">
      <alignment horizontal="center" vertical="center" wrapText="1"/>
    </xf>
    <xf numFmtId="3" fontId="82" fillId="9" borderId="13" xfId="49" applyNumberFormat="1" applyFont="1" applyFill="1" applyBorder="1" applyAlignment="1">
      <alignment horizontal="center" vertical="center"/>
    </xf>
    <xf numFmtId="0" fontId="125" fillId="7" borderId="13" xfId="49" applyFont="1" applyFill="1" applyBorder="1" applyAlignment="1">
      <alignment horizontal="center" vertical="center"/>
    </xf>
    <xf numFmtId="0" fontId="133" fillId="7" borderId="13" xfId="49" applyFont="1" applyFill="1" applyBorder="1" applyAlignment="1">
      <alignment horizontal="center" vertical="center"/>
    </xf>
    <xf numFmtId="167" fontId="134" fillId="9" borderId="13" xfId="49" applyNumberFormat="1" applyFont="1" applyFill="1" applyBorder="1" applyAlignment="1">
      <alignment horizontal="center" vertical="center"/>
    </xf>
    <xf numFmtId="167" fontId="134" fillId="2" borderId="13" xfId="49" applyNumberFormat="1" applyFont="1" applyFill="1" applyBorder="1" applyAlignment="1">
      <alignment horizontal="center" vertical="center"/>
    </xf>
    <xf numFmtId="167" fontId="133" fillId="7" borderId="13" xfId="49" applyNumberFormat="1" applyFont="1" applyFill="1" applyBorder="1" applyAlignment="1">
      <alignment horizontal="center" vertical="center"/>
    </xf>
    <xf numFmtId="3" fontId="31" fillId="9" borderId="13" xfId="47" applyNumberFormat="1" applyFont="1" applyFill="1" applyBorder="1" applyAlignment="1">
      <alignment horizontal="center" vertical="center"/>
    </xf>
    <xf numFmtId="3" fontId="31" fillId="8" borderId="13" xfId="36" applyNumberFormat="1" applyFont="1" applyFill="1" applyBorder="1" applyAlignment="1">
      <alignment horizontal="center" vertical="center" wrapText="1"/>
    </xf>
    <xf numFmtId="165" fontId="33" fillId="9" borderId="13" xfId="0" applyNumberFormat="1" applyFont="1" applyFill="1" applyBorder="1" applyAlignment="1">
      <alignment horizontal="center" vertical="center"/>
    </xf>
    <xf numFmtId="3" fontId="42" fillId="9" borderId="13" xfId="49" applyNumberFormat="1" applyFont="1" applyFill="1" applyBorder="1" applyAlignment="1">
      <alignment horizontal="center" vertical="center"/>
    </xf>
    <xf numFmtId="3" fontId="76" fillId="9" borderId="11" xfId="49" applyNumberFormat="1" applyFont="1" applyFill="1" applyBorder="1" applyAlignment="1">
      <alignment horizontal="center" vertical="center"/>
    </xf>
    <xf numFmtId="3" fontId="30" fillId="0" borderId="0" xfId="49" applyNumberFormat="1" applyFont="1" applyBorder="1" applyAlignment="1">
      <alignment readingOrder="2"/>
    </xf>
    <xf numFmtId="0" fontId="31" fillId="0" borderId="23" xfId="47" applyFont="1" applyFill="1" applyBorder="1" applyAlignment="1">
      <alignment horizontal="center" vertical="center"/>
    </xf>
    <xf numFmtId="3" fontId="34" fillId="8" borderId="13" xfId="36" applyNumberFormat="1" applyFont="1" applyFill="1" applyBorder="1" applyAlignment="1">
      <alignment horizontal="center" vertical="center" wrapText="1"/>
    </xf>
    <xf numFmtId="1" fontId="143" fillId="7" borderId="13" xfId="49" applyNumberFormat="1" applyFont="1" applyFill="1" applyBorder="1" applyAlignment="1">
      <alignment horizontal="center" vertical="center"/>
    </xf>
    <xf numFmtId="3" fontId="147" fillId="7" borderId="13" xfId="36" applyNumberFormat="1" applyFont="1" applyFill="1" applyBorder="1" applyAlignment="1">
      <alignment horizontal="center" vertical="center" wrapText="1"/>
    </xf>
    <xf numFmtId="3" fontId="144" fillId="9" borderId="13" xfId="49" applyNumberFormat="1" applyFont="1" applyFill="1" applyBorder="1" applyAlignment="1">
      <alignment horizontal="center" vertical="center"/>
    </xf>
    <xf numFmtId="3" fontId="44" fillId="9" borderId="13" xfId="49" applyNumberFormat="1" applyFont="1" applyFill="1" applyBorder="1" applyAlignment="1">
      <alignment horizontal="center" vertical="center"/>
    </xf>
    <xf numFmtId="3" fontId="147" fillId="7" borderId="17" xfId="36" applyNumberFormat="1" applyFont="1" applyFill="1" applyBorder="1" applyAlignment="1">
      <alignment horizontal="center" vertical="center" wrapText="1"/>
    </xf>
    <xf numFmtId="3" fontId="44" fillId="9" borderId="13" xfId="0" applyNumberFormat="1" applyFont="1" applyFill="1" applyBorder="1" applyAlignment="1">
      <alignment horizontal="center" vertical="center" wrapText="1"/>
    </xf>
    <xf numFmtId="3" fontId="44" fillId="0" borderId="13" xfId="0" applyNumberFormat="1" applyFont="1" applyBorder="1" applyAlignment="1">
      <alignment horizontal="center" vertical="center" wrapText="1"/>
    </xf>
    <xf numFmtId="3" fontId="137" fillId="7" borderId="13" xfId="49" applyNumberFormat="1" applyFont="1" applyFill="1" applyBorder="1" applyAlignment="1">
      <alignment horizontal="center" vertical="center"/>
    </xf>
    <xf numFmtId="3" fontId="144" fillId="0" borderId="13" xfId="49" applyNumberFormat="1" applyFont="1" applyFill="1" applyBorder="1" applyAlignment="1">
      <alignment horizontal="center" vertical="center"/>
    </xf>
    <xf numFmtId="3" fontId="147" fillId="7" borderId="14" xfId="36" applyNumberFormat="1" applyFont="1" applyFill="1" applyBorder="1" applyAlignment="1">
      <alignment horizontal="center" vertical="center" wrapText="1"/>
    </xf>
    <xf numFmtId="3" fontId="44" fillId="2" borderId="13" xfId="49" applyNumberFormat="1" applyFont="1" applyFill="1" applyBorder="1" applyAlignment="1">
      <alignment horizontal="center" vertical="center"/>
    </xf>
    <xf numFmtId="3" fontId="146" fillId="7" borderId="13" xfId="49" applyNumberFormat="1" applyFont="1" applyFill="1" applyBorder="1" applyAlignment="1">
      <alignment horizontal="center" vertical="center"/>
    </xf>
    <xf numFmtId="3" fontId="44" fillId="9" borderId="2" xfId="49" applyNumberFormat="1" applyFont="1" applyFill="1" applyBorder="1" applyAlignment="1">
      <alignment horizontal="center" vertical="center"/>
    </xf>
    <xf numFmtId="3" fontId="147" fillId="7" borderId="10" xfId="36" applyNumberFormat="1" applyFont="1" applyFill="1" applyBorder="1" applyAlignment="1">
      <alignment horizontal="center" vertical="center" wrapText="1"/>
    </xf>
    <xf numFmtId="3" fontId="34" fillId="8" borderId="8" xfId="36" applyNumberFormat="1" applyFont="1" applyFill="1" applyBorder="1" applyAlignment="1">
      <alignment horizontal="center" vertical="center" wrapText="1"/>
    </xf>
    <xf numFmtId="3" fontId="106" fillId="9" borderId="13" xfId="49" applyNumberFormat="1" applyFont="1" applyFill="1" applyBorder="1" applyAlignment="1">
      <alignment horizontal="center" vertical="center"/>
    </xf>
    <xf numFmtId="3" fontId="106" fillId="0" borderId="13" xfId="49" applyNumberFormat="1" applyFont="1" applyBorder="1" applyAlignment="1">
      <alignment horizontal="center" vertical="center"/>
    </xf>
    <xf numFmtId="3" fontId="155" fillId="13" borderId="13" xfId="49" applyNumberFormat="1" applyFont="1" applyFill="1" applyBorder="1" applyAlignment="1">
      <alignment horizontal="center" vertical="center"/>
    </xf>
    <xf numFmtId="3" fontId="106" fillId="9" borderId="11" xfId="49" applyNumberFormat="1" applyFont="1" applyFill="1" applyBorder="1" applyAlignment="1">
      <alignment horizontal="center" vertical="center"/>
    </xf>
    <xf numFmtId="3" fontId="106" fillId="0" borderId="11" xfId="49" applyNumberFormat="1" applyFont="1" applyBorder="1" applyAlignment="1">
      <alignment horizontal="center" vertical="center"/>
    </xf>
    <xf numFmtId="0" fontId="31" fillId="0" borderId="25" xfId="47" applyFont="1" applyFill="1" applyBorder="1" applyAlignment="1">
      <alignment horizontal="center" vertical="center"/>
    </xf>
    <xf numFmtId="3" fontId="125" fillId="7" borderId="13" xfId="47" applyNumberFormat="1" applyFont="1" applyFill="1" applyBorder="1" applyAlignment="1">
      <alignment horizontal="center" vertical="center"/>
    </xf>
    <xf numFmtId="3" fontId="31" fillId="13" borderId="13" xfId="47" applyNumberFormat="1" applyFont="1" applyFill="1" applyBorder="1" applyAlignment="1">
      <alignment horizontal="center" vertical="center"/>
    </xf>
    <xf numFmtId="3" fontId="31" fillId="13" borderId="13" xfId="49" applyNumberFormat="1" applyFont="1" applyFill="1" applyBorder="1" applyAlignment="1">
      <alignment horizontal="center" vertical="center"/>
    </xf>
    <xf numFmtId="3" fontId="125" fillId="7" borderId="13" xfId="49" applyNumberFormat="1" applyFont="1" applyFill="1" applyBorder="1" applyAlignment="1">
      <alignment horizontal="center" vertical="center"/>
    </xf>
    <xf numFmtId="3" fontId="44" fillId="9" borderId="13" xfId="38" applyNumberFormat="1" applyFont="1" applyFill="1" applyBorder="1" applyAlignment="1">
      <alignment horizontal="center" vertical="center"/>
    </xf>
    <xf numFmtId="3" fontId="44" fillId="9" borderId="13" xfId="47" applyNumberFormat="1" applyFont="1" applyFill="1" applyBorder="1" applyAlignment="1">
      <alignment horizontal="center"/>
    </xf>
    <xf numFmtId="3" fontId="44" fillId="2" borderId="13" xfId="38" applyNumberFormat="1" applyFont="1" applyFill="1" applyBorder="1" applyAlignment="1">
      <alignment horizontal="center" vertical="center"/>
    </xf>
    <xf numFmtId="0" fontId="52" fillId="0" borderId="0" xfId="0" applyFont="1"/>
    <xf numFmtId="3" fontId="30" fillId="0" borderId="0" xfId="49" applyNumberFormat="1" applyFont="1" applyBorder="1"/>
    <xf numFmtId="3" fontId="23" fillId="8" borderId="13" xfId="36" applyNumberFormat="1" applyFont="1" applyFill="1" applyBorder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122" fillId="7" borderId="13" xfId="36" applyNumberFormat="1" applyFont="1" applyFill="1" applyBorder="1" applyAlignment="1">
      <alignment horizontal="center" vertical="center" wrapText="1"/>
    </xf>
    <xf numFmtId="3" fontId="22" fillId="8" borderId="18" xfId="36" applyNumberFormat="1" applyFont="1" applyFill="1" applyBorder="1" applyAlignment="1">
      <alignment horizontal="center" vertical="center" wrapText="1"/>
    </xf>
    <xf numFmtId="9" fontId="23" fillId="0" borderId="0" xfId="56" applyFont="1" applyFill="1" applyAlignment="1">
      <alignment horizontal="center" vertical="center"/>
    </xf>
    <xf numFmtId="3" fontId="23" fillId="8" borderId="13" xfId="36" applyNumberFormat="1" applyFont="1" applyFill="1" applyBorder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31" fillId="8" borderId="13" xfId="36" applyNumberFormat="1" applyFont="1" applyFill="1" applyBorder="1" applyAlignment="1">
      <alignment horizontal="center" vertical="center" wrapText="1"/>
    </xf>
    <xf numFmtId="0" fontId="216" fillId="0" borderId="23" xfId="47" applyFont="1" applyBorder="1"/>
    <xf numFmtId="3" fontId="40" fillId="0" borderId="23" xfId="47" applyNumberFormat="1" applyFont="1" applyBorder="1"/>
    <xf numFmtId="3" fontId="44" fillId="2" borderId="13" xfId="0" applyNumberFormat="1" applyFont="1" applyFill="1" applyBorder="1" applyAlignment="1">
      <alignment horizontal="center" vertical="center"/>
    </xf>
    <xf numFmtId="3" fontId="125" fillId="7" borderId="13" xfId="36" applyNumberFormat="1" applyFont="1" applyFill="1" applyBorder="1" applyAlignment="1">
      <alignment horizontal="center" vertical="center" wrapText="1"/>
    </xf>
    <xf numFmtId="0" fontId="31" fillId="0" borderId="63" xfId="47" applyFont="1" applyFill="1" applyBorder="1" applyAlignment="1">
      <alignment horizontal="right" vertical="center" readingOrder="2"/>
    </xf>
    <xf numFmtId="3" fontId="83" fillId="0" borderId="23" xfId="0" applyNumberFormat="1" applyFont="1" applyBorder="1"/>
    <xf numFmtId="3" fontId="95" fillId="13" borderId="13" xfId="49" applyNumberFormat="1" applyFont="1" applyFill="1" applyBorder="1" applyAlignment="1">
      <alignment horizontal="center" vertical="center"/>
    </xf>
    <xf numFmtId="3" fontId="81" fillId="0" borderId="0" xfId="49" applyNumberFormat="1" applyFont="1"/>
    <xf numFmtId="0" fontId="26" fillId="2" borderId="0" xfId="49" applyFont="1" applyFill="1" applyBorder="1"/>
    <xf numFmtId="3" fontId="44" fillId="9" borderId="10" xfId="49" applyNumberFormat="1" applyFont="1" applyFill="1" applyBorder="1" applyAlignment="1">
      <alignment horizontal="center" vertical="center"/>
    </xf>
    <xf numFmtId="3" fontId="44" fillId="2" borderId="20" xfId="49" applyNumberFormat="1" applyFont="1" applyFill="1" applyBorder="1" applyAlignment="1">
      <alignment horizontal="center" vertical="center"/>
    </xf>
    <xf numFmtId="3" fontId="44" fillId="9" borderId="20" xfId="49" applyNumberFormat="1" applyFont="1" applyFill="1" applyBorder="1" applyAlignment="1">
      <alignment horizontal="center" vertical="center"/>
    </xf>
    <xf numFmtId="3" fontId="147" fillId="7" borderId="20" xfId="36" applyNumberFormat="1" applyFont="1" applyFill="1" applyBorder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147" fillId="7" borderId="3" xfId="36" applyNumberFormat="1" applyFont="1" applyFill="1" applyBorder="1" applyAlignment="1">
      <alignment horizontal="center" vertical="center" wrapText="1"/>
    </xf>
    <xf numFmtId="0" fontId="28" fillId="0" borderId="13" xfId="49" applyFont="1" applyBorder="1"/>
    <xf numFmtId="3" fontId="28" fillId="0" borderId="0" xfId="49" applyNumberFormat="1" applyFont="1" applyBorder="1"/>
    <xf numFmtId="3" fontId="145" fillId="7" borderId="22" xfId="49" applyNumberFormat="1" applyFont="1" applyFill="1" applyBorder="1" applyAlignment="1">
      <alignment horizontal="center" vertical="center"/>
    </xf>
    <xf numFmtId="9" fontId="145" fillId="7" borderId="22" xfId="56" applyFont="1" applyFill="1" applyBorder="1" applyAlignment="1">
      <alignment horizontal="center" vertical="center"/>
    </xf>
    <xf numFmtId="3" fontId="165" fillId="14" borderId="23" xfId="36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wrapText="1"/>
    </xf>
    <xf numFmtId="3" fontId="144" fillId="9" borderId="2" xfId="0" applyNumberFormat="1" applyFont="1" applyFill="1" applyBorder="1" applyAlignment="1">
      <alignment horizontal="center" vertical="center" wrapText="1"/>
    </xf>
    <xf numFmtId="3" fontId="144" fillId="9" borderId="13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wrapText="1"/>
    </xf>
    <xf numFmtId="3" fontId="144" fillId="0" borderId="13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170" fontId="151" fillId="7" borderId="20" xfId="36" applyNumberFormat="1" applyFont="1" applyFill="1" applyBorder="1" applyAlignment="1">
      <alignment horizontal="center" vertical="center" wrapText="1"/>
    </xf>
    <xf numFmtId="3" fontId="151" fillId="8" borderId="20" xfId="36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wrapText="1"/>
    </xf>
    <xf numFmtId="0" fontId="56" fillId="0" borderId="0" xfId="0" applyFont="1" applyBorder="1" applyAlignment="1">
      <alignment wrapText="1"/>
    </xf>
    <xf numFmtId="0" fontId="4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wrapText="1"/>
    </xf>
    <xf numFmtId="0" fontId="49" fillId="0" borderId="0" xfId="0" applyFont="1" applyAlignment="1">
      <alignment horizontal="center"/>
    </xf>
    <xf numFmtId="3" fontId="23" fillId="8" borderId="13" xfId="36" applyNumberFormat="1" applyFont="1" applyFill="1" applyBorder="1" applyAlignment="1">
      <alignment horizontal="center" vertical="center" wrapText="1"/>
    </xf>
    <xf numFmtId="3" fontId="31" fillId="0" borderId="0" xfId="49" applyNumberFormat="1" applyFont="1"/>
    <xf numFmtId="3" fontId="194" fillId="0" borderId="13" xfId="49" applyNumberFormat="1" applyFont="1" applyFill="1" applyBorder="1" applyAlignment="1">
      <alignment horizontal="center" vertical="center"/>
    </xf>
    <xf numFmtId="3" fontId="226" fillId="7" borderId="20" xfId="36" applyNumberFormat="1" applyFont="1" applyFill="1" applyBorder="1" applyAlignment="1">
      <alignment horizontal="right" vertical="center" wrapText="1"/>
    </xf>
    <xf numFmtId="3" fontId="226" fillId="7" borderId="13" xfId="36" applyNumberFormat="1" applyFont="1" applyFill="1" applyBorder="1" applyAlignment="1">
      <alignment horizontal="center" vertical="center" wrapText="1"/>
    </xf>
    <xf numFmtId="3" fontId="227" fillId="7" borderId="20" xfId="36" applyNumberFormat="1" applyFont="1" applyFill="1" applyBorder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147" fillId="7" borderId="13" xfId="36" applyNumberFormat="1" applyFont="1" applyFill="1" applyBorder="1" applyAlignment="1">
      <alignment horizontal="center" vertical="center" textRotation="90" wrapText="1"/>
    </xf>
    <xf numFmtId="3" fontId="22" fillId="8" borderId="18" xfId="36" applyNumberFormat="1" applyFont="1" applyFill="1" applyBorder="1" applyAlignment="1">
      <alignment horizontal="center" vertical="center" wrapText="1"/>
    </xf>
    <xf numFmtId="3" fontId="23" fillId="0" borderId="0" xfId="45" applyNumberFormat="1" applyFont="1"/>
    <xf numFmtId="3" fontId="23" fillId="8" borderId="19" xfId="36" applyNumberFormat="1" applyFont="1" applyFill="1" applyBorder="1" applyAlignment="1">
      <alignment horizontal="left" vertical="center" wrapText="1"/>
    </xf>
    <xf numFmtId="3" fontId="22" fillId="8" borderId="20" xfId="36" applyNumberFormat="1" applyFont="1" applyFill="1" applyBorder="1" applyAlignment="1">
      <alignment horizontal="right" vertical="center" wrapText="1"/>
    </xf>
    <xf numFmtId="3" fontId="142" fillId="8" borderId="20" xfId="36" applyNumberFormat="1" applyFont="1" applyFill="1" applyBorder="1" applyAlignment="1">
      <alignment horizontal="right" vertical="center" wrapText="1"/>
    </xf>
    <xf numFmtId="3" fontId="126" fillId="8" borderId="19" xfId="36" applyNumberFormat="1" applyFont="1" applyFill="1" applyBorder="1" applyAlignment="1">
      <alignment horizontal="left" vertical="center" wrapText="1" readingOrder="1"/>
    </xf>
    <xf numFmtId="3" fontId="217" fillId="13" borderId="13" xfId="49" applyNumberFormat="1" applyFont="1" applyFill="1" applyBorder="1" applyAlignment="1">
      <alignment horizontal="center" vertical="center"/>
    </xf>
    <xf numFmtId="0" fontId="11" fillId="18" borderId="23" xfId="0" applyFont="1" applyFill="1" applyBorder="1" applyAlignment="1">
      <alignment wrapText="1"/>
    </xf>
    <xf numFmtId="0" fontId="11" fillId="0" borderId="23" xfId="0" applyFont="1" applyBorder="1" applyAlignment="1">
      <alignment wrapText="1"/>
    </xf>
    <xf numFmtId="3" fontId="144" fillId="13" borderId="2" xfId="0" applyNumberFormat="1" applyFont="1" applyFill="1" applyBorder="1" applyAlignment="1">
      <alignment horizontal="center" vertical="center" wrapText="1"/>
    </xf>
    <xf numFmtId="3" fontId="144" fillId="13" borderId="13" xfId="0" applyNumberFormat="1" applyFont="1" applyFill="1" applyBorder="1" applyAlignment="1">
      <alignment horizontal="center" vertical="center" wrapText="1"/>
    </xf>
    <xf numFmtId="0" fontId="96" fillId="0" borderId="25" xfId="49" applyFont="1" applyBorder="1" applyAlignment="1">
      <alignment vertical="top" wrapText="1"/>
    </xf>
    <xf numFmtId="3" fontId="126" fillId="8" borderId="20" xfId="36" applyNumberFormat="1" applyFont="1" applyFill="1" applyBorder="1" applyAlignment="1">
      <alignment vertical="center" wrapText="1" readingOrder="2"/>
    </xf>
    <xf numFmtId="3" fontId="126" fillId="8" borderId="18" xfId="36" applyNumberFormat="1" applyFont="1" applyFill="1" applyBorder="1" applyAlignment="1">
      <alignment vertical="center" wrapText="1" readingOrder="1"/>
    </xf>
    <xf numFmtId="3" fontId="23" fillId="8" borderId="13" xfId="36" applyNumberFormat="1" applyFont="1" applyFill="1" applyBorder="1" applyAlignment="1">
      <alignment horizontal="center" vertical="center" wrapText="1"/>
    </xf>
    <xf numFmtId="3" fontId="124" fillId="7" borderId="20" xfId="36" applyNumberFormat="1" applyFont="1" applyFill="1" applyBorder="1" applyAlignment="1">
      <alignment horizontal="center" vertical="center" wrapText="1"/>
    </xf>
    <xf numFmtId="2" fontId="133" fillId="7" borderId="20" xfId="49" applyNumberFormat="1" applyFont="1" applyFill="1" applyBorder="1" applyAlignment="1">
      <alignment horizontal="center" vertical="center"/>
    </xf>
    <xf numFmtId="3" fontId="23" fillId="8" borderId="17" xfId="36" applyNumberFormat="1" applyFont="1" applyFill="1" applyBorder="1" applyAlignment="1">
      <alignment horizontal="center" vertical="center" wrapText="1"/>
    </xf>
    <xf numFmtId="3" fontId="124" fillId="7" borderId="8" xfId="36" applyNumberFormat="1" applyFont="1" applyFill="1" applyBorder="1" applyAlignment="1">
      <alignment horizontal="center" vertical="center" wrapText="1"/>
    </xf>
    <xf numFmtId="2" fontId="228" fillId="7" borderId="20" xfId="49" applyNumberFormat="1" applyFont="1" applyFill="1" applyBorder="1" applyAlignment="1">
      <alignment horizontal="left" vertical="center" wrapText="1"/>
    </xf>
    <xf numFmtId="2" fontId="229" fillId="7" borderId="20" xfId="49" applyNumberFormat="1" applyFont="1" applyFill="1" applyBorder="1" applyAlignment="1">
      <alignment horizontal="left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12" fillId="0" borderId="0" xfId="49" applyNumberFormat="1" applyFont="1"/>
    <xf numFmtId="3" fontId="88" fillId="9" borderId="13" xfId="49" applyNumberFormat="1" applyFont="1" applyFill="1" applyBorder="1" applyAlignment="1">
      <alignment horizontal="center" vertical="center"/>
    </xf>
    <xf numFmtId="3" fontId="88" fillId="0" borderId="13" xfId="49" applyNumberFormat="1" applyFont="1" applyBorder="1" applyAlignment="1">
      <alignment horizontal="center" vertical="center"/>
    </xf>
    <xf numFmtId="165" fontId="88" fillId="0" borderId="13" xfId="49" applyNumberFormat="1" applyFont="1" applyBorder="1" applyAlignment="1">
      <alignment horizontal="center" vertical="center"/>
    </xf>
    <xf numFmtId="3" fontId="149" fillId="7" borderId="14" xfId="3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4" fillId="0" borderId="0" xfId="49" applyFont="1" applyAlignment="1">
      <alignment horizontal="left" readingOrder="2"/>
    </xf>
    <xf numFmtId="0" fontId="34" fillId="0" borderId="0" xfId="49" applyFont="1"/>
    <xf numFmtId="0" fontId="34" fillId="0" borderId="0" xfId="49" applyFont="1" applyAlignment="1">
      <alignment horizontal="right" readingOrder="2"/>
    </xf>
    <xf numFmtId="49" fontId="168" fillId="14" borderId="23" xfId="36" applyNumberFormat="1" applyFont="1" applyFill="1" applyBorder="1" applyAlignment="1">
      <alignment horizontal="center" vertical="center" wrapText="1"/>
    </xf>
    <xf numFmtId="3" fontId="165" fillId="14" borderId="23" xfId="36" applyNumberFormat="1" applyFont="1" applyFill="1" applyBorder="1" applyAlignment="1">
      <alignment horizontal="center" vertical="center" wrapText="1"/>
    </xf>
    <xf numFmtId="3" fontId="168" fillId="14" borderId="23" xfId="36" applyNumberFormat="1" applyFont="1" applyFill="1" applyBorder="1" applyAlignment="1">
      <alignment horizontal="center" vertical="center" wrapText="1"/>
    </xf>
    <xf numFmtId="3" fontId="118" fillId="7" borderId="13" xfId="36" applyNumberFormat="1" applyFont="1" applyFill="1" applyBorder="1" applyAlignment="1">
      <alignment horizontal="center" vertical="center" wrapText="1"/>
    </xf>
    <xf numFmtId="0" fontId="26" fillId="0" borderId="25" xfId="49" applyFont="1" applyBorder="1" applyAlignment="1">
      <alignment horizontal="right" readingOrder="2"/>
    </xf>
    <xf numFmtId="0" fontId="116" fillId="7" borderId="13" xfId="35" applyFont="1" applyFill="1" applyBorder="1" applyAlignment="1">
      <alignment horizontal="center" vertical="center" wrapText="1"/>
    </xf>
    <xf numFmtId="0" fontId="117" fillId="8" borderId="13" xfId="35" applyFont="1" applyFill="1" applyBorder="1" applyAlignment="1">
      <alignment horizontal="center" vertical="center" wrapText="1"/>
    </xf>
    <xf numFmtId="3" fontId="23" fillId="8" borderId="20" xfId="36" applyNumberFormat="1" applyFont="1" applyFill="1" applyBorder="1" applyAlignment="1">
      <alignment horizontal="right" vertical="center" wrapText="1"/>
    </xf>
    <xf numFmtId="3" fontId="23" fillId="8" borderId="18" xfId="36" applyNumberFormat="1" applyFont="1" applyFill="1" applyBorder="1" applyAlignment="1">
      <alignment horizontal="right" vertical="center" wrapText="1"/>
    </xf>
    <xf numFmtId="3" fontId="23" fillId="8" borderId="18" xfId="36" applyNumberFormat="1" applyFont="1" applyFill="1" applyBorder="1" applyAlignment="1">
      <alignment horizontal="left" vertical="center" wrapText="1"/>
    </xf>
    <xf numFmtId="3" fontId="23" fillId="8" borderId="19" xfId="36" applyNumberFormat="1" applyFont="1" applyFill="1" applyBorder="1" applyAlignment="1">
      <alignment horizontal="left" vertical="center" wrapText="1"/>
    </xf>
    <xf numFmtId="3" fontId="23" fillId="8" borderId="13" xfId="36" applyNumberFormat="1" applyFont="1" applyFill="1" applyBorder="1" applyAlignment="1">
      <alignment horizontal="right" vertical="center" wrapText="1"/>
    </xf>
    <xf numFmtId="3" fontId="23" fillId="8" borderId="13" xfId="36" applyNumberFormat="1" applyFont="1" applyFill="1" applyBorder="1" applyAlignment="1">
      <alignment horizontal="center" vertical="center" wrapText="1"/>
    </xf>
    <xf numFmtId="3" fontId="23" fillId="8" borderId="20" xfId="36" applyNumberFormat="1" applyFont="1" applyFill="1" applyBorder="1" applyAlignment="1">
      <alignment horizontal="center" vertical="center" wrapText="1"/>
    </xf>
    <xf numFmtId="3" fontId="23" fillId="8" borderId="18" xfId="36" applyNumberFormat="1" applyFont="1" applyFill="1" applyBorder="1" applyAlignment="1">
      <alignment horizontal="center" vertical="center" wrapText="1"/>
    </xf>
    <xf numFmtId="3" fontId="23" fillId="8" borderId="19" xfId="36" applyNumberFormat="1" applyFont="1" applyFill="1" applyBorder="1" applyAlignment="1">
      <alignment horizontal="center" vertical="center" wrapText="1"/>
    </xf>
    <xf numFmtId="0" fontId="29" fillId="0" borderId="0" xfId="49" applyFont="1" applyFill="1" applyBorder="1" applyAlignment="1">
      <alignment horizontal="right" vertical="center"/>
    </xf>
    <xf numFmtId="3" fontId="118" fillId="7" borderId="17" xfId="36" applyNumberFormat="1" applyFont="1" applyFill="1" applyBorder="1" applyAlignment="1">
      <alignment horizontal="center" vertical="center" wrapText="1"/>
    </xf>
    <xf numFmtId="3" fontId="118" fillId="7" borderId="2" xfId="36" applyNumberFormat="1" applyFont="1" applyFill="1" applyBorder="1" applyAlignment="1">
      <alignment horizontal="center" vertical="center" wrapText="1"/>
    </xf>
    <xf numFmtId="0" fontId="127" fillId="7" borderId="13" xfId="35" applyFont="1" applyFill="1" applyBorder="1" applyAlignment="1">
      <alignment horizontal="center" vertical="center" wrapText="1"/>
    </xf>
    <xf numFmtId="0" fontId="128" fillId="8" borderId="17" xfId="35" applyFont="1" applyFill="1" applyBorder="1" applyAlignment="1">
      <alignment horizontal="center" vertical="center" wrapText="1"/>
    </xf>
    <xf numFmtId="170" fontId="124" fillId="7" borderId="20" xfId="36" applyNumberFormat="1" applyFont="1" applyFill="1" applyBorder="1" applyAlignment="1">
      <alignment horizontal="center" vertical="center" wrapText="1"/>
    </xf>
    <xf numFmtId="170" fontId="124" fillId="7" borderId="19" xfId="36" applyNumberFormat="1" applyFont="1" applyFill="1" applyBorder="1" applyAlignment="1">
      <alignment horizontal="center" vertical="center" wrapText="1"/>
    </xf>
    <xf numFmtId="3" fontId="130" fillId="7" borderId="20" xfId="49" applyNumberFormat="1" applyFont="1" applyFill="1" applyBorder="1" applyAlignment="1">
      <alignment horizontal="center" vertical="center"/>
    </xf>
    <xf numFmtId="3" fontId="130" fillId="7" borderId="19" xfId="49" applyNumberFormat="1" applyFont="1" applyFill="1" applyBorder="1" applyAlignment="1">
      <alignment horizontal="center" vertical="center"/>
    </xf>
    <xf numFmtId="0" fontId="129" fillId="7" borderId="20" xfId="35" applyFont="1" applyFill="1" applyBorder="1" applyAlignment="1">
      <alignment horizontal="center" vertical="center" wrapText="1"/>
    </xf>
    <xf numFmtId="0" fontId="129" fillId="7" borderId="18" xfId="35" applyFont="1" applyFill="1" applyBorder="1" applyAlignment="1">
      <alignment horizontal="center" vertical="center" wrapText="1"/>
    </xf>
    <xf numFmtId="0" fontId="129" fillId="7" borderId="19" xfId="35" applyFont="1" applyFill="1" applyBorder="1" applyAlignment="1">
      <alignment horizontal="center" vertical="center" wrapText="1"/>
    </xf>
    <xf numFmtId="0" fontId="108" fillId="8" borderId="14" xfId="35" applyFont="1" applyFill="1" applyBorder="1" applyAlignment="1">
      <alignment horizontal="center" vertical="center" wrapText="1"/>
    </xf>
    <xf numFmtId="0" fontId="108" fillId="8" borderId="15" xfId="35" applyFont="1" applyFill="1" applyBorder="1" applyAlignment="1">
      <alignment horizontal="center" vertical="center" wrapText="1"/>
    </xf>
    <xf numFmtId="0" fontId="108" fillId="8" borderId="16" xfId="35" applyFont="1" applyFill="1" applyBorder="1" applyAlignment="1">
      <alignment horizontal="center" vertical="center" wrapText="1"/>
    </xf>
    <xf numFmtId="0" fontId="41" fillId="0" borderId="0" xfId="49" applyFont="1" applyBorder="1" applyAlignment="1">
      <alignment horizontal="center" vertical="center"/>
    </xf>
    <xf numFmtId="3" fontId="118" fillId="7" borderId="3" xfId="36" applyNumberFormat="1" applyFont="1" applyFill="1" applyBorder="1" applyAlignment="1">
      <alignment horizontal="center" vertical="center" wrapText="1"/>
    </xf>
    <xf numFmtId="3" fontId="124" fillId="7" borderId="20" xfId="36" applyNumberFormat="1" applyFont="1" applyFill="1" applyBorder="1" applyAlignment="1">
      <alignment horizontal="center" vertical="center" wrapText="1"/>
    </xf>
    <xf numFmtId="3" fontId="124" fillId="7" borderId="19" xfId="36" applyNumberFormat="1" applyFont="1" applyFill="1" applyBorder="1" applyAlignment="1">
      <alignment horizontal="center" vertical="center" wrapText="1"/>
    </xf>
    <xf numFmtId="3" fontId="124" fillId="7" borderId="17" xfId="36" applyNumberFormat="1" applyFont="1" applyFill="1" applyBorder="1" applyAlignment="1">
      <alignment horizontal="center" vertical="center" wrapText="1"/>
    </xf>
    <xf numFmtId="3" fontId="124" fillId="7" borderId="2" xfId="36" applyNumberFormat="1" applyFont="1" applyFill="1" applyBorder="1" applyAlignment="1">
      <alignment horizontal="center" vertical="center" wrapText="1"/>
    </xf>
    <xf numFmtId="0" fontId="13" fillId="8" borderId="14" xfId="35" applyFont="1" applyFill="1" applyBorder="1" applyAlignment="1">
      <alignment horizontal="center" vertical="center" wrapText="1"/>
    </xf>
    <xf numFmtId="0" fontId="13" fillId="8" borderId="15" xfId="35" applyFont="1" applyFill="1" applyBorder="1" applyAlignment="1">
      <alignment horizontal="center" vertical="center" wrapText="1"/>
    </xf>
    <xf numFmtId="0" fontId="129" fillId="7" borderId="13" xfId="35" applyFont="1" applyFill="1" applyBorder="1" applyAlignment="1">
      <alignment horizontal="center" vertical="center" wrapText="1"/>
    </xf>
    <xf numFmtId="0" fontId="13" fillId="8" borderId="13" xfId="35" applyFont="1" applyFill="1" applyBorder="1" applyAlignment="1">
      <alignment horizontal="center" vertical="center" wrapText="1"/>
    </xf>
    <xf numFmtId="0" fontId="198" fillId="8" borderId="14" xfId="35" applyFont="1" applyFill="1" applyBorder="1" applyAlignment="1">
      <alignment horizontal="center" vertical="center" wrapText="1"/>
    </xf>
    <xf numFmtId="0" fontId="198" fillId="8" borderId="15" xfId="35" applyFont="1" applyFill="1" applyBorder="1" applyAlignment="1">
      <alignment horizontal="center" vertical="center" wrapText="1"/>
    </xf>
    <xf numFmtId="0" fontId="114" fillId="0" borderId="15" xfId="49" applyFont="1" applyBorder="1" applyAlignment="1">
      <alignment horizontal="right" readingOrder="2"/>
    </xf>
    <xf numFmtId="3" fontId="126" fillId="8" borderId="13" xfId="36" applyNumberFormat="1" applyFont="1" applyFill="1" applyBorder="1" applyAlignment="1">
      <alignment horizontal="center" vertical="center" wrapText="1" readingOrder="1"/>
    </xf>
    <xf numFmtId="3" fontId="118" fillId="7" borderId="20" xfId="36" applyNumberFormat="1" applyFont="1" applyFill="1" applyBorder="1" applyAlignment="1">
      <alignment horizontal="center" vertical="center" wrapText="1"/>
    </xf>
    <xf numFmtId="3" fontId="118" fillId="7" borderId="18" xfId="36" applyNumberFormat="1" applyFont="1" applyFill="1" applyBorder="1" applyAlignment="1">
      <alignment horizontal="center" vertical="center" wrapText="1"/>
    </xf>
    <xf numFmtId="3" fontId="118" fillId="7" borderId="19" xfId="36" applyNumberFormat="1" applyFont="1" applyFill="1" applyBorder="1" applyAlignment="1">
      <alignment horizontal="center" vertical="center" wrapText="1"/>
    </xf>
    <xf numFmtId="3" fontId="132" fillId="7" borderId="17" xfId="36" applyNumberFormat="1" applyFont="1" applyFill="1" applyBorder="1" applyAlignment="1">
      <alignment horizontal="center" vertical="center" wrapText="1"/>
    </xf>
    <xf numFmtId="3" fontId="132" fillId="7" borderId="3" xfId="36" applyNumberFormat="1" applyFont="1" applyFill="1" applyBorder="1" applyAlignment="1">
      <alignment horizontal="center" vertical="center" wrapText="1"/>
    </xf>
    <xf numFmtId="3" fontId="132" fillId="7" borderId="2" xfId="36" applyNumberFormat="1" applyFont="1" applyFill="1" applyBorder="1" applyAlignment="1">
      <alignment horizontal="center" vertical="center" wrapText="1"/>
    </xf>
    <xf numFmtId="3" fontId="23" fillId="8" borderId="10" xfId="36" applyNumberFormat="1" applyFont="1" applyFill="1" applyBorder="1" applyAlignment="1">
      <alignment horizontal="center" vertical="center" wrapText="1"/>
    </xf>
    <xf numFmtId="3" fontId="23" fillId="8" borderId="8" xfId="36" applyNumberFormat="1" applyFont="1" applyFill="1" applyBorder="1" applyAlignment="1">
      <alignment horizontal="center" vertical="center" wrapText="1"/>
    </xf>
    <xf numFmtId="0" fontId="13" fillId="8" borderId="9" xfId="35" applyFont="1" applyFill="1" applyBorder="1" applyAlignment="1">
      <alignment horizontal="center" vertical="center" wrapText="1"/>
    </xf>
    <xf numFmtId="0" fontId="13" fillId="8" borderId="0" xfId="35" applyFont="1" applyFill="1" applyBorder="1" applyAlignment="1">
      <alignment horizontal="center" vertical="center" wrapText="1"/>
    </xf>
    <xf numFmtId="0" fontId="129" fillId="7" borderId="9" xfId="35" applyFont="1" applyFill="1" applyBorder="1" applyAlignment="1">
      <alignment horizontal="center" vertical="center" wrapText="1"/>
    </xf>
    <xf numFmtId="0" fontId="129" fillId="7" borderId="0" xfId="35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right" vertical="center" wrapText="1"/>
    </xf>
    <xf numFmtId="0" fontId="11" fillId="0" borderId="61" xfId="0" applyFont="1" applyBorder="1" applyAlignment="1">
      <alignment horizontal="right" vertical="center" wrapText="1"/>
    </xf>
    <xf numFmtId="0" fontId="11" fillId="0" borderId="61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3" fontId="23" fillId="8" borderId="10" xfId="36" applyNumberFormat="1" applyFont="1" applyFill="1" applyBorder="1" applyAlignment="1">
      <alignment horizontal="right" vertical="center" wrapText="1"/>
    </xf>
    <xf numFmtId="3" fontId="23" fillId="8" borderId="8" xfId="36" applyNumberFormat="1" applyFont="1" applyFill="1" applyBorder="1" applyAlignment="1">
      <alignment horizontal="right" vertical="center" wrapText="1"/>
    </xf>
    <xf numFmtId="3" fontId="23" fillId="8" borderId="8" xfId="36" applyNumberFormat="1" applyFont="1" applyFill="1" applyBorder="1" applyAlignment="1">
      <alignment horizontal="left" vertical="center" wrapText="1"/>
    </xf>
    <xf numFmtId="3" fontId="118" fillId="7" borderId="14" xfId="36" applyNumberFormat="1" applyFont="1" applyFill="1" applyBorder="1" applyAlignment="1">
      <alignment horizontal="center" vertical="center" wrapText="1"/>
    </xf>
    <xf numFmtId="3" fontId="118" fillId="7" borderId="10" xfId="36" applyNumberFormat="1" applyFont="1" applyFill="1" applyBorder="1" applyAlignment="1">
      <alignment horizontal="center" vertical="center" wrapText="1"/>
    </xf>
    <xf numFmtId="3" fontId="124" fillId="7" borderId="10" xfId="36" applyNumberFormat="1" applyFont="1" applyFill="1" applyBorder="1" applyAlignment="1">
      <alignment horizontal="center" vertical="center" wrapText="1"/>
    </xf>
    <xf numFmtId="3" fontId="124" fillId="7" borderId="8" xfId="36" applyNumberFormat="1" applyFont="1" applyFill="1" applyBorder="1" applyAlignment="1">
      <alignment horizontal="center" vertical="center" wrapText="1"/>
    </xf>
    <xf numFmtId="3" fontId="124" fillId="7" borderId="18" xfId="36" applyNumberFormat="1" applyFont="1" applyFill="1" applyBorder="1" applyAlignment="1">
      <alignment horizontal="center" vertical="center" wrapText="1"/>
    </xf>
    <xf numFmtId="0" fontId="114" fillId="8" borderId="14" xfId="35" applyFont="1" applyFill="1" applyBorder="1" applyAlignment="1">
      <alignment horizontal="center" vertical="center" wrapText="1"/>
    </xf>
    <xf numFmtId="0" fontId="114" fillId="8" borderId="15" xfId="35" applyFont="1" applyFill="1" applyBorder="1" applyAlignment="1">
      <alignment horizontal="center" vertical="center" wrapText="1"/>
    </xf>
    <xf numFmtId="0" fontId="114" fillId="8" borderId="16" xfId="35" applyFont="1" applyFill="1" applyBorder="1" applyAlignment="1">
      <alignment horizontal="center" vertical="center" wrapText="1"/>
    </xf>
    <xf numFmtId="3" fontId="126" fillId="8" borderId="20" xfId="36" applyNumberFormat="1" applyFont="1" applyFill="1" applyBorder="1" applyAlignment="1">
      <alignment horizontal="center" vertical="center" wrapText="1" readingOrder="1"/>
    </xf>
    <xf numFmtId="3" fontId="126" fillId="8" borderId="18" xfId="36" applyNumberFormat="1" applyFont="1" applyFill="1" applyBorder="1" applyAlignment="1">
      <alignment horizontal="center" vertical="center" wrapText="1" readingOrder="1"/>
    </xf>
    <xf numFmtId="3" fontId="126" fillId="8" borderId="19" xfId="36" applyNumberFormat="1" applyFont="1" applyFill="1" applyBorder="1" applyAlignment="1">
      <alignment horizontal="center" vertical="center" wrapText="1" readingOrder="1"/>
    </xf>
    <xf numFmtId="3" fontId="28" fillId="8" borderId="13" xfId="36" applyNumberFormat="1" applyFont="1" applyFill="1" applyBorder="1" applyAlignment="1">
      <alignment horizontal="center" vertical="center" wrapText="1" readingOrder="1"/>
    </xf>
    <xf numFmtId="3" fontId="28" fillId="8" borderId="20" xfId="36" applyNumberFormat="1" applyFont="1" applyFill="1" applyBorder="1" applyAlignment="1">
      <alignment horizontal="center" vertical="center" wrapText="1" readingOrder="1"/>
    </xf>
    <xf numFmtId="3" fontId="28" fillId="8" borderId="18" xfId="36" applyNumberFormat="1" applyFont="1" applyFill="1" applyBorder="1" applyAlignment="1">
      <alignment horizontal="center" vertical="center" wrapText="1" readingOrder="1"/>
    </xf>
    <xf numFmtId="3" fontId="28" fillId="8" borderId="19" xfId="36" applyNumberFormat="1" applyFont="1" applyFill="1" applyBorder="1" applyAlignment="1">
      <alignment horizontal="center" vertical="center" wrapText="1" readingOrder="1"/>
    </xf>
    <xf numFmtId="3" fontId="224" fillId="8" borderId="13" xfId="36" applyNumberFormat="1" applyFont="1" applyFill="1" applyBorder="1" applyAlignment="1">
      <alignment horizontal="center" vertical="center" wrapText="1" readingOrder="1"/>
    </xf>
    <xf numFmtId="3" fontId="124" fillId="7" borderId="13" xfId="36" applyNumberFormat="1" applyFont="1" applyFill="1" applyBorder="1" applyAlignment="1">
      <alignment horizontal="center" vertical="center" wrapText="1"/>
    </xf>
    <xf numFmtId="0" fontId="141" fillId="8" borderId="13" xfId="35" applyFont="1" applyFill="1" applyBorder="1" applyAlignment="1">
      <alignment horizontal="center" vertical="center" wrapText="1"/>
    </xf>
    <xf numFmtId="3" fontId="34" fillId="8" borderId="13" xfId="36" applyNumberFormat="1" applyFont="1" applyFill="1" applyBorder="1" applyAlignment="1">
      <alignment horizontal="right" vertical="center" wrapText="1"/>
    </xf>
    <xf numFmtId="3" fontId="34" fillId="8" borderId="20" xfId="36" applyNumberFormat="1" applyFont="1" applyFill="1" applyBorder="1" applyAlignment="1">
      <alignment horizontal="right" vertical="center" wrapText="1"/>
    </xf>
    <xf numFmtId="3" fontId="34" fillId="8" borderId="18" xfId="36" applyNumberFormat="1" applyFont="1" applyFill="1" applyBorder="1" applyAlignment="1">
      <alignment horizontal="left" vertical="center" wrapText="1"/>
    </xf>
    <xf numFmtId="3" fontId="34" fillId="8" borderId="19" xfId="36" applyNumberFormat="1" applyFont="1" applyFill="1" applyBorder="1" applyAlignment="1">
      <alignment horizontal="left" vertical="center" wrapText="1"/>
    </xf>
    <xf numFmtId="3" fontId="147" fillId="7" borderId="13" xfId="36" applyNumberFormat="1" applyFont="1" applyFill="1" applyBorder="1" applyAlignment="1">
      <alignment horizontal="center" vertical="center" wrapText="1"/>
    </xf>
    <xf numFmtId="3" fontId="147" fillId="7" borderId="17" xfId="36" applyNumberFormat="1" applyFont="1" applyFill="1" applyBorder="1" applyAlignment="1">
      <alignment horizontal="center" vertical="center" wrapText="1"/>
    </xf>
    <xf numFmtId="3" fontId="147" fillId="7" borderId="2" xfId="36" applyNumberFormat="1" applyFont="1" applyFill="1" applyBorder="1" applyAlignment="1">
      <alignment horizontal="center" vertical="center" wrapText="1"/>
    </xf>
    <xf numFmtId="3" fontId="147" fillId="7" borderId="16" xfId="36" applyNumberFormat="1" applyFont="1" applyFill="1" applyBorder="1" applyAlignment="1">
      <alignment horizontal="center" vertical="center" wrapText="1"/>
    </xf>
    <xf numFmtId="3" fontId="147" fillId="7" borderId="5" xfId="36" applyNumberFormat="1" applyFont="1" applyFill="1" applyBorder="1" applyAlignment="1">
      <alignment horizontal="center" vertical="center" wrapText="1"/>
    </xf>
    <xf numFmtId="3" fontId="147" fillId="7" borderId="20" xfId="36" applyNumberFormat="1" applyFont="1" applyFill="1" applyBorder="1" applyAlignment="1">
      <alignment horizontal="center" vertical="center" wrapText="1"/>
    </xf>
    <xf numFmtId="3" fontId="147" fillId="7" borderId="19" xfId="36" applyNumberFormat="1" applyFont="1" applyFill="1" applyBorder="1" applyAlignment="1">
      <alignment horizontal="center" vertical="center" wrapText="1"/>
    </xf>
    <xf numFmtId="3" fontId="152" fillId="8" borderId="20" xfId="36" applyNumberFormat="1" applyFont="1" applyFill="1" applyBorder="1" applyAlignment="1">
      <alignment horizontal="center" vertical="center" wrapText="1" readingOrder="1"/>
    </xf>
    <xf numFmtId="3" fontId="152" fillId="8" borderId="18" xfId="36" applyNumberFormat="1" applyFont="1" applyFill="1" applyBorder="1" applyAlignment="1">
      <alignment horizontal="center" vertical="center" wrapText="1" readingOrder="1"/>
    </xf>
    <xf numFmtId="3" fontId="152" fillId="8" borderId="59" xfId="36" applyNumberFormat="1" applyFont="1" applyFill="1" applyBorder="1" applyAlignment="1">
      <alignment horizontal="center" vertical="center" wrapText="1" readingOrder="1"/>
    </xf>
    <xf numFmtId="3" fontId="125" fillId="7" borderId="17" xfId="36" applyNumberFormat="1" applyFont="1" applyFill="1" applyBorder="1" applyAlignment="1">
      <alignment horizontal="center" vertical="center" wrapText="1"/>
    </xf>
    <xf numFmtId="3" fontId="125" fillId="7" borderId="2" xfId="36" applyNumberFormat="1" applyFont="1" applyFill="1" applyBorder="1" applyAlignment="1">
      <alignment horizontal="center" vertical="center" wrapText="1"/>
    </xf>
    <xf numFmtId="3" fontId="152" fillId="8" borderId="19" xfId="36" applyNumberFormat="1" applyFont="1" applyFill="1" applyBorder="1" applyAlignment="1">
      <alignment horizontal="center" vertical="center" wrapText="1" readingOrder="1"/>
    </xf>
    <xf numFmtId="3" fontId="152" fillId="8" borderId="13" xfId="36" applyNumberFormat="1" applyFont="1" applyFill="1" applyBorder="1" applyAlignment="1">
      <alignment horizontal="center" vertical="center" wrapText="1" readingOrder="1"/>
    </xf>
    <xf numFmtId="0" fontId="141" fillId="8" borderId="20" xfId="35" applyFont="1" applyFill="1" applyBorder="1" applyAlignment="1">
      <alignment horizontal="center" vertical="center" wrapText="1"/>
    </xf>
    <xf numFmtId="0" fontId="141" fillId="8" borderId="18" xfId="35" applyFont="1" applyFill="1" applyBorder="1" applyAlignment="1">
      <alignment horizontal="center" vertical="center" wrapText="1"/>
    </xf>
    <xf numFmtId="0" fontId="141" fillId="8" borderId="19" xfId="35" applyFont="1" applyFill="1" applyBorder="1" applyAlignment="1">
      <alignment horizontal="center" vertical="center" wrapText="1"/>
    </xf>
    <xf numFmtId="3" fontId="157" fillId="8" borderId="13" xfId="36" applyNumberFormat="1" applyFont="1" applyFill="1" applyBorder="1" applyAlignment="1">
      <alignment horizontal="center" vertical="center" wrapText="1" readingOrder="1"/>
    </xf>
    <xf numFmtId="0" fontId="50" fillId="0" borderId="17" xfId="47" applyFont="1" applyFill="1" applyBorder="1" applyAlignment="1">
      <alignment horizontal="center" vertical="center" wrapText="1"/>
    </xf>
    <xf numFmtId="0" fontId="50" fillId="0" borderId="2" xfId="47" applyFont="1" applyFill="1" applyBorder="1" applyAlignment="1">
      <alignment horizontal="center" vertical="center" wrapText="1"/>
    </xf>
    <xf numFmtId="0" fontId="50" fillId="0" borderId="44" xfId="47" applyFont="1" applyFill="1" applyBorder="1" applyAlignment="1">
      <alignment horizontal="center" vertical="center" wrapText="1"/>
    </xf>
    <xf numFmtId="0" fontId="50" fillId="0" borderId="46" xfId="47" applyFont="1" applyFill="1" applyBorder="1" applyAlignment="1">
      <alignment horizontal="center" vertical="center" wrapText="1"/>
    </xf>
    <xf numFmtId="0" fontId="23" fillId="0" borderId="43" xfId="47" applyFont="1" applyFill="1" applyBorder="1" applyAlignment="1">
      <alignment horizontal="center" vertical="center" wrapText="1"/>
    </xf>
    <xf numFmtId="0" fontId="23" fillId="0" borderId="45" xfId="47" applyFont="1" applyFill="1" applyBorder="1" applyAlignment="1">
      <alignment horizontal="center" vertical="center" wrapText="1"/>
    </xf>
    <xf numFmtId="0" fontId="23" fillId="0" borderId="17" xfId="47" applyFont="1" applyFill="1" applyBorder="1" applyAlignment="1">
      <alignment horizontal="center" vertical="center" wrapText="1"/>
    </xf>
    <xf numFmtId="0" fontId="23" fillId="0" borderId="2" xfId="47" applyFont="1" applyFill="1" applyBorder="1" applyAlignment="1">
      <alignment horizontal="center" vertical="center" wrapText="1"/>
    </xf>
    <xf numFmtId="0" fontId="23" fillId="0" borderId="44" xfId="47" applyFont="1" applyFill="1" applyBorder="1" applyAlignment="1">
      <alignment horizontal="center" vertical="center" wrapText="1"/>
    </xf>
    <xf numFmtId="0" fontId="23" fillId="0" borderId="46" xfId="47" applyFont="1" applyFill="1" applyBorder="1" applyAlignment="1">
      <alignment horizontal="center" vertical="center" wrapText="1"/>
    </xf>
    <xf numFmtId="0" fontId="25" fillId="0" borderId="40" xfId="47" applyFont="1" applyFill="1" applyBorder="1" applyAlignment="1">
      <alignment horizontal="center" vertical="center" wrapText="1"/>
    </xf>
    <xf numFmtId="0" fontId="25" fillId="0" borderId="41" xfId="47" applyFont="1" applyFill="1" applyBorder="1" applyAlignment="1">
      <alignment horizontal="center" vertical="center" wrapText="1"/>
    </xf>
    <xf numFmtId="0" fontId="25" fillId="0" borderId="42" xfId="47" applyFont="1" applyFill="1" applyBorder="1" applyAlignment="1">
      <alignment horizontal="center" vertical="center" wrapText="1"/>
    </xf>
    <xf numFmtId="0" fontId="23" fillId="0" borderId="14" xfId="47" applyFont="1" applyFill="1" applyBorder="1" applyAlignment="1">
      <alignment horizontal="center" vertical="center" wrapText="1"/>
    </xf>
    <xf numFmtId="0" fontId="23" fillId="0" borderId="10" xfId="47" applyFont="1" applyFill="1" applyBorder="1" applyAlignment="1">
      <alignment horizontal="center" vertical="center" wrapText="1"/>
    </xf>
    <xf numFmtId="0" fontId="50" fillId="0" borderId="43" xfId="47" applyFont="1" applyFill="1" applyBorder="1" applyAlignment="1">
      <alignment horizontal="center" vertical="center" wrapText="1"/>
    </xf>
    <xf numFmtId="0" fontId="50" fillId="0" borderId="45" xfId="47" applyFont="1" applyFill="1" applyBorder="1" applyAlignment="1">
      <alignment horizontal="center" vertical="center" wrapText="1"/>
    </xf>
    <xf numFmtId="0" fontId="25" fillId="0" borderId="40" xfId="47" applyFont="1" applyFill="1" applyBorder="1" applyAlignment="1">
      <alignment horizontal="center" vertical="center" wrapText="1" readingOrder="2"/>
    </xf>
    <xf numFmtId="0" fontId="25" fillId="0" borderId="41" xfId="47" applyFont="1" applyFill="1" applyBorder="1" applyAlignment="1">
      <alignment horizontal="center" vertical="center" wrapText="1" readingOrder="2"/>
    </xf>
    <xf numFmtId="0" fontId="25" fillId="0" borderId="42" xfId="47" applyFont="1" applyFill="1" applyBorder="1" applyAlignment="1">
      <alignment horizontal="center" vertical="center" wrapText="1" readingOrder="2"/>
    </xf>
    <xf numFmtId="0" fontId="53" fillId="0" borderId="40" xfId="47" applyFont="1" applyFill="1" applyBorder="1" applyAlignment="1">
      <alignment horizontal="center" vertical="center" wrapText="1" readingOrder="2"/>
    </xf>
    <xf numFmtId="0" fontId="53" fillId="0" borderId="41" xfId="47" applyFont="1" applyFill="1" applyBorder="1" applyAlignment="1">
      <alignment horizontal="center" vertical="center" wrapText="1" readingOrder="2"/>
    </xf>
    <xf numFmtId="0" fontId="53" fillId="0" borderId="42" xfId="47" applyFont="1" applyFill="1" applyBorder="1" applyAlignment="1">
      <alignment horizontal="center" vertical="center" wrapText="1" readingOrder="2"/>
    </xf>
    <xf numFmtId="0" fontId="31" fillId="0" borderId="60" xfId="47" applyFont="1" applyFill="1" applyBorder="1" applyAlignment="1">
      <alignment horizontal="right" vertical="center" readingOrder="2"/>
    </xf>
    <xf numFmtId="0" fontId="31" fillId="0" borderId="61" xfId="47" applyFont="1" applyFill="1" applyBorder="1" applyAlignment="1">
      <alignment horizontal="right" vertical="center" readingOrder="2"/>
    </xf>
    <xf numFmtId="0" fontId="31" fillId="0" borderId="62" xfId="47" applyFont="1" applyFill="1" applyBorder="1" applyAlignment="1">
      <alignment horizontal="right" vertical="center" readingOrder="2"/>
    </xf>
    <xf numFmtId="3" fontId="197" fillId="7" borderId="18" xfId="36" applyNumberFormat="1" applyFont="1" applyFill="1" applyBorder="1" applyAlignment="1">
      <alignment horizontal="left" vertical="center" wrapText="1"/>
    </xf>
    <xf numFmtId="3" fontId="197" fillId="7" borderId="19" xfId="36" applyNumberFormat="1" applyFont="1" applyFill="1" applyBorder="1" applyAlignment="1">
      <alignment horizontal="left" vertical="center" wrapText="1"/>
    </xf>
    <xf numFmtId="3" fontId="120" fillId="7" borderId="18" xfId="36" applyNumberFormat="1" applyFont="1" applyFill="1" applyBorder="1" applyAlignment="1">
      <alignment horizontal="center" vertical="center" wrapText="1"/>
    </xf>
    <xf numFmtId="3" fontId="120" fillId="7" borderId="19" xfId="36" applyNumberFormat="1" applyFont="1" applyFill="1" applyBorder="1" applyAlignment="1">
      <alignment horizontal="center" vertical="center" wrapText="1"/>
    </xf>
    <xf numFmtId="3" fontId="197" fillId="7" borderId="17" xfId="36" applyNumberFormat="1" applyFont="1" applyFill="1" applyBorder="1" applyAlignment="1">
      <alignment horizontal="center" vertical="center" wrapText="1"/>
    </xf>
    <xf numFmtId="3" fontId="197" fillId="7" borderId="2" xfId="36" applyNumberFormat="1" applyFont="1" applyFill="1" applyBorder="1" applyAlignment="1">
      <alignment horizontal="center" vertical="center" wrapText="1"/>
    </xf>
    <xf numFmtId="0" fontId="23" fillId="0" borderId="57" xfId="47" applyFont="1" applyFill="1" applyBorder="1" applyAlignment="1">
      <alignment horizontal="center" vertical="center"/>
    </xf>
    <xf numFmtId="0" fontId="23" fillId="0" borderId="58" xfId="47" applyFont="1" applyFill="1" applyBorder="1" applyAlignment="1">
      <alignment horizontal="center" vertical="center"/>
    </xf>
    <xf numFmtId="0" fontId="23" fillId="0" borderId="24" xfId="47" applyFont="1" applyFill="1" applyBorder="1" applyAlignment="1">
      <alignment horizontal="center" vertical="center"/>
    </xf>
    <xf numFmtId="0" fontId="31" fillId="0" borderId="0" xfId="49" applyFont="1" applyBorder="1" applyAlignment="1">
      <alignment horizontal="right" readingOrder="2"/>
    </xf>
    <xf numFmtId="3" fontId="121" fillId="7" borderId="17" xfId="36" applyNumberFormat="1" applyFont="1" applyFill="1" applyBorder="1" applyAlignment="1">
      <alignment horizontal="center" vertical="center" wrapText="1"/>
    </xf>
    <xf numFmtId="3" fontId="121" fillId="7" borderId="3" xfId="36" applyNumberFormat="1" applyFont="1" applyFill="1" applyBorder="1" applyAlignment="1">
      <alignment horizontal="center" vertical="center" wrapText="1"/>
    </xf>
    <xf numFmtId="3" fontId="124" fillId="7" borderId="14" xfId="36" applyNumberFormat="1" applyFont="1" applyFill="1" applyBorder="1" applyAlignment="1">
      <alignment horizontal="center" vertical="center" wrapText="1"/>
    </xf>
    <xf numFmtId="3" fontId="124" fillId="7" borderId="15" xfId="36" applyNumberFormat="1" applyFont="1" applyFill="1" applyBorder="1" applyAlignment="1">
      <alignment horizontal="center" vertical="center" wrapText="1"/>
    </xf>
    <xf numFmtId="3" fontId="124" fillId="7" borderId="16" xfId="36" applyNumberFormat="1" applyFont="1" applyFill="1" applyBorder="1" applyAlignment="1">
      <alignment horizontal="center" vertical="center" wrapText="1"/>
    </xf>
    <xf numFmtId="3" fontId="121" fillId="7" borderId="2" xfId="36" applyNumberFormat="1" applyFont="1" applyFill="1" applyBorder="1" applyAlignment="1">
      <alignment horizontal="center" vertical="center" wrapText="1"/>
    </xf>
    <xf numFmtId="0" fontId="136" fillId="7" borderId="20" xfId="35" applyFont="1" applyFill="1" applyBorder="1" applyAlignment="1">
      <alignment horizontal="center" vertical="center" wrapText="1"/>
    </xf>
    <xf numFmtId="0" fontId="136" fillId="7" borderId="18" xfId="35" applyFont="1" applyFill="1" applyBorder="1" applyAlignment="1">
      <alignment horizontal="center" vertical="center" wrapText="1"/>
    </xf>
    <xf numFmtId="0" fontId="131" fillId="8" borderId="13" xfId="35" applyFont="1" applyFill="1" applyBorder="1" applyAlignment="1">
      <alignment horizontal="center" vertical="center" wrapText="1"/>
    </xf>
    <xf numFmtId="3" fontId="147" fillId="7" borderId="3" xfId="36" applyNumberFormat="1" applyFont="1" applyFill="1" applyBorder="1" applyAlignment="1">
      <alignment horizontal="center" vertical="center" wrapText="1"/>
    </xf>
    <xf numFmtId="3" fontId="147" fillId="7" borderId="18" xfId="36" applyNumberFormat="1" applyFont="1" applyFill="1" applyBorder="1" applyAlignment="1">
      <alignment horizontal="center" vertical="center" wrapText="1"/>
    </xf>
    <xf numFmtId="0" fontId="140" fillId="8" borderId="13" xfId="35" applyFont="1" applyFill="1" applyBorder="1" applyAlignment="1">
      <alignment horizontal="center" vertical="center" wrapText="1"/>
    </xf>
    <xf numFmtId="3" fontId="147" fillId="7" borderId="14" xfId="36" applyNumberFormat="1" applyFont="1" applyFill="1" applyBorder="1" applyAlignment="1">
      <alignment horizontal="center" vertical="center" wrapText="1"/>
    </xf>
    <xf numFmtId="3" fontId="147" fillId="7" borderId="9" xfId="36" applyNumberFormat="1" applyFont="1" applyFill="1" applyBorder="1" applyAlignment="1">
      <alignment horizontal="center" vertical="center" wrapText="1"/>
    </xf>
    <xf numFmtId="3" fontId="147" fillId="7" borderId="10" xfId="36" applyNumberFormat="1" applyFont="1" applyFill="1" applyBorder="1" applyAlignment="1">
      <alignment horizontal="center" vertical="center" wrapText="1"/>
    </xf>
    <xf numFmtId="3" fontId="154" fillId="7" borderId="14" xfId="36" applyNumberFormat="1" applyFont="1" applyFill="1" applyBorder="1" applyAlignment="1">
      <alignment horizontal="center" vertical="center" wrapText="1"/>
    </xf>
    <xf numFmtId="3" fontId="154" fillId="7" borderId="15" xfId="36" applyNumberFormat="1" applyFont="1" applyFill="1" applyBorder="1" applyAlignment="1">
      <alignment horizontal="center" vertical="center" wrapText="1"/>
    </xf>
    <xf numFmtId="3" fontId="154" fillId="7" borderId="16" xfId="36" applyNumberFormat="1" applyFont="1" applyFill="1" applyBorder="1" applyAlignment="1">
      <alignment horizontal="center" vertical="center" wrapText="1"/>
    </xf>
    <xf numFmtId="3" fontId="154" fillId="7" borderId="10" xfId="36" applyNumberFormat="1" applyFont="1" applyFill="1" applyBorder="1" applyAlignment="1">
      <alignment horizontal="center" vertical="center" wrapText="1"/>
    </xf>
    <xf numFmtId="3" fontId="154" fillId="7" borderId="8" xfId="36" applyNumberFormat="1" applyFont="1" applyFill="1" applyBorder="1" applyAlignment="1">
      <alignment horizontal="center" vertical="center" wrapText="1"/>
    </xf>
    <xf numFmtId="3" fontId="154" fillId="7" borderId="5" xfId="36" applyNumberFormat="1" applyFont="1" applyFill="1" applyBorder="1" applyAlignment="1">
      <alignment horizontal="center" vertical="center" wrapText="1"/>
    </xf>
    <xf numFmtId="3" fontId="149" fillId="7" borderId="13" xfId="36" applyNumberFormat="1" applyFont="1" applyFill="1" applyBorder="1" applyAlignment="1">
      <alignment horizontal="center" vertical="center" wrapText="1"/>
    </xf>
    <xf numFmtId="3" fontId="157" fillId="8" borderId="20" xfId="36" applyNumberFormat="1" applyFont="1" applyFill="1" applyBorder="1" applyAlignment="1">
      <alignment horizontal="right" vertical="center" wrapText="1" readingOrder="1"/>
    </xf>
    <xf numFmtId="3" fontId="157" fillId="8" borderId="18" xfId="36" applyNumberFormat="1" applyFont="1" applyFill="1" applyBorder="1" applyAlignment="1">
      <alignment horizontal="right" vertical="center" wrapText="1" readingOrder="1"/>
    </xf>
    <xf numFmtId="3" fontId="157" fillId="8" borderId="19" xfId="36" applyNumberFormat="1" applyFont="1" applyFill="1" applyBorder="1" applyAlignment="1">
      <alignment horizontal="right" vertical="center" wrapText="1" readingOrder="1"/>
    </xf>
    <xf numFmtId="3" fontId="149" fillId="7" borderId="17" xfId="36" applyNumberFormat="1" applyFont="1" applyFill="1" applyBorder="1" applyAlignment="1">
      <alignment horizontal="center" vertical="center" wrapText="1"/>
    </xf>
    <xf numFmtId="3" fontId="149" fillId="7" borderId="3" xfId="36" applyNumberFormat="1" applyFont="1" applyFill="1" applyBorder="1" applyAlignment="1">
      <alignment horizontal="center" vertical="center" wrapText="1"/>
    </xf>
    <xf numFmtId="3" fontId="149" fillId="7" borderId="2" xfId="36" applyNumberFormat="1" applyFont="1" applyFill="1" applyBorder="1" applyAlignment="1">
      <alignment horizontal="center" vertical="center" wrapText="1"/>
    </xf>
    <xf numFmtId="3" fontId="156" fillId="7" borderId="14" xfId="36" applyNumberFormat="1" applyFont="1" applyFill="1" applyBorder="1" applyAlignment="1">
      <alignment horizontal="center" vertical="center" wrapText="1"/>
    </xf>
    <xf numFmtId="3" fontId="156" fillId="7" borderId="15" xfId="36" applyNumberFormat="1" applyFont="1" applyFill="1" applyBorder="1" applyAlignment="1">
      <alignment horizontal="center" vertical="center" wrapText="1"/>
    </xf>
    <xf numFmtId="3" fontId="156" fillId="7" borderId="16" xfId="36" applyNumberFormat="1" applyFont="1" applyFill="1" applyBorder="1" applyAlignment="1">
      <alignment horizontal="center" vertical="center" wrapText="1"/>
    </xf>
    <xf numFmtId="3" fontId="156" fillId="7" borderId="10" xfId="36" applyNumberFormat="1" applyFont="1" applyFill="1" applyBorder="1" applyAlignment="1">
      <alignment horizontal="center" vertical="center" wrapText="1"/>
    </xf>
    <xf numFmtId="3" fontId="156" fillId="7" borderId="8" xfId="36" applyNumberFormat="1" applyFont="1" applyFill="1" applyBorder="1" applyAlignment="1">
      <alignment horizontal="center" vertical="center" wrapText="1"/>
    </xf>
    <xf numFmtId="3" fontId="156" fillId="7" borderId="5" xfId="36" applyNumberFormat="1" applyFont="1" applyFill="1" applyBorder="1" applyAlignment="1">
      <alignment horizontal="center" vertical="center" wrapText="1"/>
    </xf>
    <xf numFmtId="3" fontId="157" fillId="8" borderId="13" xfId="36" applyNumberFormat="1" applyFont="1" applyFill="1" applyBorder="1" applyAlignment="1">
      <alignment horizontal="right" vertical="center" wrapText="1" readingOrder="1"/>
    </xf>
    <xf numFmtId="3" fontId="34" fillId="8" borderId="13" xfId="36" applyNumberFormat="1" applyFont="1" applyFill="1" applyBorder="1" applyAlignment="1">
      <alignment horizontal="center" vertical="center" wrapText="1"/>
    </xf>
    <xf numFmtId="3" fontId="34" fillId="8" borderId="20" xfId="36" applyNumberFormat="1" applyFont="1" applyFill="1" applyBorder="1" applyAlignment="1">
      <alignment horizontal="center" vertical="center" wrapText="1"/>
    </xf>
    <xf numFmtId="3" fontId="34" fillId="8" borderId="18" xfId="36" applyNumberFormat="1" applyFont="1" applyFill="1" applyBorder="1" applyAlignment="1">
      <alignment horizontal="center" vertical="center" wrapText="1"/>
    </xf>
    <xf numFmtId="3" fontId="34" fillId="8" borderId="19" xfId="36" applyNumberFormat="1" applyFont="1" applyFill="1" applyBorder="1" applyAlignment="1">
      <alignment horizontal="center" vertical="center" wrapText="1"/>
    </xf>
    <xf numFmtId="0" fontId="99" fillId="0" borderId="23" xfId="47" applyFont="1" applyBorder="1" applyAlignment="1">
      <alignment horizontal="center" readingOrder="2"/>
    </xf>
    <xf numFmtId="0" fontId="127" fillId="7" borderId="20" xfId="35" applyFont="1" applyFill="1" applyBorder="1" applyAlignment="1">
      <alignment horizontal="center" vertical="center" wrapText="1"/>
    </xf>
    <xf numFmtId="0" fontId="127" fillId="7" borderId="18" xfId="35" applyFont="1" applyFill="1" applyBorder="1" applyAlignment="1">
      <alignment horizontal="center" vertical="center" wrapText="1"/>
    </xf>
    <xf numFmtId="0" fontId="141" fillId="8" borderId="14" xfId="35" applyFont="1" applyFill="1" applyBorder="1" applyAlignment="1">
      <alignment horizontal="center" vertical="center" wrapText="1"/>
    </xf>
    <xf numFmtId="0" fontId="141" fillId="8" borderId="15" xfId="35" applyFont="1" applyFill="1" applyBorder="1" applyAlignment="1">
      <alignment horizontal="center" vertical="center" wrapText="1"/>
    </xf>
    <xf numFmtId="0" fontId="14" fillId="0" borderId="0" xfId="48" applyFont="1" applyBorder="1" applyAlignment="1">
      <alignment horizontal="right" vertical="center" readingOrder="2"/>
    </xf>
    <xf numFmtId="3" fontId="147" fillId="7" borderId="15" xfId="36" applyNumberFormat="1" applyFont="1" applyFill="1" applyBorder="1" applyAlignment="1">
      <alignment horizontal="center" vertical="center" wrapText="1"/>
    </xf>
    <xf numFmtId="0" fontId="14" fillId="0" borderId="0" xfId="48" applyFont="1" applyBorder="1" applyAlignment="1">
      <alignment horizontal="right" vertical="center"/>
    </xf>
    <xf numFmtId="0" fontId="148" fillId="7" borderId="13" xfId="35" applyFont="1" applyFill="1" applyBorder="1" applyAlignment="1">
      <alignment horizontal="center" vertical="center" wrapText="1"/>
    </xf>
    <xf numFmtId="0" fontId="150" fillId="8" borderId="13" xfId="35" applyFont="1" applyFill="1" applyBorder="1" applyAlignment="1">
      <alignment horizontal="center" vertical="center" wrapText="1"/>
    </xf>
    <xf numFmtId="3" fontId="147" fillId="7" borderId="0" xfId="36" applyNumberFormat="1" applyFont="1" applyFill="1" applyBorder="1" applyAlignment="1">
      <alignment horizontal="center" vertical="center" wrapText="1"/>
    </xf>
    <xf numFmtId="0" fontId="107" fillId="0" borderId="24" xfId="47" applyFont="1" applyBorder="1" applyAlignment="1">
      <alignment horizontal="center" vertical="center"/>
    </xf>
    <xf numFmtId="0" fontId="107" fillId="0" borderId="23" xfId="47" applyFont="1" applyBorder="1" applyAlignment="1">
      <alignment horizontal="center" vertical="center"/>
    </xf>
    <xf numFmtId="0" fontId="6" fillId="0" borderId="24" xfId="47" applyFont="1" applyBorder="1" applyAlignment="1">
      <alignment horizontal="center"/>
    </xf>
    <xf numFmtId="0" fontId="6" fillId="0" borderId="23" xfId="47" applyFont="1" applyBorder="1" applyAlignment="1">
      <alignment horizontal="center"/>
    </xf>
    <xf numFmtId="3" fontId="126" fillId="8" borderId="18" xfId="36" applyNumberFormat="1" applyFont="1" applyFill="1" applyBorder="1" applyAlignment="1">
      <alignment horizontal="left" vertical="center" wrapText="1" readingOrder="1"/>
    </xf>
    <xf numFmtId="3" fontId="126" fillId="8" borderId="19" xfId="36" applyNumberFormat="1" applyFont="1" applyFill="1" applyBorder="1" applyAlignment="1">
      <alignment horizontal="left" vertical="center" wrapText="1" readingOrder="1"/>
    </xf>
    <xf numFmtId="3" fontId="126" fillId="8" borderId="20" xfId="36" applyNumberFormat="1" applyFont="1" applyFill="1" applyBorder="1" applyAlignment="1">
      <alignment horizontal="right" vertical="center" wrapText="1" readingOrder="1"/>
    </xf>
    <xf numFmtId="3" fontId="126" fillId="8" borderId="18" xfId="36" applyNumberFormat="1" applyFont="1" applyFill="1" applyBorder="1" applyAlignment="1">
      <alignment horizontal="right" vertical="center" wrapText="1" readingOrder="1"/>
    </xf>
    <xf numFmtId="0" fontId="205" fillId="7" borderId="13" xfId="35" applyFont="1" applyFill="1" applyBorder="1" applyAlignment="1">
      <alignment horizontal="center" vertical="center" wrapText="1"/>
    </xf>
    <xf numFmtId="0" fontId="150" fillId="8" borderId="20" xfId="35" applyFont="1" applyFill="1" applyBorder="1" applyAlignment="1">
      <alignment horizontal="center" vertical="center" wrapText="1"/>
    </xf>
    <xf numFmtId="0" fontId="150" fillId="8" borderId="18" xfId="35" applyFont="1" applyFill="1" applyBorder="1" applyAlignment="1">
      <alignment horizontal="center" vertical="center" wrapText="1"/>
    </xf>
    <xf numFmtId="0" fontId="150" fillId="8" borderId="19" xfId="35" applyFont="1" applyFill="1" applyBorder="1" applyAlignment="1">
      <alignment horizontal="center" vertical="center" wrapText="1"/>
    </xf>
    <xf numFmtId="3" fontId="152" fillId="8" borderId="20" xfId="36" applyNumberFormat="1" applyFont="1" applyFill="1" applyBorder="1" applyAlignment="1">
      <alignment horizontal="right" vertical="center" wrapText="1" readingOrder="1"/>
    </xf>
    <xf numFmtId="3" fontId="152" fillId="8" borderId="18" xfId="36" applyNumberFormat="1" applyFont="1" applyFill="1" applyBorder="1" applyAlignment="1">
      <alignment horizontal="right" vertical="center" wrapText="1" readingOrder="1"/>
    </xf>
    <xf numFmtId="3" fontId="152" fillId="8" borderId="13" xfId="36" applyNumberFormat="1" applyFont="1" applyFill="1" applyBorder="1" applyAlignment="1">
      <alignment horizontal="right" vertical="center" wrapText="1" readingOrder="1"/>
    </xf>
    <xf numFmtId="3" fontId="152" fillId="8" borderId="19" xfId="36" applyNumberFormat="1" applyFont="1" applyFill="1" applyBorder="1" applyAlignment="1">
      <alignment horizontal="left" vertical="center" wrapText="1" readingOrder="1"/>
    </xf>
    <xf numFmtId="3" fontId="152" fillId="8" borderId="13" xfId="36" applyNumberFormat="1" applyFont="1" applyFill="1" applyBorder="1" applyAlignment="1">
      <alignment horizontal="left" vertical="center" wrapText="1" readingOrder="1"/>
    </xf>
    <xf numFmtId="3" fontId="154" fillId="7" borderId="20" xfId="36" applyNumberFormat="1" applyFont="1" applyFill="1" applyBorder="1" applyAlignment="1">
      <alignment horizontal="center" vertical="center" wrapText="1"/>
    </xf>
    <xf numFmtId="3" fontId="154" fillId="7" borderId="18" xfId="36" applyNumberFormat="1" applyFont="1" applyFill="1" applyBorder="1" applyAlignment="1">
      <alignment horizontal="center" vertical="center" wrapText="1"/>
    </xf>
    <xf numFmtId="0" fontId="82" fillId="2" borderId="0" xfId="49" applyFont="1" applyFill="1" applyBorder="1" applyAlignment="1">
      <alignment horizontal="right" readingOrder="2"/>
    </xf>
    <xf numFmtId="0" fontId="94" fillId="2" borderId="0" xfId="49" applyFont="1" applyFill="1" applyBorder="1" applyAlignment="1">
      <alignment horizontal="right" readingOrder="2"/>
    </xf>
    <xf numFmtId="0" fontId="160" fillId="8" borderId="13" xfId="35" applyFont="1" applyFill="1" applyBorder="1" applyAlignment="1">
      <alignment horizontal="center" vertical="center" wrapText="1"/>
    </xf>
    <xf numFmtId="3" fontId="147" fillId="7" borderId="17" xfId="36" applyNumberFormat="1" applyFont="1" applyFill="1" applyBorder="1" applyAlignment="1">
      <alignment horizontal="center" vertical="center" textRotation="90" wrapText="1"/>
    </xf>
    <xf numFmtId="3" fontId="147" fillId="7" borderId="3" xfId="36" applyNumberFormat="1" applyFont="1" applyFill="1" applyBorder="1" applyAlignment="1">
      <alignment horizontal="center" vertical="center" textRotation="90" wrapText="1"/>
    </xf>
    <xf numFmtId="0" fontId="135" fillId="7" borderId="20" xfId="35" applyFont="1" applyFill="1" applyBorder="1" applyAlignment="1">
      <alignment horizontal="center" vertical="center" wrapText="1"/>
    </xf>
    <xf numFmtId="0" fontId="135" fillId="7" borderId="18" xfId="35" applyFont="1" applyFill="1" applyBorder="1" applyAlignment="1">
      <alignment horizontal="center" vertical="center" wrapText="1"/>
    </xf>
    <xf numFmtId="0" fontId="31" fillId="0" borderId="9" xfId="49" applyFont="1" applyFill="1" applyBorder="1" applyAlignment="1">
      <alignment horizontal="right" vertical="center" wrapText="1" readingOrder="2"/>
    </xf>
    <xf numFmtId="0" fontId="31" fillId="0" borderId="0" xfId="49" applyFont="1" applyFill="1" applyBorder="1" applyAlignment="1">
      <alignment horizontal="right" vertical="center" wrapText="1" readingOrder="2"/>
    </xf>
    <xf numFmtId="0" fontId="148" fillId="7" borderId="20" xfId="35" applyFont="1" applyFill="1" applyBorder="1" applyAlignment="1">
      <alignment horizontal="center" vertical="center" wrapText="1"/>
    </xf>
    <xf numFmtId="0" fontId="148" fillId="7" borderId="18" xfId="35" applyFont="1" applyFill="1" applyBorder="1" applyAlignment="1">
      <alignment horizontal="center" vertical="center" wrapText="1"/>
    </xf>
    <xf numFmtId="0" fontId="99" fillId="0" borderId="23" xfId="47" applyFont="1" applyBorder="1" applyAlignment="1">
      <alignment horizontal="center" vertical="center" readingOrder="2"/>
    </xf>
    <xf numFmtId="3" fontId="34" fillId="8" borderId="18" xfId="36" applyNumberFormat="1" applyFont="1" applyFill="1" applyBorder="1" applyAlignment="1">
      <alignment horizontal="right" vertical="center" wrapText="1"/>
    </xf>
    <xf numFmtId="3" fontId="147" fillId="7" borderId="8" xfId="36" applyNumberFormat="1" applyFont="1" applyFill="1" applyBorder="1" applyAlignment="1">
      <alignment horizontal="center" vertical="center" wrapText="1"/>
    </xf>
    <xf numFmtId="0" fontId="127" fillId="7" borderId="9" xfId="35" applyFont="1" applyFill="1" applyBorder="1" applyAlignment="1">
      <alignment horizontal="center" vertical="center" wrapText="1"/>
    </xf>
    <xf numFmtId="0" fontId="127" fillId="7" borderId="0" xfId="35" applyFont="1" applyFill="1" applyBorder="1" applyAlignment="1">
      <alignment horizontal="center" vertical="center" wrapText="1"/>
    </xf>
    <xf numFmtId="0" fontId="141" fillId="8" borderId="9" xfId="35" applyFont="1" applyFill="1" applyBorder="1" applyAlignment="1">
      <alignment horizontal="center" vertical="center" wrapText="1"/>
    </xf>
    <xf numFmtId="0" fontId="141" fillId="8" borderId="0" xfId="35" applyFont="1" applyFill="1" applyBorder="1" applyAlignment="1">
      <alignment horizontal="center" vertical="center" wrapText="1"/>
    </xf>
    <xf numFmtId="3" fontId="122" fillId="7" borderId="13" xfId="36" applyNumberFormat="1" applyFont="1" applyFill="1" applyBorder="1" applyAlignment="1">
      <alignment horizontal="center" vertical="center" wrapText="1"/>
    </xf>
    <xf numFmtId="0" fontId="127" fillId="7" borderId="19" xfId="35" applyFont="1" applyFill="1" applyBorder="1" applyAlignment="1">
      <alignment horizontal="center" vertical="center" wrapText="1"/>
    </xf>
    <xf numFmtId="0" fontId="141" fillId="8" borderId="16" xfId="35" applyFont="1" applyFill="1" applyBorder="1" applyAlignment="1">
      <alignment horizontal="center" vertical="center" wrapText="1"/>
    </xf>
    <xf numFmtId="3" fontId="126" fillId="8" borderId="10" xfId="36" applyNumberFormat="1" applyFont="1" applyFill="1" applyBorder="1" applyAlignment="1">
      <alignment horizontal="center" vertical="center" wrapText="1" readingOrder="1"/>
    </xf>
    <xf numFmtId="3" fontId="126" fillId="8" borderId="8" xfId="36" applyNumberFormat="1" applyFont="1" applyFill="1" applyBorder="1" applyAlignment="1">
      <alignment horizontal="center" vertical="center" wrapText="1" readingOrder="1"/>
    </xf>
    <xf numFmtId="3" fontId="126" fillId="8" borderId="5" xfId="36" applyNumberFormat="1" applyFont="1" applyFill="1" applyBorder="1" applyAlignment="1">
      <alignment horizontal="center" vertical="center" wrapText="1" readingOrder="1"/>
    </xf>
    <xf numFmtId="3" fontId="122" fillId="7" borderId="3" xfId="36" applyNumberFormat="1" applyFont="1" applyFill="1" applyBorder="1" applyAlignment="1">
      <alignment horizontal="center" vertical="center" wrapText="1"/>
    </xf>
    <xf numFmtId="3" fontId="122" fillId="7" borderId="2" xfId="36" applyNumberFormat="1" applyFont="1" applyFill="1" applyBorder="1" applyAlignment="1">
      <alignment horizontal="center" vertical="center" wrapText="1"/>
    </xf>
    <xf numFmtId="3" fontId="122" fillId="7" borderId="17" xfId="36" applyNumberFormat="1" applyFont="1" applyFill="1" applyBorder="1" applyAlignment="1">
      <alignment horizontal="center" vertical="center" wrapText="1"/>
    </xf>
    <xf numFmtId="3" fontId="22" fillId="8" borderId="13" xfId="36" applyNumberFormat="1" applyFont="1" applyFill="1" applyBorder="1" applyAlignment="1">
      <alignment horizontal="right" vertical="center" wrapText="1"/>
    </xf>
    <xf numFmtId="3" fontId="22" fillId="8" borderId="20" xfId="36" applyNumberFormat="1" applyFont="1" applyFill="1" applyBorder="1" applyAlignment="1">
      <alignment horizontal="right" vertical="center" wrapText="1"/>
    </xf>
    <xf numFmtId="3" fontId="22" fillId="8" borderId="18" xfId="36" applyNumberFormat="1" applyFont="1" applyFill="1" applyBorder="1" applyAlignment="1">
      <alignment horizontal="left" vertical="center" wrapText="1"/>
    </xf>
    <xf numFmtId="3" fontId="22" fillId="8" borderId="19" xfId="36" applyNumberFormat="1" applyFont="1" applyFill="1" applyBorder="1" applyAlignment="1">
      <alignment horizontal="left" vertical="center" wrapText="1"/>
    </xf>
    <xf numFmtId="0" fontId="225" fillId="8" borderId="13" xfId="35" applyFont="1" applyFill="1" applyBorder="1" applyAlignment="1">
      <alignment horizontal="center" vertical="center" wrapText="1"/>
    </xf>
    <xf numFmtId="3" fontId="142" fillId="8" borderId="18" xfId="36" applyNumberFormat="1" applyFont="1" applyFill="1" applyBorder="1" applyAlignment="1">
      <alignment horizontal="left" vertical="center" wrapText="1"/>
    </xf>
    <xf numFmtId="3" fontId="142" fillId="8" borderId="19" xfId="36" applyNumberFormat="1" applyFont="1" applyFill="1" applyBorder="1" applyAlignment="1">
      <alignment horizontal="left" vertical="center" wrapText="1"/>
    </xf>
    <xf numFmtId="3" fontId="31" fillId="8" borderId="13" xfId="36" applyNumberFormat="1" applyFont="1" applyFill="1" applyBorder="1" applyAlignment="1">
      <alignment horizontal="right" vertical="center" wrapText="1"/>
    </xf>
    <xf numFmtId="3" fontId="31" fillId="8" borderId="20" xfId="36" applyNumberFormat="1" applyFont="1" applyFill="1" applyBorder="1" applyAlignment="1">
      <alignment horizontal="right" vertical="center" wrapText="1"/>
    </xf>
    <xf numFmtId="3" fontId="31" fillId="8" borderId="18" xfId="36" applyNumberFormat="1" applyFont="1" applyFill="1" applyBorder="1" applyAlignment="1">
      <alignment horizontal="left" vertical="center" wrapText="1"/>
    </xf>
    <xf numFmtId="3" fontId="31" fillId="8" borderId="19" xfId="36" applyNumberFormat="1" applyFont="1" applyFill="1" applyBorder="1" applyAlignment="1">
      <alignment horizontal="left" vertical="center" wrapText="1"/>
    </xf>
    <xf numFmtId="3" fontId="121" fillId="7" borderId="20" xfId="36" applyNumberFormat="1" applyFont="1" applyFill="1" applyBorder="1" applyAlignment="1">
      <alignment horizontal="center" vertical="center" wrapText="1"/>
    </xf>
    <xf numFmtId="3" fontId="121" fillId="7" borderId="18" xfId="36" applyNumberFormat="1" applyFont="1" applyFill="1" applyBorder="1" applyAlignment="1">
      <alignment horizontal="center" vertical="center" wrapText="1"/>
    </xf>
    <xf numFmtId="3" fontId="121" fillId="7" borderId="19" xfId="36" applyNumberFormat="1" applyFont="1" applyFill="1" applyBorder="1" applyAlignment="1">
      <alignment horizontal="center" vertical="center" wrapText="1"/>
    </xf>
    <xf numFmtId="3" fontId="121" fillId="7" borderId="13" xfId="36" applyNumberFormat="1" applyFont="1" applyFill="1" applyBorder="1" applyAlignment="1">
      <alignment horizontal="center" vertical="center" wrapText="1"/>
    </xf>
    <xf numFmtId="0" fontId="160" fillId="8" borderId="20" xfId="35" applyFont="1" applyFill="1" applyBorder="1" applyAlignment="1">
      <alignment horizontal="center" vertical="center" wrapText="1"/>
    </xf>
    <xf numFmtId="0" fontId="160" fillId="8" borderId="18" xfId="35" applyFont="1" applyFill="1" applyBorder="1" applyAlignment="1">
      <alignment horizontal="center" vertical="center" wrapText="1"/>
    </xf>
    <xf numFmtId="0" fontId="160" fillId="8" borderId="19" xfId="35" applyFont="1" applyFill="1" applyBorder="1" applyAlignment="1">
      <alignment horizontal="center" vertical="center" wrapText="1"/>
    </xf>
    <xf numFmtId="3" fontId="31" fillId="8" borderId="18" xfId="36" applyNumberFormat="1" applyFont="1" applyFill="1" applyBorder="1" applyAlignment="1">
      <alignment horizontal="right" vertical="center" wrapText="1"/>
    </xf>
    <xf numFmtId="3" fontId="125" fillId="7" borderId="20" xfId="36" applyNumberFormat="1" applyFont="1" applyFill="1" applyBorder="1" applyAlignment="1">
      <alignment horizontal="center" vertical="center" wrapText="1"/>
    </xf>
    <xf numFmtId="3" fontId="125" fillId="7" borderId="18" xfId="36" applyNumberFormat="1" applyFont="1" applyFill="1" applyBorder="1" applyAlignment="1">
      <alignment horizontal="center" vertical="center" wrapText="1"/>
    </xf>
    <xf numFmtId="3" fontId="125" fillId="7" borderId="3" xfId="36" applyNumberFormat="1" applyFont="1" applyFill="1" applyBorder="1" applyAlignment="1">
      <alignment horizontal="center" vertical="center" wrapText="1"/>
    </xf>
    <xf numFmtId="0" fontId="161" fillId="7" borderId="27" xfId="0" applyFont="1" applyFill="1" applyBorder="1" applyAlignment="1">
      <alignment horizontal="center" vertical="center" wrapText="1" readingOrder="2"/>
    </xf>
    <xf numFmtId="0" fontId="161" fillId="7" borderId="0" xfId="0" applyFont="1" applyFill="1" applyBorder="1" applyAlignment="1">
      <alignment horizontal="center" vertical="center" wrapText="1" readingOrder="2"/>
    </xf>
    <xf numFmtId="0" fontId="161" fillId="7" borderId="28" xfId="0" applyFont="1" applyFill="1" applyBorder="1" applyAlignment="1">
      <alignment horizontal="center" vertical="center" wrapText="1" readingOrder="2"/>
    </xf>
    <xf numFmtId="0" fontId="163" fillId="8" borderId="27" xfId="0" applyFont="1" applyFill="1" applyBorder="1" applyAlignment="1">
      <alignment horizontal="center" vertical="center" wrapText="1" readingOrder="1"/>
    </xf>
    <xf numFmtId="0" fontId="163" fillId="8" borderId="0" xfId="0" applyFont="1" applyFill="1" applyBorder="1" applyAlignment="1">
      <alignment horizontal="center" vertical="center" wrapText="1" readingOrder="1"/>
    </xf>
    <xf numFmtId="0" fontId="163" fillId="8" borderId="28" xfId="0" applyFont="1" applyFill="1" applyBorder="1" applyAlignment="1">
      <alignment horizontal="center" vertical="center" wrapText="1" readingOrder="1"/>
    </xf>
    <xf numFmtId="0" fontId="161" fillId="7" borderId="27" xfId="0" applyFont="1" applyFill="1" applyBorder="1" applyAlignment="1">
      <alignment horizontal="center" vertical="center" wrapText="1" readingOrder="1"/>
    </xf>
    <xf numFmtId="0" fontId="161" fillId="7" borderId="0" xfId="0" applyFont="1" applyFill="1" applyBorder="1" applyAlignment="1">
      <alignment horizontal="center" vertical="center" wrapText="1" readingOrder="1"/>
    </xf>
    <xf numFmtId="0" fontId="161" fillId="7" borderId="28" xfId="0" applyFont="1" applyFill="1" applyBorder="1" applyAlignment="1">
      <alignment horizontal="center" vertical="center" wrapText="1" readingOrder="1"/>
    </xf>
    <xf numFmtId="0" fontId="164" fillId="8" borderId="27" xfId="0" applyFont="1" applyFill="1" applyBorder="1" applyAlignment="1">
      <alignment horizontal="center" vertical="center" wrapText="1" readingOrder="1"/>
    </xf>
    <xf numFmtId="0" fontId="164" fillId="8" borderId="0" xfId="0" applyFont="1" applyFill="1" applyBorder="1" applyAlignment="1">
      <alignment horizontal="center" vertical="center" wrapText="1" readingOrder="1"/>
    </xf>
    <xf numFmtId="0" fontId="164" fillId="8" borderId="28" xfId="0" applyFont="1" applyFill="1" applyBorder="1" applyAlignment="1">
      <alignment horizontal="center" vertical="center" wrapText="1" readingOrder="1"/>
    </xf>
    <xf numFmtId="0" fontId="162" fillId="7" borderId="27" xfId="0" applyFont="1" applyFill="1" applyBorder="1" applyAlignment="1">
      <alignment horizontal="center" vertical="center" wrapText="1" readingOrder="1"/>
    </xf>
    <xf numFmtId="0" fontId="162" fillId="7" borderId="0" xfId="0" applyFont="1" applyFill="1" applyBorder="1" applyAlignment="1">
      <alignment horizontal="center" vertical="center" wrapText="1" readingOrder="1"/>
    </xf>
    <xf numFmtId="0" fontId="162" fillId="7" borderId="28" xfId="0" applyFont="1" applyFill="1" applyBorder="1" applyAlignment="1">
      <alignment horizontal="center" vertical="center" wrapText="1" readingOrder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2" fillId="7" borderId="27" xfId="0" applyFont="1" applyFill="1" applyBorder="1" applyAlignment="1">
      <alignment horizontal="center" vertical="center" wrapText="1" readingOrder="2"/>
    </xf>
    <xf numFmtId="0" fontId="162" fillId="7" borderId="0" xfId="0" applyFont="1" applyFill="1" applyBorder="1" applyAlignment="1">
      <alignment horizontal="center" vertical="center" wrapText="1" readingOrder="2"/>
    </xf>
    <xf numFmtId="0" fontId="162" fillId="7" borderId="28" xfId="0" applyFont="1" applyFill="1" applyBorder="1" applyAlignment="1">
      <alignment horizontal="center" vertical="center" wrapText="1" readingOrder="2"/>
    </xf>
    <xf numFmtId="20" fontId="0" fillId="0" borderId="30" xfId="0" applyNumberFormat="1" applyBorder="1" applyAlignment="1">
      <alignment horizontal="center"/>
    </xf>
    <xf numFmtId="20" fontId="0" fillId="0" borderId="2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3" fontId="147" fillId="7" borderId="14" xfId="36" applyNumberFormat="1" applyFont="1" applyFill="1" applyBorder="1" applyAlignment="1">
      <alignment horizontal="center" vertical="center" textRotation="90" wrapText="1"/>
    </xf>
  </cellXfs>
  <cellStyles count="111">
    <cellStyle name="Comma [0] 2" xfId="37"/>
    <cellStyle name="Comma 10" xfId="99"/>
    <cellStyle name="Comma 11" xfId="107"/>
    <cellStyle name="Comma 12" xfId="110"/>
    <cellStyle name="Comma 2" xfId="50"/>
    <cellStyle name="Comma 3" xfId="59"/>
    <cellStyle name="Comma 4" xfId="91"/>
    <cellStyle name="Comma 5" xfId="95"/>
    <cellStyle name="Comma 6" xfId="88"/>
    <cellStyle name="Comma 7" xfId="96"/>
    <cellStyle name="Comma 8" xfId="97"/>
    <cellStyle name="Comma 9" xfId="98"/>
    <cellStyle name="Currency 2" xfId="30"/>
    <cellStyle name="Currency 2 2" xfId="86"/>
    <cellStyle name="Good 2" xfId="58"/>
    <cellStyle name="Hyperlink" xfId="67" builtinId="8"/>
    <cellStyle name="MS_Arabic" xfId="2"/>
    <cellStyle name="MS_Latin" xfId="64"/>
    <cellStyle name="Normal" xfId="0" builtinId="0"/>
    <cellStyle name="Normal 10" xfId="3"/>
    <cellStyle name="Normal 10 2" xfId="32"/>
    <cellStyle name="Normal 11" xfId="35"/>
    <cellStyle name="Normal 12" xfId="47"/>
    <cellStyle name="Normal 13" xfId="57"/>
    <cellStyle name="Normal 13 2" xfId="89"/>
    <cellStyle name="Normal 13 3" xfId="105"/>
    <cellStyle name="Normal 2" xfId="1"/>
    <cellStyle name="Normal 2 2" xfId="4"/>
    <cellStyle name="Normal 2 2 2" xfId="5"/>
    <cellStyle name="Normal 2 2 2 2" xfId="69"/>
    <cellStyle name="Normal 2 2 3" xfId="6"/>
    <cellStyle name="Normal 2 2 3 2" xfId="70"/>
    <cellStyle name="Normal 2 2 4" xfId="38"/>
    <cellStyle name="Normal 2 2 5" xfId="41"/>
    <cellStyle name="Normal 2 3" xfId="7"/>
    <cellStyle name="Normal 2 3 2" xfId="8"/>
    <cellStyle name="Normal 2 3 2 2" xfId="71"/>
    <cellStyle name="Normal 2 3 3" xfId="9"/>
    <cellStyle name="Normal 2 3 3 2" xfId="72"/>
    <cellStyle name="Normal 2 3 4" xfId="39"/>
    <cellStyle name="Normal 2 4" xfId="10"/>
    <cellStyle name="Normal 2 4 2" xfId="11"/>
    <cellStyle name="Normal 2 4 2 2" xfId="74"/>
    <cellStyle name="Normal 2 4 3" xfId="12"/>
    <cellStyle name="Normal 2 4 3 2" xfId="75"/>
    <cellStyle name="Normal 2 4 4" xfId="73"/>
    <cellStyle name="Normal 2 5" xfId="13"/>
    <cellStyle name="Normal 2 5 2" xfId="14"/>
    <cellStyle name="Normal 2 5 2 2" xfId="77"/>
    <cellStyle name="Normal 2 5 3" xfId="76"/>
    <cellStyle name="Normal 2 5 4" xfId="100"/>
    <cellStyle name="Normal 2 6" xfId="49"/>
    <cellStyle name="Normal 2 7" xfId="68"/>
    <cellStyle name="Normal 3" xfId="31"/>
    <cellStyle name="Normal 3 2" xfId="15"/>
    <cellStyle name="Normal 3 2 2" xfId="16"/>
    <cellStyle name="Normal 3 2 3" xfId="42"/>
    <cellStyle name="Normal 3 2 4" xfId="78"/>
    <cellStyle name="Normal 3 3" xfId="17"/>
    <cellStyle name="Normal 3 3 2" xfId="18"/>
    <cellStyle name="Normal 3 3 3" xfId="79"/>
    <cellStyle name="Normal 3 4" xfId="36"/>
    <cellStyle name="Normal 3 5" xfId="44"/>
    <cellStyle name="Normal 3 6" xfId="48"/>
    <cellStyle name="Normal 4" xfId="19"/>
    <cellStyle name="Normal 4 2" xfId="20"/>
    <cellStyle name="Normal 4 2 2" xfId="80"/>
    <cellStyle name="Normal 4 3" xfId="21"/>
    <cellStyle name="Normal 4 3 2" xfId="81"/>
    <cellStyle name="Normal 4 4" xfId="45"/>
    <cellStyle name="Normal 5" xfId="29"/>
    <cellStyle name="Normal 5 2" xfId="22"/>
    <cellStyle name="Normal 5 2 2" xfId="51"/>
    <cellStyle name="Normal 5 2 3" xfId="82"/>
    <cellStyle name="Normal 5 2 4" xfId="101"/>
    <cellStyle name="Normal 5 3" xfId="52"/>
    <cellStyle name="Normal 6" xfId="23"/>
    <cellStyle name="Normal 6 2" xfId="24"/>
    <cellStyle name="Normal 6 3" xfId="34"/>
    <cellStyle name="Normal 7" xfId="25"/>
    <cellStyle name="Normal 7 2" xfId="43"/>
    <cellStyle name="Normal 7 2 2" xfId="66"/>
    <cellStyle name="Normal 7 2 2 2" xfId="94"/>
    <cellStyle name="Normal 7 2 2 3" xfId="109"/>
    <cellStyle name="Normal 7 2 3" xfId="87"/>
    <cellStyle name="Normal 7 2 4" xfId="104"/>
    <cellStyle name="Normal 7 3" xfId="46"/>
    <cellStyle name="Normal 7 4" xfId="83"/>
    <cellStyle name="Normal 7 5" xfId="102"/>
    <cellStyle name="Normal 8" xfId="26"/>
    <cellStyle name="Normal 8 2" xfId="28"/>
    <cellStyle name="Normal 8 2 2" xfId="33"/>
    <cellStyle name="Normal 8 3" xfId="84"/>
    <cellStyle name="Normal 8 4" xfId="103"/>
    <cellStyle name="Normal 9" xfId="27"/>
    <cellStyle name="Normal 9 2" xfId="40"/>
    <cellStyle name="Normal 9 3" xfId="85"/>
    <cellStyle name="Normal_ورقة1 2" xfId="65"/>
    <cellStyle name="Percent" xfId="56" builtinId="5"/>
    <cellStyle name="Percent 2" xfId="53"/>
    <cellStyle name="Percent 2 2" xfId="54"/>
    <cellStyle name="Percent 3" xfId="55"/>
    <cellStyle name="Percent 4" xfId="60"/>
    <cellStyle name="Percent 4 2" xfId="90"/>
    <cellStyle name="Percent 4 3" xfId="106"/>
    <cellStyle name="عادي 2" xfId="61"/>
    <cellStyle name="عادي 2 2" xfId="92"/>
    <cellStyle name="عادي 3" xfId="62"/>
    <cellStyle name="عادي 3 2" xfId="93"/>
    <cellStyle name="عادي 3 3" xfId="108"/>
    <cellStyle name="عادي 4" xfId="63"/>
  </cellStyles>
  <dxfs count="0"/>
  <tableStyles count="0" defaultTableStyle="TableStyleMedium9" defaultPivotStyle="PivotStyleLight16"/>
  <colors>
    <mruColors>
      <color rgb="FF008657"/>
      <color rgb="FFE2EFDA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'fig1'!$C$42</c:f>
              <c:strCache>
                <c:ptCount val="1"/>
                <c:pt idx="0">
                  <c:v>Waiting Time in days</c:v>
                </c:pt>
              </c:strCache>
            </c:strRef>
          </c:tx>
          <c:spPr>
            <a:solidFill>
              <a:srgbClr val="0086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'fig1'!$B$43:$B$47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'fig1'!$C$43:$C$47</c:f>
              <c:numCache>
                <c:formatCode>General</c:formatCode>
                <c:ptCount val="5"/>
                <c:pt idx="0">
                  <c:v>35.01</c:v>
                </c:pt>
                <c:pt idx="1">
                  <c:v>28.31</c:v>
                </c:pt>
                <c:pt idx="2">
                  <c:v>18.46</c:v>
                </c:pt>
                <c:pt idx="3">
                  <c:v>13.4</c:v>
                </c:pt>
                <c:pt idx="4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CB7-A25A-0FA13DA8DA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88321576"/>
        <c:axId val="488325512"/>
      </c:barChart>
      <c:catAx>
        <c:axId val="48832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25512"/>
        <c:crossesAt val="0"/>
        <c:auto val="1"/>
        <c:lblAlgn val="ctr"/>
        <c:lblOffset val="100"/>
        <c:noMultiLvlLbl val="0"/>
      </c:catAx>
      <c:valAx>
        <c:axId val="488325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2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'fig1'!$Y$9</c:f>
              <c:strCache>
                <c:ptCount val="1"/>
                <c:pt idx="0">
                  <c:v>Waiting Time for 3rd Appointment (Days)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'fig1'!$X$10:$X$21</c:f>
              <c:strCache>
                <c:ptCount val="12"/>
                <c:pt idx="0">
                  <c:v>2021-1</c:v>
                </c:pt>
                <c:pt idx="1">
                  <c:v>2021-2</c:v>
                </c:pt>
                <c:pt idx="2">
                  <c:v>2021-3</c:v>
                </c:pt>
                <c:pt idx="3">
                  <c:v>2021-4</c:v>
                </c:pt>
                <c:pt idx="4">
                  <c:v>2021-5</c:v>
                </c:pt>
                <c:pt idx="5">
                  <c:v>2021-6</c:v>
                </c:pt>
                <c:pt idx="6">
                  <c:v>2021-7</c:v>
                </c:pt>
                <c:pt idx="7">
                  <c:v>2021-8</c:v>
                </c:pt>
                <c:pt idx="8">
                  <c:v>2021-9</c:v>
                </c:pt>
                <c:pt idx="9">
                  <c:v>2021-10</c:v>
                </c:pt>
                <c:pt idx="10">
                  <c:v>2021-11</c:v>
                </c:pt>
                <c:pt idx="11">
                  <c:v>2021-12</c:v>
                </c:pt>
              </c:strCache>
            </c:strRef>
          </c:cat>
          <c:val>
            <c:numRef>
              <c:f>'fig1'!$Y$10:$Y$21</c:f>
              <c:numCache>
                <c:formatCode>#,##0.0</c:formatCode>
                <c:ptCount val="12"/>
                <c:pt idx="0">
                  <c:v>13.728634463539249</c:v>
                </c:pt>
                <c:pt idx="1">
                  <c:v>13.084824541017889</c:v>
                </c:pt>
                <c:pt idx="2">
                  <c:v>13.717112660220369</c:v>
                </c:pt>
                <c:pt idx="3">
                  <c:v>14.53550295857988</c:v>
                </c:pt>
                <c:pt idx="4">
                  <c:v>13.69108882104957</c:v>
                </c:pt>
                <c:pt idx="5">
                  <c:v>13.463974939088059</c:v>
                </c:pt>
                <c:pt idx="6">
                  <c:v>14.636971370440341</c:v>
                </c:pt>
                <c:pt idx="7">
                  <c:v>13.539296941983419</c:v>
                </c:pt>
                <c:pt idx="8">
                  <c:v>13.790926949993461</c:v>
                </c:pt>
                <c:pt idx="9">
                  <c:v>13.9881741821397</c:v>
                </c:pt>
                <c:pt idx="10">
                  <c:v>13.49812974243882</c:v>
                </c:pt>
                <c:pt idx="11">
                  <c:v>12.957045573598741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5-4AFD-A465-6F1D624D5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226240"/>
        <c:axId val="485230504"/>
      </c:lineChart>
      <c:catAx>
        <c:axId val="48522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230504"/>
        <c:crosses val="autoZero"/>
        <c:auto val="1"/>
        <c:lblAlgn val="ctr"/>
        <c:lblOffset val="100"/>
        <c:noMultiLvlLbl val="0"/>
      </c:catAx>
      <c:valAx>
        <c:axId val="485230504"/>
        <c:scaling>
          <c:orientation val="minMax"/>
          <c:min val="12.5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22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'fig2'!$C$36</c:f>
              <c:strCache>
                <c:ptCount val="1"/>
                <c:pt idx="0">
                  <c:v>Disposed%of Patients,%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'fig2'!$B$37:$B$41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'fig2'!$C$37:$C$41</c:f>
              <c:numCache>
                <c:formatCode>0.0%</c:formatCode>
                <c:ptCount val="5"/>
                <c:pt idx="0">
                  <c:v>0.84599999999999997</c:v>
                </c:pt>
                <c:pt idx="1">
                  <c:v>0.86099999999999999</c:v>
                </c:pt>
                <c:pt idx="2">
                  <c:v>0.85599999999999998</c:v>
                </c:pt>
                <c:pt idx="3">
                  <c:v>0.876</c:v>
                </c:pt>
                <c:pt idx="4">
                  <c:v>0.92300000000000004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3-4B71-A081-2B92DF77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79336"/>
        <c:axId val="490380320"/>
      </c:barChart>
      <c:catAx>
        <c:axId val="49037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80320"/>
        <c:crosses val="autoZero"/>
        <c:auto val="1"/>
        <c:lblAlgn val="ctr"/>
        <c:lblOffset val="100"/>
        <c:noMultiLvlLbl val="0"/>
      </c:catAx>
      <c:valAx>
        <c:axId val="4903803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7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'fig2'!$Z$8</c:f>
              <c:strCache>
                <c:ptCount val="1"/>
                <c:pt idx="0">
                  <c:v>% Disposed patients within 4 Hrs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'fig2'!$Y$9:$Y$20</c:f>
              <c:strCache>
                <c:ptCount val="12"/>
                <c:pt idx="0">
                  <c:v>2021-01</c:v>
                </c:pt>
                <c:pt idx="1">
                  <c:v>2021-02</c:v>
                </c:pt>
                <c:pt idx="2">
                  <c:v>2021-03</c:v>
                </c:pt>
                <c:pt idx="3">
                  <c:v>2021-04</c:v>
                </c:pt>
                <c:pt idx="4">
                  <c:v>2021-05</c:v>
                </c:pt>
                <c:pt idx="5">
                  <c:v>2021-06</c:v>
                </c:pt>
                <c:pt idx="6">
                  <c:v>2021-07</c:v>
                </c:pt>
                <c:pt idx="7">
                  <c:v>2021-08</c:v>
                </c:pt>
                <c:pt idx="8">
                  <c:v>2021-09</c:v>
                </c:pt>
                <c:pt idx="9">
                  <c:v>2021-10</c:v>
                </c:pt>
                <c:pt idx="10">
                  <c:v>2021-11</c:v>
                </c:pt>
                <c:pt idx="11">
                  <c:v>2021-12</c:v>
                </c:pt>
              </c:strCache>
            </c:strRef>
          </c:cat>
          <c:val>
            <c:numRef>
              <c:f>'fig2'!$Z$9:$Z$20</c:f>
              <c:numCache>
                <c:formatCode>0.0%</c:formatCode>
                <c:ptCount val="12"/>
                <c:pt idx="0">
                  <c:v>0.90723435905653205</c:v>
                </c:pt>
                <c:pt idx="1">
                  <c:v>0.92524711905335988</c:v>
                </c:pt>
                <c:pt idx="2">
                  <c:v>0.91700638996517381</c:v>
                </c:pt>
                <c:pt idx="3">
                  <c:v>0.92213648523166325</c:v>
                </c:pt>
                <c:pt idx="4">
                  <c:v>0.92834127903041264</c:v>
                </c:pt>
                <c:pt idx="5">
                  <c:v>0.91772387733902894</c:v>
                </c:pt>
                <c:pt idx="6">
                  <c:v>0.91174712047200568</c:v>
                </c:pt>
                <c:pt idx="7">
                  <c:v>0.92453296291646592</c:v>
                </c:pt>
                <c:pt idx="8">
                  <c:v>0.93204921421261999</c:v>
                </c:pt>
                <c:pt idx="9">
                  <c:v>0.9304964593998909</c:v>
                </c:pt>
                <c:pt idx="10">
                  <c:v>0.92919946730079672</c:v>
                </c:pt>
                <c:pt idx="11">
                  <c:v>0.93119840592086534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1-4C50-9CC8-62BE9E25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000440"/>
        <c:axId val="680001424"/>
      </c:lineChart>
      <c:catAx>
        <c:axId val="68000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001424"/>
        <c:crosses val="autoZero"/>
        <c:auto val="1"/>
        <c:lblAlgn val="ctr"/>
        <c:lblOffset val="100"/>
        <c:noMultiLvlLbl val="0"/>
      </c:catAx>
      <c:valAx>
        <c:axId val="680001424"/>
        <c:scaling>
          <c:orientation val="minMax"/>
          <c:min val="0.9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00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'fig3'!$C$39:$C$40</c:f>
              <c:strCache>
                <c:ptCount val="2"/>
                <c:pt idx="0">
                  <c:v> Average Length of Stay, days</c:v>
                </c:pt>
                <c:pt idx="1">
                  <c:v>With Covid-19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'fig3'!$B$41:$B$45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'fig3'!$C$41:$C$45</c:f>
              <c:numCache>
                <c:formatCode>General</c:formatCode>
                <c:ptCount val="5"/>
                <c:pt idx="0">
                  <c:v>4.96</c:v>
                </c:pt>
                <c:pt idx="1">
                  <c:v>4.8499999999999996</c:v>
                </c:pt>
                <c:pt idx="2">
                  <c:v>4.4400000000000004</c:v>
                </c:pt>
                <c:pt idx="3">
                  <c:v>5.47</c:v>
                </c:pt>
                <c:pt idx="4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2B6-BF85-D3058661BC23}"/>
            </c:ext>
          </c:extLst>
        </c:ser>
        <c:ser>
          <c:idx val="1"/>
          <c:order val="1"/>
          <c:tx>
            <c:strRef>
              <c:f>'fig3'!$D$39:$D$40</c:f>
              <c:strCache>
                <c:ptCount val="2"/>
                <c:pt idx="0">
                  <c:v> Average Length of Stay, days</c:v>
                </c:pt>
                <c:pt idx="1">
                  <c:v>Without Covid-19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'fig3'!$B$41:$B$45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'fig3'!$D$41:$D$45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46B-42B6-BF85-D3058661B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293360"/>
        <c:axId val="471293688"/>
      </c:barChart>
      <c:catAx>
        <c:axId val="47129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3688"/>
        <c:crosses val="autoZero"/>
        <c:auto val="1"/>
        <c:lblAlgn val="ctr"/>
        <c:lblOffset val="100"/>
        <c:noMultiLvlLbl val="0"/>
      </c:catAx>
      <c:valAx>
        <c:axId val="471293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'fig3'!$Z$7</c:f>
              <c:strCache>
                <c:ptCount val="1"/>
                <c:pt idx="0">
                  <c:v>Average Length of Stay 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'fig3'!$Y$8:$Y$19</c:f>
              <c:strCache>
                <c:ptCount val="12"/>
                <c:pt idx="0">
                  <c:v>2021-1</c:v>
                </c:pt>
                <c:pt idx="1">
                  <c:v>2021-2</c:v>
                </c:pt>
                <c:pt idx="2">
                  <c:v>2021-3</c:v>
                </c:pt>
                <c:pt idx="3">
                  <c:v>2021-4</c:v>
                </c:pt>
                <c:pt idx="4">
                  <c:v>2021-5</c:v>
                </c:pt>
                <c:pt idx="5">
                  <c:v>2021-6</c:v>
                </c:pt>
                <c:pt idx="6">
                  <c:v>2021-7</c:v>
                </c:pt>
                <c:pt idx="7">
                  <c:v>2021-8</c:v>
                </c:pt>
                <c:pt idx="8">
                  <c:v>2021-9</c:v>
                </c:pt>
                <c:pt idx="9">
                  <c:v>2021-10</c:v>
                </c:pt>
                <c:pt idx="10">
                  <c:v>2021-11</c:v>
                </c:pt>
                <c:pt idx="11">
                  <c:v>2021-12</c:v>
                </c:pt>
              </c:strCache>
            </c:strRef>
          </c:cat>
          <c:val>
            <c:numRef>
              <c:f>'fig3'!$Z$8:$Z$19</c:f>
              <c:numCache>
                <c:formatCode>#,##0.00</c:formatCode>
                <c:ptCount val="12"/>
                <c:pt idx="0">
                  <c:v>3.633814078704602</c:v>
                </c:pt>
                <c:pt idx="1">
                  <c:v>3.8823767017126531</c:v>
                </c:pt>
                <c:pt idx="2">
                  <c:v>3.7899495503021212</c:v>
                </c:pt>
                <c:pt idx="3">
                  <c:v>3.8147415775913909</c:v>
                </c:pt>
                <c:pt idx="4">
                  <c:v>3.915904558225789</c:v>
                </c:pt>
                <c:pt idx="5">
                  <c:v>3.934084038054082</c:v>
                </c:pt>
                <c:pt idx="6">
                  <c:v>3.906072051076102</c:v>
                </c:pt>
                <c:pt idx="7">
                  <c:v>3.8643502759761108</c:v>
                </c:pt>
                <c:pt idx="8">
                  <c:v>3.7997837481278411</c:v>
                </c:pt>
                <c:pt idx="9">
                  <c:v>3.774935351554138</c:v>
                </c:pt>
                <c:pt idx="10">
                  <c:v>3.69237641444241</c:v>
                </c:pt>
                <c:pt idx="11" formatCode="General">
                  <c:v>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3-469F-A214-6EE10721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501112"/>
        <c:axId val="553506688"/>
      </c:lineChart>
      <c:catAx>
        <c:axId val="55350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06688"/>
        <c:crosses val="autoZero"/>
        <c:auto val="1"/>
        <c:lblAlgn val="ctr"/>
        <c:lblOffset val="100"/>
        <c:noMultiLvlLbl val="0"/>
      </c:catAx>
      <c:valAx>
        <c:axId val="553506688"/>
        <c:scaling>
          <c:orientation val="minMax"/>
          <c:min val="3.6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01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'fig4'!$C$37</c:f>
              <c:strCache>
                <c:ptCount val="1"/>
                <c:pt idx="0">
                  <c:v> Average Length of Stay, days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'fig4'!$B$38:$B$42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'fig4'!$C$38:$C$42</c:f>
              <c:numCache>
                <c:formatCode>General</c:formatCode>
                <c:ptCount val="5"/>
                <c:pt idx="0">
                  <c:v>8.0399999999999991</c:v>
                </c:pt>
                <c:pt idx="1">
                  <c:v>6.96</c:v>
                </c:pt>
                <c:pt idx="2">
                  <c:v>8.3699999999999992</c:v>
                </c:pt>
                <c:pt idx="3">
                  <c:v>7.28</c:v>
                </c:pt>
                <c:pt idx="4" formatCode="0.0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B-4966-A98B-026F3508F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295656"/>
        <c:axId val="471292376"/>
      </c:barChart>
      <c:catAx>
        <c:axId val="47129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2376"/>
        <c:crosses val="autoZero"/>
        <c:auto val="1"/>
        <c:lblAlgn val="ctr"/>
        <c:lblOffset val="100"/>
        <c:noMultiLvlLbl val="0"/>
      </c:catAx>
      <c:valAx>
        <c:axId val="47129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'fig4'!$Z$5</c:f>
              <c:strCache>
                <c:ptCount val="1"/>
                <c:pt idx="0">
                  <c:v> Average Length of Stay, days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'fig4'!$Y$6:$Y$17</c:f>
              <c:strCache>
                <c:ptCount val="12"/>
                <c:pt idx="0">
                  <c:v>2021-1</c:v>
                </c:pt>
                <c:pt idx="1">
                  <c:v>2021-2</c:v>
                </c:pt>
                <c:pt idx="2">
                  <c:v>2021-3</c:v>
                </c:pt>
                <c:pt idx="3">
                  <c:v>2021-4</c:v>
                </c:pt>
                <c:pt idx="4">
                  <c:v>2021-5</c:v>
                </c:pt>
                <c:pt idx="5">
                  <c:v>2021-6</c:v>
                </c:pt>
                <c:pt idx="6">
                  <c:v>2021-7</c:v>
                </c:pt>
                <c:pt idx="7">
                  <c:v>2021-8</c:v>
                </c:pt>
                <c:pt idx="8">
                  <c:v>2021-9</c:v>
                </c:pt>
                <c:pt idx="9">
                  <c:v>2021-10</c:v>
                </c:pt>
                <c:pt idx="10">
                  <c:v>2021-11</c:v>
                </c:pt>
                <c:pt idx="11">
                  <c:v>2021-12</c:v>
                </c:pt>
              </c:strCache>
            </c:strRef>
          </c:cat>
          <c:val>
            <c:numRef>
              <c:f>'fig4'!$Z$6:$Z$17</c:f>
              <c:numCache>
                <c:formatCode>#,##0.00</c:formatCode>
                <c:ptCount val="12"/>
                <c:pt idx="0">
                  <c:v>6.1</c:v>
                </c:pt>
                <c:pt idx="1">
                  <c:v>6</c:v>
                </c:pt>
                <c:pt idx="2">
                  <c:v>6.2</c:v>
                </c:pt>
                <c:pt idx="3">
                  <c:v>6.3</c:v>
                </c:pt>
                <c:pt idx="4">
                  <c:v>6</c:v>
                </c:pt>
                <c:pt idx="5">
                  <c:v>6.6</c:v>
                </c:pt>
                <c:pt idx="6">
                  <c:v>6.6</c:v>
                </c:pt>
                <c:pt idx="7">
                  <c:v>6.5</c:v>
                </c:pt>
                <c:pt idx="8">
                  <c:v>6.3</c:v>
                </c:pt>
                <c:pt idx="9">
                  <c:v>6.1</c:v>
                </c:pt>
                <c:pt idx="10">
                  <c:v>5.9</c:v>
                </c:pt>
                <c:pt idx="1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7-45C1-8A3B-112B301A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786184"/>
        <c:axId val="686786512"/>
      </c:lineChart>
      <c:catAx>
        <c:axId val="68678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86512"/>
        <c:crosses val="autoZero"/>
        <c:auto val="1"/>
        <c:lblAlgn val="ctr"/>
        <c:lblOffset val="100"/>
        <c:noMultiLvlLbl val="0"/>
      </c:catAx>
      <c:valAx>
        <c:axId val="686786512"/>
        <c:scaling>
          <c:orientation val="minMax"/>
          <c:max val="6.6499999999999995"/>
          <c:min val="5.85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8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'fig5'!$C$42</c:f>
              <c:strCache>
                <c:ptCount val="1"/>
                <c:pt idx="0">
                  <c:v>Waiting Time, Days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'fig5'!$B$43:$B$46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'fig5'!$C$43:$C$46</c:f>
              <c:numCache>
                <c:formatCode>General</c:formatCode>
                <c:ptCount val="4"/>
                <c:pt idx="0">
                  <c:v>35.93</c:v>
                </c:pt>
                <c:pt idx="1">
                  <c:v>31.96</c:v>
                </c:pt>
                <c:pt idx="2">
                  <c:v>17.18</c:v>
                </c:pt>
                <c:pt idx="3" formatCode="0.0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B-497C-BE42-8EBC386DB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223872"/>
        <c:axId val="489221248"/>
      </c:barChart>
      <c:catAx>
        <c:axId val="4892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21248"/>
        <c:crosses val="autoZero"/>
        <c:auto val="1"/>
        <c:lblAlgn val="ctr"/>
        <c:lblOffset val="100"/>
        <c:noMultiLvlLbl val="0"/>
      </c:catAx>
      <c:valAx>
        <c:axId val="48922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'fig5'!$Z$6</c:f>
              <c:strCache>
                <c:ptCount val="1"/>
                <c:pt idx="0">
                  <c:v>Waiting Time, Days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'fig5'!$Y$7:$Y$18</c:f>
              <c:strCache>
                <c:ptCount val="12"/>
                <c:pt idx="0">
                  <c:v>2021-01</c:v>
                </c:pt>
                <c:pt idx="1">
                  <c:v>2021-02</c:v>
                </c:pt>
                <c:pt idx="2">
                  <c:v>2021-03</c:v>
                </c:pt>
                <c:pt idx="3">
                  <c:v>2021-04</c:v>
                </c:pt>
                <c:pt idx="4">
                  <c:v>2021-05</c:v>
                </c:pt>
                <c:pt idx="5">
                  <c:v>2021-06</c:v>
                </c:pt>
                <c:pt idx="6">
                  <c:v>2021-07</c:v>
                </c:pt>
                <c:pt idx="7">
                  <c:v>2021-08</c:v>
                </c:pt>
                <c:pt idx="8">
                  <c:v>2021-09</c:v>
                </c:pt>
                <c:pt idx="9">
                  <c:v>2021-10</c:v>
                </c:pt>
                <c:pt idx="10">
                  <c:v>2021-11</c:v>
                </c:pt>
                <c:pt idx="11">
                  <c:v>2021-12</c:v>
                </c:pt>
              </c:strCache>
            </c:strRef>
          </c:cat>
          <c:val>
            <c:numRef>
              <c:f>'fig5'!$Z$7:$Z$18</c:f>
              <c:numCache>
                <c:formatCode>0.00</c:formatCode>
                <c:ptCount val="12"/>
                <c:pt idx="0">
                  <c:v>15.5</c:v>
                </c:pt>
                <c:pt idx="1">
                  <c:v>13.4</c:v>
                </c:pt>
                <c:pt idx="2">
                  <c:v>12.9</c:v>
                </c:pt>
                <c:pt idx="3">
                  <c:v>12.9</c:v>
                </c:pt>
                <c:pt idx="4">
                  <c:v>13.8</c:v>
                </c:pt>
                <c:pt idx="5">
                  <c:v>13.6</c:v>
                </c:pt>
                <c:pt idx="6">
                  <c:v>15.1</c:v>
                </c:pt>
                <c:pt idx="7">
                  <c:v>13.7</c:v>
                </c:pt>
                <c:pt idx="8">
                  <c:v>14.6</c:v>
                </c:pt>
                <c:pt idx="9">
                  <c:v>14.1</c:v>
                </c:pt>
                <c:pt idx="10">
                  <c:v>14</c:v>
                </c:pt>
                <c:pt idx="11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0-4EF8-A16F-9DBD20034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848472"/>
        <c:axId val="673845848"/>
      </c:lineChart>
      <c:catAx>
        <c:axId val="67384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845848"/>
        <c:crosses val="autoZero"/>
        <c:auto val="1"/>
        <c:lblAlgn val="ctr"/>
        <c:lblOffset val="100"/>
        <c:noMultiLvlLbl val="0"/>
      </c:catAx>
      <c:valAx>
        <c:axId val="673845848"/>
        <c:scaling>
          <c:orientation val="minMax"/>
          <c:max val="15.5"/>
          <c:min val="12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84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'fig6'!$C$40</c:f>
              <c:strCache>
                <c:ptCount val="1"/>
                <c:pt idx="0">
                  <c:v>32%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'fig6'!$B$40:$B$44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'fig6'!$C$40:$C$44</c:f>
              <c:numCache>
                <c:formatCode>0.00%</c:formatCode>
                <c:ptCount val="5"/>
                <c:pt idx="0" formatCode="0%">
                  <c:v>0.32</c:v>
                </c:pt>
                <c:pt idx="1">
                  <c:v>0.36399999999999999</c:v>
                </c:pt>
                <c:pt idx="2">
                  <c:v>0.626</c:v>
                </c:pt>
                <c:pt idx="3">
                  <c:v>0.44400000000000001</c:v>
                </c:pt>
                <c:pt idx="4">
                  <c:v>0.63700000000000001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2-414A-A25D-0C238EB3A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18624"/>
        <c:axId val="488316984"/>
      </c:barChart>
      <c:catAx>
        <c:axId val="4883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16984"/>
        <c:crosses val="autoZero"/>
        <c:auto val="1"/>
        <c:lblAlgn val="ctr"/>
        <c:lblOffset val="100"/>
        <c:noMultiLvlLbl val="0"/>
      </c:catAx>
      <c:valAx>
        <c:axId val="4883169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1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'fig6'!$Z$7</c:f>
              <c:strCache>
                <c:ptCount val="1"/>
                <c:pt idx="0">
                  <c:v>Machine Utilization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'fig6'!$Y$8:$Y$19</c:f>
              <c:strCache>
                <c:ptCount val="12"/>
                <c:pt idx="0">
                  <c:v>2021-Jan</c:v>
                </c:pt>
                <c:pt idx="1">
                  <c:v>2021-Feb</c:v>
                </c:pt>
                <c:pt idx="2">
                  <c:v>2021-Mar</c:v>
                </c:pt>
                <c:pt idx="3">
                  <c:v>2021-Apr</c:v>
                </c:pt>
                <c:pt idx="4">
                  <c:v>2021-May</c:v>
                </c:pt>
                <c:pt idx="5">
                  <c:v>2021-Jun</c:v>
                </c:pt>
                <c:pt idx="6">
                  <c:v>2021-Jul</c:v>
                </c:pt>
                <c:pt idx="7">
                  <c:v>2021-Aug</c:v>
                </c:pt>
                <c:pt idx="8">
                  <c:v>2021-Sep</c:v>
                </c:pt>
                <c:pt idx="9">
                  <c:v>2021-Oct</c:v>
                </c:pt>
                <c:pt idx="10">
                  <c:v>2021-Nov</c:v>
                </c:pt>
                <c:pt idx="11">
                  <c:v>2021-Dec</c:v>
                </c:pt>
              </c:strCache>
            </c:strRef>
          </c:cat>
          <c:val>
            <c:numRef>
              <c:f>'fig6'!$Z$8:$Z$19</c:f>
              <c:numCache>
                <c:formatCode>0.0%</c:formatCode>
                <c:ptCount val="12"/>
                <c:pt idx="0">
                  <c:v>0.54895977210258551</c:v>
                </c:pt>
                <c:pt idx="1">
                  <c:v>0.6233021746482682</c:v>
                </c:pt>
                <c:pt idx="2">
                  <c:v>0.66674230507587662</c:v>
                </c:pt>
                <c:pt idx="3">
                  <c:v>0.51926248212461745</c:v>
                </c:pt>
                <c:pt idx="4">
                  <c:v>0.49152974403475552</c:v>
                </c:pt>
                <c:pt idx="5">
                  <c:v>0.63876007832562898</c:v>
                </c:pt>
                <c:pt idx="6">
                  <c:v>0.80011417351530645</c:v>
                </c:pt>
                <c:pt idx="7">
                  <c:v>0.63307895060968067</c:v>
                </c:pt>
                <c:pt idx="8">
                  <c:v>0.67428111864857643</c:v>
                </c:pt>
                <c:pt idx="9">
                  <c:v>0.69627616684082194</c:v>
                </c:pt>
                <c:pt idx="10">
                  <c:v>0.67723068181818191</c:v>
                </c:pt>
                <c:pt idx="11">
                  <c:v>0.68170624036979977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0-4CE7-9FE1-64636F06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909200"/>
        <c:axId val="472903952"/>
      </c:lineChart>
      <c:catAx>
        <c:axId val="47290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903952"/>
        <c:crosses val="autoZero"/>
        <c:auto val="1"/>
        <c:lblAlgn val="ctr"/>
        <c:lblOffset val="100"/>
        <c:noMultiLvlLbl val="0"/>
      </c:catAx>
      <c:valAx>
        <c:axId val="472903952"/>
        <c:scaling>
          <c:orientation val="minMax"/>
          <c:min val="0.45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90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'fig7'!$C$48</c:f>
              <c:strCache>
                <c:ptCount val="1"/>
                <c:pt idx="0">
                  <c:v>CT</c:v>
                </c:pt>
              </c:strCache>
            </c:strRef>
          </c:tx>
          <c:spPr>
            <a:solidFill>
              <a:srgbClr val="A3925B">
                <a:alpha val="94902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'fig7'!$B$49:$B$53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'fig7'!$C$49:$C$53</c:f>
              <c:numCache>
                <c:formatCode>[h]:mm:ss</c:formatCode>
                <c:ptCount val="5"/>
                <c:pt idx="0">
                  <c:v>4.4763888888888888</c:v>
                </c:pt>
                <c:pt idx="1">
                  <c:v>3.3972222222222221</c:v>
                </c:pt>
                <c:pt idx="2">
                  <c:v>2.4069444444444446</c:v>
                </c:pt>
                <c:pt idx="3">
                  <c:v>1.6263888888888889</c:v>
                </c:pt>
                <c:pt idx="4">
                  <c:v>1.4965277777777777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7-4BD5-94DA-4454705915D9}"/>
            </c:ext>
          </c:extLst>
        </c:ser>
        <c:ser>
          <c:idx val="1"/>
          <c:order val="1"/>
          <c:tx>
            <c:strRef>
              <c:f>'fig7'!$D$48</c:f>
              <c:strCache>
                <c:ptCount val="1"/>
                <c:pt idx="0">
                  <c:v>MRI</c:v>
                </c:pt>
              </c:strCache>
            </c:strRef>
          </c:tx>
          <c:spPr>
            <a:solidFill>
              <a:srgbClr val="0086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'fig7'!$B$49:$B$53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'fig7'!$D$49:$D$53</c:f>
              <c:numCache>
                <c:formatCode>[h]:mm:ss</c:formatCode>
                <c:ptCount val="5"/>
                <c:pt idx="0">
                  <c:v>10.609722222222222</c:v>
                </c:pt>
                <c:pt idx="1">
                  <c:v>8.1944444444444446</c:v>
                </c:pt>
                <c:pt idx="2">
                  <c:v>6.8694444444444445</c:v>
                </c:pt>
                <c:pt idx="3">
                  <c:v>6.1236111111111109</c:v>
                </c:pt>
                <c:pt idx="4">
                  <c:v>5.2444444444444445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7-4BD5-94DA-44547059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2735976"/>
        <c:axId val="622736304"/>
      </c:barChart>
      <c:dateAx>
        <c:axId val="62273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36304"/>
        <c:crosses val="autoZero"/>
        <c:auto val="0"/>
        <c:lblOffset val="100"/>
        <c:baseTimeUnit val="days"/>
      </c:dateAx>
      <c:valAx>
        <c:axId val="622736304"/>
        <c:scaling>
          <c:orientation val="minMax"/>
        </c:scaling>
        <c:delete val="0"/>
        <c:axPos val="l"/>
        <c:numFmt formatCode="[h]:mm:ss" sourceLinked="1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3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'fig7'!$Y$7</c:f>
              <c:strCache>
                <c:ptCount val="1"/>
                <c:pt idx="0">
                  <c:v>MRI</c:v>
                </c:pt>
              </c:strCache>
            </c:strRef>
          </c:tx>
          <c:spPr>
            <a:ln w="41275" cap="rnd">
              <a:solidFill>
                <a:srgbClr val="008650"/>
              </a:solidFill>
              <a:round/>
            </a:ln>
            <a:effectLst/>
          </c:spPr>
          <c:marker>
            <c:symbol val="none"/>
          </c:marker>
          <c:cat>
            <c:strRef>
              <c:f>'fig7'!$X$8:$X$19</c:f>
              <c:strCache>
                <c:ptCount val="12"/>
                <c:pt idx="0">
                  <c:v>2021-Jan</c:v>
                </c:pt>
                <c:pt idx="1">
                  <c:v>2021-Feb</c:v>
                </c:pt>
                <c:pt idx="2">
                  <c:v>2021-Mar</c:v>
                </c:pt>
                <c:pt idx="3">
                  <c:v>2021-Apr</c:v>
                </c:pt>
                <c:pt idx="4">
                  <c:v>2021-May</c:v>
                </c:pt>
                <c:pt idx="5">
                  <c:v>2021-Jun</c:v>
                </c:pt>
                <c:pt idx="6">
                  <c:v>2021-Jul</c:v>
                </c:pt>
                <c:pt idx="7">
                  <c:v>2021-Aug</c:v>
                </c:pt>
                <c:pt idx="8">
                  <c:v>2021-Sep</c:v>
                </c:pt>
                <c:pt idx="9">
                  <c:v>2021-Oct</c:v>
                </c:pt>
                <c:pt idx="10">
                  <c:v>2021-Nov</c:v>
                </c:pt>
                <c:pt idx="11">
                  <c:v>2021-Dec</c:v>
                </c:pt>
              </c:strCache>
            </c:strRef>
          </c:cat>
          <c:val>
            <c:numRef>
              <c:f>'fig7'!$Y$8:$Y$19</c:f>
              <c:numCache>
                <c:formatCode>[h]:mm:ss</c:formatCode>
                <c:ptCount val="12"/>
                <c:pt idx="0">
                  <c:v>5.1118055555555557</c:v>
                </c:pt>
                <c:pt idx="1">
                  <c:v>5.438194444444445</c:v>
                </c:pt>
                <c:pt idx="2">
                  <c:v>5.5756944444444443</c:v>
                </c:pt>
                <c:pt idx="3">
                  <c:v>5.2965277777777775</c:v>
                </c:pt>
                <c:pt idx="4">
                  <c:v>4.9673611111111109</c:v>
                </c:pt>
                <c:pt idx="5">
                  <c:v>5.6729166666666666</c:v>
                </c:pt>
                <c:pt idx="6">
                  <c:v>5.2819444444444441</c:v>
                </c:pt>
                <c:pt idx="7">
                  <c:v>5.2493055555555559</c:v>
                </c:pt>
                <c:pt idx="8">
                  <c:v>5.1006944444444446</c:v>
                </c:pt>
                <c:pt idx="9">
                  <c:v>5.05</c:v>
                </c:pt>
                <c:pt idx="10">
                  <c:v>5.1395833333333334</c:v>
                </c:pt>
                <c:pt idx="11">
                  <c:v>5.0152777777777775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0-4B08-A98D-EB6A6EED71B7}"/>
            </c:ext>
          </c:extLst>
        </c:ser>
        <c:ser>
          <c:idx val="1"/>
          <c:order val="1"/>
          <c:tx>
            <c:strRef>
              <c:f>'fig7'!$Z$7</c:f>
              <c:strCache>
                <c:ptCount val="1"/>
                <c:pt idx="0">
                  <c:v>CT</c:v>
                </c:pt>
              </c:strCache>
            </c:strRef>
          </c:tx>
          <c:spPr>
            <a:ln w="41275" cap="rnd">
              <a:solidFill>
                <a:srgbClr val="A3925B"/>
              </a:solidFill>
              <a:round/>
            </a:ln>
            <a:effectLst/>
          </c:spPr>
          <c:marker>
            <c:symbol val="none"/>
          </c:marker>
          <c:cat>
            <c:strRef>
              <c:f>'fig7'!$X$8:$X$19</c:f>
              <c:strCache>
                <c:ptCount val="12"/>
                <c:pt idx="0">
                  <c:v>2021-Jan</c:v>
                </c:pt>
                <c:pt idx="1">
                  <c:v>2021-Feb</c:v>
                </c:pt>
                <c:pt idx="2">
                  <c:v>2021-Mar</c:v>
                </c:pt>
                <c:pt idx="3">
                  <c:v>2021-Apr</c:v>
                </c:pt>
                <c:pt idx="4">
                  <c:v>2021-May</c:v>
                </c:pt>
                <c:pt idx="5">
                  <c:v>2021-Jun</c:v>
                </c:pt>
                <c:pt idx="6">
                  <c:v>2021-Jul</c:v>
                </c:pt>
                <c:pt idx="7">
                  <c:v>2021-Aug</c:v>
                </c:pt>
                <c:pt idx="8">
                  <c:v>2021-Sep</c:v>
                </c:pt>
                <c:pt idx="9">
                  <c:v>2021-Oct</c:v>
                </c:pt>
                <c:pt idx="10">
                  <c:v>2021-Nov</c:v>
                </c:pt>
                <c:pt idx="11">
                  <c:v>2021-Dec</c:v>
                </c:pt>
              </c:strCache>
            </c:strRef>
          </c:cat>
          <c:val>
            <c:numRef>
              <c:f>'fig7'!$Z$8:$Z$19</c:f>
              <c:numCache>
                <c:formatCode>[h]:mm:ss</c:formatCode>
                <c:ptCount val="12"/>
                <c:pt idx="0">
                  <c:v>1.4826388888888891</c:v>
                </c:pt>
                <c:pt idx="1">
                  <c:v>1.4131944444444444</c:v>
                </c:pt>
                <c:pt idx="2">
                  <c:v>1.6090277777777777</c:v>
                </c:pt>
                <c:pt idx="3">
                  <c:v>1.3944444444444446</c:v>
                </c:pt>
                <c:pt idx="4">
                  <c:v>1.2131944444444445</c:v>
                </c:pt>
                <c:pt idx="5">
                  <c:v>1.4875</c:v>
                </c:pt>
                <c:pt idx="6">
                  <c:v>1.5236111111111112</c:v>
                </c:pt>
                <c:pt idx="7">
                  <c:v>1.403472222222222</c:v>
                </c:pt>
                <c:pt idx="8">
                  <c:v>1.4694444444444443</c:v>
                </c:pt>
                <c:pt idx="9">
                  <c:v>1.6965277777777779</c:v>
                </c:pt>
                <c:pt idx="10">
                  <c:v>1.7027777777777777</c:v>
                </c:pt>
                <c:pt idx="11">
                  <c:v>1.4791666666666667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0-4B08-A98D-EB6A6EED7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721544"/>
        <c:axId val="622722528"/>
      </c:lineChart>
      <c:catAx>
        <c:axId val="62272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22528"/>
        <c:crosses val="autoZero"/>
        <c:auto val="1"/>
        <c:lblAlgn val="ctr"/>
        <c:lblOffset val="100"/>
        <c:noMultiLvlLbl val="0"/>
      </c:catAx>
      <c:valAx>
        <c:axId val="622722528"/>
        <c:scaling>
          <c:orientation val="minMax"/>
          <c:min val="1"/>
        </c:scaling>
        <c:delete val="0"/>
        <c:axPos val="l"/>
        <c:numFmt formatCode="[h]:mm:ss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2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11434</xdr:colOff>
      <xdr:row>18</xdr:row>
      <xdr:rowOff>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4249816" y="0"/>
          <a:ext cx="6096851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2</xdr:row>
      <xdr:rowOff>20109</xdr:rowOff>
    </xdr:from>
    <xdr:to>
      <xdr:col>10</xdr:col>
      <xdr:colOff>190501</xdr:colOff>
      <xdr:row>29</xdr:row>
      <xdr:rowOff>148167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227543</xdr:colOff>
      <xdr:row>2</xdr:row>
      <xdr:rowOff>30692</xdr:rowOff>
    </xdr:from>
    <xdr:to>
      <xdr:col>19</xdr:col>
      <xdr:colOff>613834</xdr:colOff>
      <xdr:row>29</xdr:row>
      <xdr:rowOff>169334</xdr:rowOff>
    </xdr:to>
    <xdr:graphicFrame macro="">
      <xdr:nvGraphicFramePr>
        <xdr:cNvPr id="3" name="مخطط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6723</xdr:rowOff>
    </xdr:from>
    <xdr:to>
      <xdr:col>9</xdr:col>
      <xdr:colOff>112058</xdr:colOff>
      <xdr:row>28</xdr:row>
      <xdr:rowOff>7470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145677</xdr:colOff>
      <xdr:row>2</xdr:row>
      <xdr:rowOff>21663</xdr:rowOff>
    </xdr:from>
    <xdr:to>
      <xdr:col>19</xdr:col>
      <xdr:colOff>597648</xdr:colOff>
      <xdr:row>27</xdr:row>
      <xdr:rowOff>171822</xdr:rowOff>
    </xdr:to>
    <xdr:graphicFrame macro="">
      <xdr:nvGraphicFramePr>
        <xdr:cNvPr id="3" name="مخطط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23091</xdr:rowOff>
    </xdr:from>
    <xdr:to>
      <xdr:col>6</xdr:col>
      <xdr:colOff>127000</xdr:colOff>
      <xdr:row>33</xdr:row>
      <xdr:rowOff>11546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158750</xdr:colOff>
      <xdr:row>2</xdr:row>
      <xdr:rowOff>6350</xdr:rowOff>
    </xdr:from>
    <xdr:to>
      <xdr:col>19</xdr:col>
      <xdr:colOff>571500</xdr:colOff>
      <xdr:row>33</xdr:row>
      <xdr:rowOff>25400</xdr:rowOff>
    </xdr:to>
    <xdr:graphicFrame macro="">
      <xdr:nvGraphicFramePr>
        <xdr:cNvPr id="3" name="مخطط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2</xdr:row>
      <xdr:rowOff>31181</xdr:rowOff>
    </xdr:from>
    <xdr:to>
      <xdr:col>7</xdr:col>
      <xdr:colOff>585675</xdr:colOff>
      <xdr:row>34</xdr:row>
      <xdr:rowOff>184829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566398</xdr:colOff>
      <xdr:row>2</xdr:row>
      <xdr:rowOff>181315</xdr:rowOff>
    </xdr:from>
    <xdr:to>
      <xdr:col>20</xdr:col>
      <xdr:colOff>9071</xdr:colOff>
      <xdr:row>34</xdr:row>
      <xdr:rowOff>187664</xdr:rowOff>
    </xdr:to>
    <xdr:graphicFrame macro="">
      <xdr:nvGraphicFramePr>
        <xdr:cNvPr id="3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39008</xdr:rowOff>
    </xdr:from>
    <xdr:to>
      <xdr:col>8</xdr:col>
      <xdr:colOff>190500</xdr:colOff>
      <xdr:row>33</xdr:row>
      <xdr:rowOff>36286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222250</xdr:colOff>
      <xdr:row>2</xdr:row>
      <xdr:rowOff>39007</xdr:rowOff>
    </xdr:from>
    <xdr:to>
      <xdr:col>19</xdr:col>
      <xdr:colOff>616857</xdr:colOff>
      <xdr:row>33</xdr:row>
      <xdr:rowOff>18142</xdr:rowOff>
    </xdr:to>
    <xdr:graphicFrame macro="">
      <xdr:nvGraphicFramePr>
        <xdr:cNvPr id="3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29935</xdr:rowOff>
    </xdr:from>
    <xdr:to>
      <xdr:col>10</xdr:col>
      <xdr:colOff>453571</xdr:colOff>
      <xdr:row>26</xdr:row>
      <xdr:rowOff>145143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503464</xdr:colOff>
      <xdr:row>2</xdr:row>
      <xdr:rowOff>20864</xdr:rowOff>
    </xdr:from>
    <xdr:to>
      <xdr:col>19</xdr:col>
      <xdr:colOff>616857</xdr:colOff>
      <xdr:row>26</xdr:row>
      <xdr:rowOff>163285</xdr:rowOff>
    </xdr:to>
    <xdr:graphicFrame macro="">
      <xdr:nvGraphicFramePr>
        <xdr:cNvPr id="3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8012</xdr:rowOff>
    </xdr:from>
    <xdr:to>
      <xdr:col>9</xdr:col>
      <xdr:colOff>232834</xdr:colOff>
      <xdr:row>33</xdr:row>
      <xdr:rowOff>10583</xdr:rowOff>
    </xdr:to>
    <xdr:graphicFrame macro="">
      <xdr:nvGraphicFramePr>
        <xdr:cNvPr id="2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275167</xdr:colOff>
      <xdr:row>2</xdr:row>
      <xdr:rowOff>9522</xdr:rowOff>
    </xdr:from>
    <xdr:to>
      <xdr:col>19</xdr:col>
      <xdr:colOff>687917</xdr:colOff>
      <xdr:row>32</xdr:row>
      <xdr:rowOff>179916</xdr:rowOff>
    </xdr:to>
    <xdr:graphicFrame macro="">
      <xdr:nvGraphicFramePr>
        <xdr:cNvPr id="3" name="مخطط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ismail-aa\AppData\Roaming\Microsoft\Excel\4-16&#1606;&#1601;&#1587;&#1610;&#1577;.xls" TargetMode="External"/><Relationship Id="rId13" Type="http://schemas.openxmlformats.org/officeDocument/2006/relationships/externalLinkPath" Target="file:///C:\Users\ismail-aa\AppData\Roaming\Microsoft\Excel\4-16&#1606;&#1601;&#1587;&#1610;&#1577;.xls" TargetMode="External"/><Relationship Id="rId18" Type="http://schemas.openxmlformats.org/officeDocument/2006/relationships/externalLinkPath" Target="file:///C:\Users\ismail-aa\AppData\Roaming\Microsoft\Excel\4-16&#1606;&#1601;&#1587;&#1610;&#1577;.xls" TargetMode="External"/><Relationship Id="rId3" Type="http://schemas.openxmlformats.org/officeDocument/2006/relationships/externalLinkPath" Target="file:///C:\Users\ismail-aa\AppData\Roaming\Microsoft\Excel\4-16&#1606;&#1601;&#1587;&#1610;&#1577;.xls" TargetMode="External"/><Relationship Id="rId7" Type="http://schemas.openxmlformats.org/officeDocument/2006/relationships/externalLinkPath" Target="file:///C:\Users\ismail-aa\AppData\Roaming\Microsoft\Excel\4-16&#1606;&#1601;&#1587;&#1610;&#1577;.xls" TargetMode="External"/><Relationship Id="rId12" Type="http://schemas.openxmlformats.org/officeDocument/2006/relationships/externalLinkPath" Target="file:///C:\Users\ismail-aa\AppData\Roaming\Microsoft\Excel\4-16&#1606;&#1601;&#1587;&#1610;&#1577;.xls" TargetMode="External"/><Relationship Id="rId17" Type="http://schemas.openxmlformats.org/officeDocument/2006/relationships/externalLinkPath" Target="file:///C:\Users\ismail-aa\AppData\Roaming\Microsoft\Excel\4-16&#1606;&#1601;&#1587;&#1610;&#1577;.xls" TargetMode="External"/><Relationship Id="rId2" Type="http://schemas.openxmlformats.org/officeDocument/2006/relationships/externalLinkPath" Target="file:///C:\Users\ismail-aa\AppData\Roaming\Microsoft\Excel\4-16&#1606;&#1601;&#1587;&#1610;&#1577;.xls" TargetMode="External"/><Relationship Id="rId16" Type="http://schemas.openxmlformats.org/officeDocument/2006/relationships/externalLinkPath" Target="file:///C:\Users\ismail-aa\AppData\Roaming\Microsoft\Excel\4-16&#1606;&#1601;&#1587;&#1610;&#1577;.xls" TargetMode="External"/><Relationship Id="rId20" Type="http://schemas.openxmlformats.org/officeDocument/2006/relationships/printerSettings" Target="../printerSettings/printerSettings18.bin"/><Relationship Id="rId1" Type="http://schemas.openxmlformats.org/officeDocument/2006/relationships/externalLinkPath" Target="file:///C:\Users\ismail-aa\AppData\Roaming\Microsoft\Excel\4-16&#1606;&#1601;&#1587;&#1610;&#1577;.xls" TargetMode="External"/><Relationship Id="rId6" Type="http://schemas.openxmlformats.org/officeDocument/2006/relationships/externalLinkPath" Target="file:///C:\Users\ismail-aa\AppData\Roaming\Microsoft\Excel\4-16&#1606;&#1601;&#1587;&#1610;&#1577;.xls" TargetMode="External"/><Relationship Id="rId11" Type="http://schemas.openxmlformats.org/officeDocument/2006/relationships/externalLinkPath" Target="file:///C:\Users\ismail-aa\AppData\Roaming\Microsoft\Excel\4-16&#1606;&#1601;&#1587;&#1610;&#1577;.xls" TargetMode="External"/><Relationship Id="rId5" Type="http://schemas.openxmlformats.org/officeDocument/2006/relationships/externalLinkPath" Target="file:///C:\Users\ismail-aa\AppData\Roaming\Microsoft\Excel\4-16&#1606;&#1601;&#1587;&#1610;&#1577;.xls" TargetMode="External"/><Relationship Id="rId15" Type="http://schemas.openxmlformats.org/officeDocument/2006/relationships/externalLinkPath" Target="file:///C:\Users\ismail-aa\AppData\Roaming\Microsoft\Excel\4-16&#1606;&#1601;&#1587;&#1610;&#1577;.xls" TargetMode="External"/><Relationship Id="rId10" Type="http://schemas.openxmlformats.org/officeDocument/2006/relationships/externalLinkPath" Target="file:///C:\Users\ismail-aa\AppData\Roaming\Microsoft\Excel\4-16&#1606;&#1601;&#1587;&#1610;&#1577;.xls" TargetMode="External"/><Relationship Id="rId19" Type="http://schemas.openxmlformats.org/officeDocument/2006/relationships/externalLinkPath" Target="file:///C:\Users\ismail-aa\AppData\Roaming\Microsoft\Excel\4-16&#1606;&#1601;&#1587;&#1610;&#1577;.xls" TargetMode="External"/><Relationship Id="rId4" Type="http://schemas.openxmlformats.org/officeDocument/2006/relationships/externalLinkPath" Target="file:///C:\Users\ismail-aa\AppData\Roaming\Microsoft\Excel\4-16&#1606;&#1601;&#1587;&#1610;&#1577;.xls" TargetMode="External"/><Relationship Id="rId9" Type="http://schemas.openxmlformats.org/officeDocument/2006/relationships/externalLinkPath" Target="file:///C:\Users\ismail-aa\AppData\Roaming\Microsoft\Excel\4-16&#1606;&#1601;&#1587;&#1610;&#1577;.xls" TargetMode="External"/><Relationship Id="rId14" Type="http://schemas.openxmlformats.org/officeDocument/2006/relationships/externalLinkPath" Target="file:///C:\Users\ismail-aa\AppData\Roaming\Microsoft\Excel\4-16&#1606;&#1601;&#1587;&#1610;&#1577;.xls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24"/>
  <sheetViews>
    <sheetView rightToLeft="1" topLeftCell="A68" zoomScaleNormal="100" workbookViewId="0">
      <selection activeCell="G74" sqref="G74"/>
    </sheetView>
  </sheetViews>
  <sheetFormatPr defaultColWidth="9" defaultRowHeight="15"/>
  <cols>
    <col min="1" max="1" width="15.7109375" style="604" customWidth="1"/>
    <col min="2" max="2" width="80.85546875" style="605" customWidth="1"/>
    <col min="3" max="3" width="15.7109375" style="606" customWidth="1"/>
    <col min="4" max="5" width="9" style="538"/>
    <col min="6" max="6" width="11.42578125" style="538" bestFit="1" customWidth="1"/>
    <col min="7" max="15" width="9" style="538"/>
    <col min="16" max="16" width="11.42578125" style="538" bestFit="1" customWidth="1"/>
    <col min="17" max="16384" width="9" style="538"/>
  </cols>
  <sheetData>
    <row r="1" spans="1:37" ht="48" customHeight="1">
      <c r="A1" s="537" t="s">
        <v>897</v>
      </c>
      <c r="B1" s="537" t="s">
        <v>898</v>
      </c>
      <c r="C1" s="537" t="s">
        <v>899</v>
      </c>
      <c r="F1" s="539"/>
      <c r="G1" s="540"/>
      <c r="H1" s="540"/>
      <c r="I1" s="540"/>
      <c r="J1" s="540"/>
      <c r="K1" s="540"/>
      <c r="L1" s="540"/>
      <c r="M1" s="540"/>
      <c r="N1" s="541"/>
      <c r="O1" s="541"/>
      <c r="P1" s="541"/>
      <c r="Q1" s="541"/>
    </row>
    <row r="2" spans="1:37" ht="33" customHeight="1">
      <c r="A2" s="542" t="s">
        <v>900</v>
      </c>
      <c r="B2" s="933" t="s">
        <v>901</v>
      </c>
      <c r="C2" s="542" t="s">
        <v>902</v>
      </c>
      <c r="F2" s="543"/>
      <c r="G2" s="544"/>
      <c r="H2" s="544"/>
      <c r="I2" s="544"/>
      <c r="J2" s="544"/>
      <c r="K2" s="544"/>
      <c r="L2" s="544"/>
      <c r="M2" s="544"/>
      <c r="N2" s="545"/>
      <c r="O2" s="545"/>
      <c r="P2" s="545"/>
      <c r="Q2" s="545"/>
    </row>
    <row r="3" spans="1:37" ht="33" customHeight="1">
      <c r="A3" s="990" t="s">
        <v>903</v>
      </c>
      <c r="B3" s="607" t="s">
        <v>1030</v>
      </c>
      <c r="C3" s="989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</row>
    <row r="4" spans="1:37" ht="33" customHeight="1">
      <c r="A4" s="990"/>
      <c r="B4" s="608" t="s">
        <v>1440</v>
      </c>
      <c r="C4" s="989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</row>
    <row r="5" spans="1:37" ht="33" customHeight="1">
      <c r="A5" s="990" t="s">
        <v>904</v>
      </c>
      <c r="B5" s="607" t="s">
        <v>1062</v>
      </c>
      <c r="C5" s="989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</row>
    <row r="6" spans="1:37" ht="33" customHeight="1">
      <c r="A6" s="990"/>
      <c r="B6" s="608" t="s">
        <v>1464</v>
      </c>
      <c r="C6" s="98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</row>
    <row r="7" spans="1:37" ht="33" customHeight="1">
      <c r="A7" s="990" t="s">
        <v>905</v>
      </c>
      <c r="B7" s="607" t="s">
        <v>1064</v>
      </c>
      <c r="C7" s="98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</row>
    <row r="8" spans="1:37" ht="33" customHeight="1">
      <c r="A8" s="990"/>
      <c r="B8" s="608" t="s">
        <v>1465</v>
      </c>
      <c r="C8" s="98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</row>
    <row r="9" spans="1:37" ht="33" customHeight="1">
      <c r="A9" s="990" t="s">
        <v>906</v>
      </c>
      <c r="B9" s="607" t="s">
        <v>1070</v>
      </c>
      <c r="C9" s="989"/>
      <c r="F9" s="550"/>
      <c r="G9" s="550"/>
      <c r="H9" s="550"/>
      <c r="I9" s="550"/>
      <c r="J9" s="550"/>
      <c r="K9" s="550"/>
      <c r="L9" s="550"/>
      <c r="M9" s="550"/>
      <c r="N9" s="551"/>
      <c r="O9" s="551"/>
      <c r="P9" s="551"/>
      <c r="Q9" s="551"/>
      <c r="R9" s="551"/>
      <c r="S9" s="551"/>
      <c r="T9" s="551"/>
      <c r="U9" s="551"/>
    </row>
    <row r="10" spans="1:37" ht="33" customHeight="1">
      <c r="A10" s="990"/>
      <c r="B10" s="608" t="s">
        <v>1466</v>
      </c>
      <c r="C10" s="989"/>
      <c r="F10" s="549"/>
      <c r="G10" s="549"/>
      <c r="H10" s="549"/>
      <c r="I10" s="549"/>
      <c r="J10" s="549"/>
      <c r="K10" s="549"/>
      <c r="L10" s="549"/>
      <c r="M10" s="549"/>
      <c r="N10" s="552"/>
      <c r="O10" s="552"/>
      <c r="P10" s="552"/>
      <c r="Q10" s="552"/>
      <c r="R10" s="552"/>
      <c r="S10" s="552"/>
      <c r="T10" s="552"/>
      <c r="U10" s="552"/>
    </row>
    <row r="11" spans="1:37" ht="33" customHeight="1">
      <c r="A11" s="990" t="s">
        <v>907</v>
      </c>
      <c r="B11" s="607" t="s">
        <v>1035</v>
      </c>
      <c r="C11" s="989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3"/>
      <c r="R11" s="553"/>
      <c r="S11" s="553"/>
      <c r="T11" s="553"/>
      <c r="U11" s="553"/>
      <c r="V11" s="553"/>
      <c r="W11" s="553"/>
      <c r="X11" s="553"/>
      <c r="Y11" s="553"/>
      <c r="Z11" s="553"/>
    </row>
    <row r="12" spans="1:37" ht="33" customHeight="1">
      <c r="A12" s="990"/>
      <c r="B12" s="608" t="s">
        <v>1467</v>
      </c>
      <c r="C12" s="989"/>
      <c r="E12" s="554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55"/>
      <c r="R12" s="555"/>
      <c r="S12" s="555"/>
      <c r="T12" s="555"/>
      <c r="U12" s="555"/>
      <c r="V12" s="555"/>
      <c r="W12" s="555"/>
      <c r="X12" s="555"/>
      <c r="Y12" s="555"/>
      <c r="Z12" s="555"/>
    </row>
    <row r="13" spans="1:37" ht="33" customHeight="1">
      <c r="A13" s="990" t="s">
        <v>908</v>
      </c>
      <c r="B13" s="607" t="s">
        <v>835</v>
      </c>
      <c r="C13" s="989"/>
      <c r="E13" s="554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6"/>
      <c r="Q13" s="556"/>
      <c r="R13" s="557"/>
      <c r="S13" s="557"/>
      <c r="T13" s="557"/>
      <c r="U13" s="557"/>
      <c r="V13" s="557"/>
    </row>
    <row r="14" spans="1:37" ht="33" customHeight="1">
      <c r="A14" s="990"/>
      <c r="B14" s="608" t="s">
        <v>1468</v>
      </c>
      <c r="C14" s="989"/>
      <c r="E14" s="554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7"/>
      <c r="S14" s="557"/>
      <c r="T14" s="557"/>
      <c r="U14" s="557"/>
      <c r="V14" s="557"/>
    </row>
    <row r="15" spans="1:37" ht="33" customHeight="1">
      <c r="A15" s="990" t="s">
        <v>909</v>
      </c>
      <c r="B15" s="607" t="s">
        <v>1020</v>
      </c>
      <c r="C15" s="989"/>
      <c r="E15" s="554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</row>
    <row r="16" spans="1:37" ht="33" customHeight="1">
      <c r="A16" s="990"/>
      <c r="B16" s="608" t="s">
        <v>1021</v>
      </c>
      <c r="C16" s="989"/>
      <c r="E16" s="560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</row>
    <row r="17" spans="1:30" ht="33" customHeight="1">
      <c r="A17" s="990" t="s">
        <v>910</v>
      </c>
      <c r="B17" s="607" t="s">
        <v>1019</v>
      </c>
      <c r="C17" s="989"/>
      <c r="E17" s="562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</row>
    <row r="18" spans="1:30" ht="33" customHeight="1">
      <c r="A18" s="990"/>
      <c r="B18" s="608" t="s">
        <v>1479</v>
      </c>
      <c r="C18" s="989"/>
      <c r="E18" s="554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</row>
    <row r="19" spans="1:30" ht="33" customHeight="1">
      <c r="A19" s="990" t="s">
        <v>911</v>
      </c>
      <c r="B19" s="607" t="s">
        <v>845</v>
      </c>
      <c r="C19" s="989"/>
      <c r="E19" s="554"/>
      <c r="F19" s="548"/>
      <c r="G19" s="548"/>
      <c r="H19" s="548"/>
      <c r="I19" s="548"/>
      <c r="J19" s="548"/>
      <c r="K19" s="548"/>
      <c r="L19" s="548"/>
      <c r="M19" s="563"/>
      <c r="N19" s="563"/>
      <c r="O19" s="563"/>
    </row>
    <row r="20" spans="1:30" ht="33" customHeight="1">
      <c r="A20" s="990"/>
      <c r="B20" s="608" t="s">
        <v>1480</v>
      </c>
      <c r="C20" s="989"/>
      <c r="E20" s="554"/>
      <c r="F20" s="549"/>
      <c r="G20" s="549"/>
      <c r="H20" s="549"/>
      <c r="I20" s="549"/>
      <c r="J20" s="549"/>
      <c r="K20" s="549"/>
      <c r="L20" s="549"/>
      <c r="M20" s="564"/>
      <c r="N20" s="564"/>
      <c r="O20" s="564"/>
    </row>
    <row r="21" spans="1:30" ht="33" customHeight="1">
      <c r="A21" s="990" t="s">
        <v>912</v>
      </c>
      <c r="B21" s="607" t="s">
        <v>1210</v>
      </c>
      <c r="C21" s="989"/>
      <c r="E21" s="554"/>
      <c r="F21" s="565"/>
      <c r="G21" s="554"/>
      <c r="H21" s="554"/>
      <c r="I21" s="566"/>
      <c r="J21" s="566"/>
      <c r="K21" s="566"/>
      <c r="L21" s="566"/>
      <c r="M21" s="566"/>
      <c r="N21" s="566"/>
      <c r="O21" s="566"/>
    </row>
    <row r="22" spans="1:30" ht="33" customHeight="1">
      <c r="A22" s="990"/>
      <c r="B22" s="608" t="s">
        <v>1482</v>
      </c>
      <c r="C22" s="989"/>
      <c r="E22" s="567"/>
      <c r="F22" s="568"/>
      <c r="G22" s="554"/>
      <c r="H22" s="554"/>
      <c r="I22" s="569"/>
      <c r="J22" s="569"/>
      <c r="K22" s="569"/>
      <c r="L22" s="569"/>
      <c r="M22" s="569"/>
      <c r="N22" s="569"/>
      <c r="O22" s="569"/>
    </row>
    <row r="23" spans="1:30" ht="33" customHeight="1">
      <c r="A23" s="990" t="s">
        <v>913</v>
      </c>
      <c r="B23" s="607" t="s">
        <v>1349</v>
      </c>
      <c r="C23" s="989"/>
      <c r="E23" s="567"/>
      <c r="F23" s="570"/>
      <c r="G23" s="570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1"/>
      <c r="T23" s="571"/>
      <c r="U23" s="571"/>
      <c r="V23" s="571"/>
    </row>
    <row r="24" spans="1:30" ht="33" customHeight="1">
      <c r="A24" s="990"/>
      <c r="B24" s="608" t="s">
        <v>1348</v>
      </c>
      <c r="C24" s="989"/>
      <c r="E24" s="572"/>
      <c r="F24" s="570"/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3"/>
      <c r="T24" s="573"/>
      <c r="U24" s="573"/>
      <c r="V24" s="573"/>
    </row>
    <row r="25" spans="1:30" ht="33" customHeight="1">
      <c r="A25" s="990" t="s">
        <v>914</v>
      </c>
      <c r="B25" s="607" t="s">
        <v>656</v>
      </c>
      <c r="C25" s="989"/>
      <c r="E25" s="572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</row>
    <row r="26" spans="1:30" ht="33" customHeight="1">
      <c r="A26" s="990"/>
      <c r="B26" s="608" t="s">
        <v>1446</v>
      </c>
      <c r="C26" s="989"/>
      <c r="E26" s="572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</row>
    <row r="27" spans="1:30" ht="33" customHeight="1">
      <c r="A27" s="990" t="s">
        <v>915</v>
      </c>
      <c r="B27" s="607" t="s">
        <v>1071</v>
      </c>
      <c r="C27" s="989"/>
      <c r="E27" s="572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74"/>
      <c r="Y27" s="575"/>
      <c r="Z27" s="575"/>
      <c r="AA27" s="575"/>
      <c r="AB27" s="575"/>
      <c r="AC27" s="575"/>
      <c r="AD27" s="575"/>
    </row>
    <row r="28" spans="1:30" ht="33" customHeight="1">
      <c r="A28" s="990"/>
      <c r="B28" s="608" t="s">
        <v>1469</v>
      </c>
      <c r="C28" s="989"/>
      <c r="E28" s="576"/>
      <c r="F28" s="549"/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77"/>
      <c r="Z28" s="577"/>
      <c r="AA28" s="577"/>
      <c r="AB28" s="577"/>
      <c r="AC28" s="577"/>
      <c r="AD28" s="577"/>
    </row>
    <row r="29" spans="1:30" ht="33" customHeight="1">
      <c r="A29" s="990" t="s">
        <v>916</v>
      </c>
      <c r="B29" s="607" t="s">
        <v>1075</v>
      </c>
      <c r="C29" s="989"/>
      <c r="E29" s="578"/>
      <c r="F29" s="579"/>
      <c r="G29" s="579"/>
      <c r="H29" s="579"/>
      <c r="I29" s="579"/>
      <c r="J29" s="579"/>
      <c r="K29" s="579"/>
      <c r="L29" s="579"/>
    </row>
    <row r="30" spans="1:30" ht="33" customHeight="1">
      <c r="A30" s="990"/>
      <c r="B30" s="608" t="s">
        <v>1470</v>
      </c>
      <c r="C30" s="989"/>
      <c r="E30" s="576"/>
      <c r="F30" s="579"/>
      <c r="G30" s="579"/>
      <c r="H30" s="579"/>
      <c r="I30" s="579"/>
      <c r="J30" s="579"/>
      <c r="K30" s="579"/>
      <c r="L30" s="579"/>
    </row>
    <row r="31" spans="1:30" ht="33" customHeight="1">
      <c r="A31" s="990" t="s">
        <v>917</v>
      </c>
      <c r="B31" s="607" t="s">
        <v>1356</v>
      </c>
      <c r="C31" s="989"/>
      <c r="E31" s="578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</row>
    <row r="32" spans="1:30" ht="33" customHeight="1">
      <c r="A32" s="990"/>
      <c r="B32" s="608" t="s">
        <v>1471</v>
      </c>
      <c r="C32" s="989"/>
      <c r="E32" s="554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</row>
    <row r="33" spans="1:38" ht="33" customHeight="1">
      <c r="A33" s="990" t="s">
        <v>918</v>
      </c>
      <c r="B33" s="607" t="s">
        <v>1308</v>
      </c>
      <c r="C33" s="989"/>
      <c r="E33" s="554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3"/>
      <c r="V33" s="583"/>
    </row>
    <row r="34" spans="1:38" ht="33" customHeight="1">
      <c r="A34" s="990"/>
      <c r="B34" s="608" t="s">
        <v>1472</v>
      </c>
      <c r="C34" s="989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3"/>
      <c r="V34" s="583"/>
    </row>
    <row r="35" spans="1:38" ht="33" customHeight="1">
      <c r="A35" s="990" t="s">
        <v>919</v>
      </c>
      <c r="B35" s="607" t="s">
        <v>1483</v>
      </c>
      <c r="C35" s="989"/>
      <c r="F35" s="580"/>
      <c r="G35" s="580"/>
      <c r="H35" s="580"/>
      <c r="I35" s="580"/>
      <c r="J35" s="580"/>
      <c r="K35" s="580"/>
      <c r="L35" s="580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</row>
    <row r="36" spans="1:38" ht="33" customHeight="1">
      <c r="A36" s="990"/>
      <c r="B36" s="608" t="s">
        <v>1338</v>
      </c>
      <c r="C36" s="989"/>
      <c r="F36" s="561"/>
      <c r="G36" s="561"/>
      <c r="H36" s="561"/>
      <c r="I36" s="561"/>
      <c r="J36" s="561"/>
      <c r="K36" s="561"/>
      <c r="L36" s="561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6"/>
      <c r="AF36" s="586"/>
      <c r="AG36" s="586"/>
      <c r="AH36" s="586"/>
      <c r="AI36" s="586"/>
      <c r="AJ36" s="586"/>
      <c r="AK36" s="586"/>
      <c r="AL36" s="586"/>
    </row>
    <row r="37" spans="1:38" ht="33" customHeight="1">
      <c r="A37" s="990" t="s">
        <v>920</v>
      </c>
      <c r="B37" s="607" t="s">
        <v>1311</v>
      </c>
      <c r="C37" s="989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</row>
    <row r="38" spans="1:38" ht="33" customHeight="1">
      <c r="A38" s="990"/>
      <c r="B38" s="608" t="s">
        <v>1484</v>
      </c>
      <c r="C38" s="989"/>
      <c r="D38" s="317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</row>
    <row r="39" spans="1:38" ht="33" customHeight="1">
      <c r="A39" s="990" t="s">
        <v>921</v>
      </c>
      <c r="B39" s="607" t="s">
        <v>1295</v>
      </c>
      <c r="C39" s="989"/>
      <c r="F39" s="588"/>
      <c r="I39" s="589"/>
      <c r="J39" s="589"/>
      <c r="K39" s="589"/>
      <c r="L39" s="589"/>
      <c r="M39" s="589"/>
      <c r="N39" s="589"/>
      <c r="O39" s="589"/>
    </row>
    <row r="40" spans="1:38" ht="33" customHeight="1">
      <c r="A40" s="990"/>
      <c r="B40" s="608" t="s">
        <v>1485</v>
      </c>
      <c r="C40" s="989"/>
      <c r="F40" s="590"/>
      <c r="I40" s="589"/>
      <c r="J40" s="589"/>
      <c r="K40" s="589"/>
      <c r="L40" s="589"/>
      <c r="M40" s="589"/>
      <c r="N40" s="589"/>
      <c r="O40" s="589"/>
    </row>
    <row r="41" spans="1:38" ht="33" customHeight="1">
      <c r="A41" s="988" t="s">
        <v>1400</v>
      </c>
      <c r="B41" s="607" t="s">
        <v>980</v>
      </c>
      <c r="C41" s="989"/>
      <c r="F41" s="591"/>
      <c r="G41" s="591"/>
      <c r="H41" s="591"/>
      <c r="I41" s="591"/>
      <c r="J41" s="591"/>
      <c r="K41" s="591"/>
      <c r="L41" s="591"/>
      <c r="M41" s="592"/>
      <c r="N41" s="592"/>
      <c r="O41" s="592"/>
    </row>
    <row r="42" spans="1:38" ht="33" customHeight="1">
      <c r="A42" s="988"/>
      <c r="B42" s="608" t="s">
        <v>1486</v>
      </c>
      <c r="C42" s="989"/>
      <c r="F42" s="593"/>
      <c r="G42" s="593"/>
      <c r="H42" s="593"/>
      <c r="I42" s="593"/>
      <c r="J42" s="593"/>
      <c r="K42" s="593"/>
      <c r="L42" s="593"/>
      <c r="M42" s="589"/>
      <c r="N42" s="589"/>
      <c r="O42" s="589"/>
    </row>
    <row r="43" spans="1:38" ht="33" customHeight="1">
      <c r="A43" s="988" t="s">
        <v>922</v>
      </c>
      <c r="B43" s="607" t="s">
        <v>1237</v>
      </c>
      <c r="C43" s="989"/>
      <c r="F43" s="594"/>
      <c r="G43" s="595"/>
      <c r="H43" s="595"/>
      <c r="I43" s="595"/>
      <c r="J43" s="595"/>
      <c r="K43" s="595"/>
      <c r="L43" s="595"/>
      <c r="M43" s="596"/>
      <c r="N43" s="596"/>
      <c r="O43" s="596"/>
      <c r="P43" s="596"/>
      <c r="Q43" s="596"/>
      <c r="R43" s="596"/>
      <c r="S43" s="596"/>
      <c r="T43" s="596"/>
      <c r="U43" s="596"/>
      <c r="V43" s="596"/>
    </row>
    <row r="44" spans="1:38" ht="33" customHeight="1">
      <c r="A44" s="988"/>
      <c r="B44" s="608" t="s">
        <v>1473</v>
      </c>
      <c r="C44" s="989"/>
      <c r="F44" s="597"/>
      <c r="G44" s="598"/>
      <c r="H44" s="598"/>
      <c r="I44" s="598"/>
      <c r="J44" s="598"/>
      <c r="K44" s="598"/>
      <c r="L44" s="598"/>
      <c r="M44" s="596"/>
      <c r="N44" s="596"/>
      <c r="O44" s="596"/>
      <c r="P44" s="596"/>
      <c r="Q44" s="596"/>
      <c r="R44" s="596"/>
      <c r="S44" s="596"/>
      <c r="T44" s="596"/>
      <c r="U44" s="596"/>
      <c r="V44" s="596"/>
    </row>
    <row r="45" spans="1:38" ht="33" customHeight="1">
      <c r="A45" s="988" t="s">
        <v>923</v>
      </c>
      <c r="B45" s="607" t="s">
        <v>1296</v>
      </c>
      <c r="C45" s="989"/>
      <c r="F45" s="599"/>
      <c r="G45" s="599"/>
      <c r="H45" s="599"/>
      <c r="I45" s="600"/>
    </row>
    <row r="46" spans="1:38" ht="33" customHeight="1">
      <c r="A46" s="988"/>
      <c r="B46" s="608" t="s">
        <v>1474</v>
      </c>
      <c r="C46" s="989"/>
      <c r="F46" s="599"/>
      <c r="G46" s="599"/>
      <c r="H46" s="599"/>
      <c r="I46" s="601"/>
    </row>
    <row r="47" spans="1:38" ht="33" customHeight="1">
      <c r="A47" s="988" t="s">
        <v>924</v>
      </c>
      <c r="B47" s="607" t="s">
        <v>1228</v>
      </c>
      <c r="C47" s="989"/>
      <c r="I47" s="602"/>
    </row>
    <row r="48" spans="1:38" ht="33" customHeight="1">
      <c r="A48" s="988"/>
      <c r="B48" s="608" t="s">
        <v>1475</v>
      </c>
      <c r="C48" s="989"/>
      <c r="I48" s="603"/>
    </row>
    <row r="49" spans="1:3" ht="33" customHeight="1">
      <c r="A49" s="988" t="s">
        <v>925</v>
      </c>
      <c r="B49" s="607" t="s">
        <v>1235</v>
      </c>
      <c r="C49" s="989"/>
    </row>
    <row r="50" spans="1:3" ht="33" customHeight="1">
      <c r="A50" s="988"/>
      <c r="B50" s="608" t="s">
        <v>1476</v>
      </c>
      <c r="C50" s="989"/>
    </row>
    <row r="51" spans="1:3" ht="33" customHeight="1">
      <c r="A51" s="988" t="s">
        <v>926</v>
      </c>
      <c r="B51" s="607" t="s">
        <v>1213</v>
      </c>
      <c r="C51" s="989"/>
    </row>
    <row r="52" spans="1:3" ht="33" customHeight="1">
      <c r="A52" s="988"/>
      <c r="B52" s="608" t="s">
        <v>1214</v>
      </c>
      <c r="C52" s="989"/>
    </row>
    <row r="53" spans="1:3" ht="33" customHeight="1">
      <c r="A53" s="988" t="s">
        <v>927</v>
      </c>
      <c r="B53" s="607" t="s">
        <v>657</v>
      </c>
      <c r="C53" s="989"/>
    </row>
    <row r="54" spans="1:3" ht="33" customHeight="1">
      <c r="A54" s="988"/>
      <c r="B54" s="608" t="s">
        <v>658</v>
      </c>
      <c r="C54" s="989"/>
    </row>
    <row r="55" spans="1:3" ht="33" customHeight="1">
      <c r="A55" s="988" t="s">
        <v>928</v>
      </c>
      <c r="B55" s="607" t="s">
        <v>1134</v>
      </c>
      <c r="C55" s="989"/>
    </row>
    <row r="56" spans="1:3" ht="33" customHeight="1">
      <c r="A56" s="988"/>
      <c r="B56" s="608" t="s">
        <v>1477</v>
      </c>
      <c r="C56" s="989"/>
    </row>
    <row r="57" spans="1:3" ht="33" customHeight="1">
      <c r="A57" s="988" t="s">
        <v>929</v>
      </c>
      <c r="B57" s="607" t="s">
        <v>1362</v>
      </c>
      <c r="C57" s="989"/>
    </row>
    <row r="58" spans="1:3" ht="33" customHeight="1">
      <c r="A58" s="988"/>
      <c r="B58" s="608" t="s">
        <v>1487</v>
      </c>
      <c r="C58" s="989"/>
    </row>
    <row r="59" spans="1:3" ht="33" customHeight="1">
      <c r="A59" s="988" t="s">
        <v>930</v>
      </c>
      <c r="B59" s="607" t="s">
        <v>1221</v>
      </c>
      <c r="C59" s="989"/>
    </row>
    <row r="60" spans="1:3" ht="33" customHeight="1">
      <c r="A60" s="988"/>
      <c r="B60" s="608" t="s">
        <v>1488</v>
      </c>
      <c r="C60" s="989"/>
    </row>
    <row r="61" spans="1:3" ht="33" customHeight="1">
      <c r="A61" s="988" t="s">
        <v>931</v>
      </c>
      <c r="B61" s="607" t="s">
        <v>1060</v>
      </c>
      <c r="C61" s="989"/>
    </row>
    <row r="62" spans="1:3" ht="33" customHeight="1">
      <c r="A62" s="988"/>
      <c r="B62" s="608" t="s">
        <v>1489</v>
      </c>
      <c r="C62" s="989"/>
    </row>
    <row r="63" spans="1:3" ht="33" customHeight="1">
      <c r="A63" s="988" t="s">
        <v>932</v>
      </c>
      <c r="B63" s="607" t="s">
        <v>1211</v>
      </c>
      <c r="C63" s="989"/>
    </row>
    <row r="64" spans="1:3" ht="33" customHeight="1">
      <c r="A64" s="988"/>
      <c r="B64" s="608" t="s">
        <v>1490</v>
      </c>
      <c r="C64" s="989"/>
    </row>
    <row r="65" spans="1:3" ht="33" customHeight="1">
      <c r="A65" s="988" t="s">
        <v>933</v>
      </c>
      <c r="B65" s="607" t="s">
        <v>659</v>
      </c>
      <c r="C65" s="989"/>
    </row>
    <row r="66" spans="1:3" ht="33" customHeight="1">
      <c r="A66" s="988"/>
      <c r="B66" s="608" t="s">
        <v>660</v>
      </c>
      <c r="C66" s="989"/>
    </row>
    <row r="67" spans="1:3" ht="33" customHeight="1">
      <c r="A67" s="988" t="s">
        <v>934</v>
      </c>
      <c r="B67" s="607" t="s">
        <v>1002</v>
      </c>
      <c r="C67" s="989"/>
    </row>
    <row r="68" spans="1:3" ht="33" customHeight="1">
      <c r="A68" s="988"/>
      <c r="B68" s="608" t="s">
        <v>1492</v>
      </c>
      <c r="C68" s="989"/>
    </row>
    <row r="69" spans="1:3" ht="33" customHeight="1">
      <c r="A69" s="988" t="s">
        <v>935</v>
      </c>
      <c r="B69" s="607" t="s">
        <v>1239</v>
      </c>
      <c r="C69" s="989"/>
    </row>
    <row r="70" spans="1:3" ht="33" customHeight="1">
      <c r="A70" s="988"/>
      <c r="B70" s="608" t="s">
        <v>1240</v>
      </c>
      <c r="C70" s="989"/>
    </row>
    <row r="71" spans="1:3" ht="33" customHeight="1">
      <c r="A71" s="988" t="s">
        <v>936</v>
      </c>
      <c r="B71" s="607" t="s">
        <v>1514</v>
      </c>
      <c r="C71" s="989"/>
    </row>
    <row r="72" spans="1:3" ht="33" customHeight="1">
      <c r="A72" s="988"/>
      <c r="B72" s="608" t="s">
        <v>1515</v>
      </c>
      <c r="C72" s="989"/>
    </row>
    <row r="73" spans="1:3" ht="33" customHeight="1">
      <c r="A73" s="988" t="s">
        <v>937</v>
      </c>
      <c r="B73" s="607" t="s">
        <v>1518</v>
      </c>
      <c r="C73" s="989"/>
    </row>
    <row r="74" spans="1:3" ht="33" customHeight="1">
      <c r="A74" s="988"/>
      <c r="B74" s="608" t="s">
        <v>1519</v>
      </c>
      <c r="C74" s="989"/>
    </row>
    <row r="75" spans="1:3" ht="33" customHeight="1">
      <c r="A75" s="988" t="s">
        <v>938</v>
      </c>
      <c r="B75" s="607" t="s">
        <v>1065</v>
      </c>
      <c r="C75" s="989"/>
    </row>
    <row r="76" spans="1:3" ht="33" customHeight="1">
      <c r="A76" s="988"/>
      <c r="B76" s="608" t="s">
        <v>1478</v>
      </c>
      <c r="C76" s="989"/>
    </row>
    <row r="77" spans="1:3" ht="33" customHeight="1">
      <c r="A77" s="988" t="s">
        <v>939</v>
      </c>
      <c r="B77" s="607" t="s">
        <v>1097</v>
      </c>
      <c r="C77" s="989"/>
    </row>
    <row r="78" spans="1:3" ht="33" customHeight="1">
      <c r="A78" s="988"/>
      <c r="B78" s="608" t="s">
        <v>1493</v>
      </c>
      <c r="C78" s="989"/>
    </row>
    <row r="79" spans="1:3" ht="33" customHeight="1">
      <c r="A79" s="988" t="s">
        <v>940</v>
      </c>
      <c r="B79" s="607" t="s">
        <v>1138</v>
      </c>
      <c r="C79" s="989"/>
    </row>
    <row r="80" spans="1:3" ht="33" customHeight="1">
      <c r="A80" s="988"/>
      <c r="B80" s="608" t="s">
        <v>1494</v>
      </c>
      <c r="C80" s="989"/>
    </row>
    <row r="81" spans="1:3" ht="33" customHeight="1">
      <c r="A81" s="988" t="s">
        <v>941</v>
      </c>
      <c r="B81" s="607" t="s">
        <v>1512</v>
      </c>
      <c r="C81" s="989"/>
    </row>
    <row r="82" spans="1:3" ht="33" customHeight="1">
      <c r="A82" s="988"/>
      <c r="B82" s="608" t="s">
        <v>1513</v>
      </c>
      <c r="C82" s="989"/>
    </row>
    <row r="83" spans="1:3" ht="33" customHeight="1">
      <c r="A83" s="988" t="s">
        <v>942</v>
      </c>
      <c r="B83" s="607" t="s">
        <v>1298</v>
      </c>
      <c r="C83" s="989"/>
    </row>
    <row r="84" spans="1:3" ht="33" customHeight="1">
      <c r="A84" s="988"/>
      <c r="B84" s="608" t="s">
        <v>1495</v>
      </c>
      <c r="C84" s="989"/>
    </row>
    <row r="85" spans="1:3" ht="33" customHeight="1">
      <c r="A85" s="988" t="s">
        <v>943</v>
      </c>
      <c r="B85" s="607" t="s">
        <v>1249</v>
      </c>
      <c r="C85" s="989"/>
    </row>
    <row r="86" spans="1:3" ht="33" customHeight="1">
      <c r="A86" s="988"/>
      <c r="B86" s="608" t="s">
        <v>1496</v>
      </c>
      <c r="C86" s="989"/>
    </row>
    <row r="87" spans="1:3" ht="33" customHeight="1">
      <c r="A87" s="988" t="s">
        <v>944</v>
      </c>
      <c r="B87" s="607" t="s">
        <v>1047</v>
      </c>
      <c r="C87" s="989"/>
    </row>
    <row r="88" spans="1:3" ht="33" customHeight="1">
      <c r="A88" s="988"/>
      <c r="B88" s="608" t="s">
        <v>1498</v>
      </c>
      <c r="C88" s="989"/>
    </row>
    <row r="89" spans="1:3" ht="33" customHeight="1">
      <c r="A89" s="988" t="s">
        <v>945</v>
      </c>
      <c r="B89" s="607" t="s">
        <v>662</v>
      </c>
      <c r="C89" s="989"/>
    </row>
    <row r="90" spans="1:3" ht="33" customHeight="1">
      <c r="A90" s="988"/>
      <c r="B90" s="608" t="s">
        <v>1497</v>
      </c>
      <c r="C90" s="989"/>
    </row>
    <row r="91" spans="1:3" ht="33" customHeight="1">
      <c r="A91" s="988" t="s">
        <v>946</v>
      </c>
      <c r="B91" s="607" t="s">
        <v>1216</v>
      </c>
      <c r="C91" s="989"/>
    </row>
    <row r="92" spans="1:3" ht="33" customHeight="1">
      <c r="A92" s="988"/>
      <c r="B92" s="608" t="s">
        <v>1499</v>
      </c>
      <c r="C92" s="989"/>
    </row>
    <row r="93" spans="1:3" ht="33" customHeight="1">
      <c r="A93" s="988" t="s">
        <v>947</v>
      </c>
      <c r="B93" s="607" t="s">
        <v>993</v>
      </c>
      <c r="C93" s="989"/>
    </row>
    <row r="94" spans="1:3" ht="33" customHeight="1">
      <c r="A94" s="988"/>
      <c r="B94" s="608" t="s">
        <v>994</v>
      </c>
      <c r="C94" s="989"/>
    </row>
    <row r="95" spans="1:3" ht="33" customHeight="1">
      <c r="A95" s="988" t="s">
        <v>948</v>
      </c>
      <c r="B95" s="607" t="s">
        <v>1059</v>
      </c>
      <c r="C95" s="989"/>
    </row>
    <row r="96" spans="1:3" ht="33" customHeight="1">
      <c r="A96" s="988"/>
      <c r="B96" s="608" t="s">
        <v>1500</v>
      </c>
      <c r="C96" s="989"/>
    </row>
    <row r="97" spans="1:3" ht="33" customHeight="1">
      <c r="A97" s="988" t="s">
        <v>949</v>
      </c>
      <c r="B97" s="607" t="s">
        <v>663</v>
      </c>
      <c r="C97" s="989"/>
    </row>
    <row r="98" spans="1:3" ht="33" customHeight="1">
      <c r="A98" s="988"/>
      <c r="B98" s="608" t="s">
        <v>1501</v>
      </c>
      <c r="C98" s="989"/>
    </row>
    <row r="99" spans="1:3" ht="33" customHeight="1">
      <c r="A99" s="988" t="s">
        <v>950</v>
      </c>
      <c r="B99" s="607" t="s">
        <v>1206</v>
      </c>
      <c r="C99" s="989"/>
    </row>
    <row r="100" spans="1:3" ht="33" customHeight="1">
      <c r="A100" s="988"/>
      <c r="B100" s="608" t="s">
        <v>1502</v>
      </c>
      <c r="C100" s="989"/>
    </row>
    <row r="101" spans="1:3" ht="33" customHeight="1">
      <c r="A101" s="988" t="s">
        <v>951</v>
      </c>
      <c r="B101" s="607" t="s">
        <v>1046</v>
      </c>
      <c r="C101" s="989"/>
    </row>
    <row r="102" spans="1:3" ht="33" customHeight="1">
      <c r="A102" s="988"/>
      <c r="B102" s="608" t="s">
        <v>1503</v>
      </c>
      <c r="C102" s="989"/>
    </row>
    <row r="103" spans="1:3" ht="33" customHeight="1">
      <c r="A103" s="988" t="s">
        <v>952</v>
      </c>
      <c r="B103" s="607" t="s">
        <v>989</v>
      </c>
      <c r="C103" s="989"/>
    </row>
    <row r="104" spans="1:3" ht="33" customHeight="1">
      <c r="A104" s="988"/>
      <c r="B104" s="608" t="s">
        <v>990</v>
      </c>
      <c r="C104" s="989"/>
    </row>
    <row r="105" spans="1:3" ht="33" customHeight="1">
      <c r="A105" s="988" t="s">
        <v>953</v>
      </c>
      <c r="B105" s="607" t="s">
        <v>991</v>
      </c>
      <c r="C105" s="989"/>
    </row>
    <row r="106" spans="1:3" ht="33" customHeight="1">
      <c r="A106" s="988"/>
      <c r="B106" s="608" t="s">
        <v>992</v>
      </c>
      <c r="C106" s="989"/>
    </row>
    <row r="107" spans="1:3" ht="33" customHeight="1">
      <c r="A107" s="988" t="s">
        <v>954</v>
      </c>
      <c r="B107" s="607" t="s">
        <v>1112</v>
      </c>
      <c r="C107" s="989"/>
    </row>
    <row r="108" spans="1:3" ht="33" customHeight="1">
      <c r="A108" s="988"/>
      <c r="B108" s="608" t="s">
        <v>1113</v>
      </c>
      <c r="C108" s="989"/>
    </row>
    <row r="109" spans="1:3" ht="33" customHeight="1">
      <c r="A109" s="988" t="s">
        <v>955</v>
      </c>
      <c r="B109" s="607" t="s">
        <v>1114</v>
      </c>
      <c r="C109" s="989"/>
    </row>
    <row r="110" spans="1:3" ht="33" customHeight="1">
      <c r="A110" s="988"/>
      <c r="B110" s="608" t="s">
        <v>1506</v>
      </c>
      <c r="C110" s="989"/>
    </row>
    <row r="111" spans="1:3" ht="33" customHeight="1">
      <c r="A111" s="988" t="s">
        <v>956</v>
      </c>
      <c r="B111" s="607" t="s">
        <v>1508</v>
      </c>
      <c r="C111" s="989"/>
    </row>
    <row r="112" spans="1:3" ht="33" customHeight="1">
      <c r="A112" s="988"/>
      <c r="B112" s="608" t="s">
        <v>1507</v>
      </c>
      <c r="C112" s="989"/>
    </row>
    <row r="113" spans="1:3" ht="33" customHeight="1">
      <c r="A113" s="988" t="s">
        <v>957</v>
      </c>
      <c r="B113" s="607" t="s">
        <v>1358</v>
      </c>
      <c r="C113" s="989"/>
    </row>
    <row r="114" spans="1:3" ht="33" customHeight="1">
      <c r="A114" s="988"/>
      <c r="B114" s="608" t="s">
        <v>1463</v>
      </c>
      <c r="C114" s="989"/>
    </row>
    <row r="115" spans="1:3" ht="33" customHeight="1">
      <c r="A115" s="988" t="s">
        <v>958</v>
      </c>
      <c r="B115" s="607" t="s">
        <v>1347</v>
      </c>
      <c r="C115" s="989"/>
    </row>
    <row r="116" spans="1:3" ht="33" customHeight="1">
      <c r="A116" s="988"/>
      <c r="B116" s="608" t="s">
        <v>982</v>
      </c>
      <c r="C116" s="989"/>
    </row>
    <row r="117" spans="1:3" ht="33" customHeight="1">
      <c r="A117" s="988" t="s">
        <v>959</v>
      </c>
      <c r="B117" s="607" t="s">
        <v>1359</v>
      </c>
      <c r="C117" s="989"/>
    </row>
    <row r="118" spans="1:3" ht="33" customHeight="1">
      <c r="A118" s="988"/>
      <c r="B118" s="608" t="s">
        <v>1509</v>
      </c>
      <c r="C118" s="989"/>
    </row>
    <row r="119" spans="1:3" ht="33" customHeight="1">
      <c r="A119" s="988" t="s">
        <v>960</v>
      </c>
      <c r="B119" s="607" t="s">
        <v>1360</v>
      </c>
      <c r="C119" s="989"/>
    </row>
    <row r="120" spans="1:3" ht="33" customHeight="1">
      <c r="A120" s="988"/>
      <c r="B120" s="608" t="s">
        <v>1510</v>
      </c>
      <c r="C120" s="989"/>
    </row>
    <row r="121" spans="1:3" ht="33" customHeight="1">
      <c r="A121" s="988" t="s">
        <v>961</v>
      </c>
      <c r="B121" s="607" t="s">
        <v>1004</v>
      </c>
      <c r="C121" s="989"/>
    </row>
    <row r="122" spans="1:3" ht="33" customHeight="1">
      <c r="A122" s="988"/>
      <c r="B122" s="608" t="s">
        <v>1003</v>
      </c>
      <c r="C122" s="989"/>
    </row>
    <row r="123" spans="1:3" ht="33" customHeight="1">
      <c r="A123" s="988" t="s">
        <v>962</v>
      </c>
      <c r="B123" s="607" t="s">
        <v>1037</v>
      </c>
      <c r="C123" s="989"/>
    </row>
    <row r="124" spans="1:3" ht="33" customHeight="1">
      <c r="A124" s="988"/>
      <c r="B124" s="608" t="s">
        <v>1038</v>
      </c>
      <c r="C124" s="989"/>
    </row>
  </sheetData>
  <mergeCells count="122">
    <mergeCell ref="A3:A4"/>
    <mergeCell ref="C3:C4"/>
    <mergeCell ref="A5:A6"/>
    <mergeCell ref="C5:C6"/>
    <mergeCell ref="A7:A8"/>
    <mergeCell ref="C7:C8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A27:A28"/>
    <mergeCell ref="C27:C28"/>
    <mergeCell ref="A29:A30"/>
    <mergeCell ref="C29:C30"/>
    <mergeCell ref="A31:A32"/>
    <mergeCell ref="C31:C32"/>
    <mergeCell ref="A21:A22"/>
    <mergeCell ref="C21:C22"/>
    <mergeCell ref="A23:A24"/>
    <mergeCell ref="C23:C24"/>
    <mergeCell ref="A25:A26"/>
    <mergeCell ref="C25:C26"/>
    <mergeCell ref="A39:A40"/>
    <mergeCell ref="C39:C40"/>
    <mergeCell ref="A41:A42"/>
    <mergeCell ref="C41:C42"/>
    <mergeCell ref="A43:A44"/>
    <mergeCell ref="C43:C44"/>
    <mergeCell ref="A33:A34"/>
    <mergeCell ref="C33:C34"/>
    <mergeCell ref="A35:A36"/>
    <mergeCell ref="C35:C36"/>
    <mergeCell ref="A37:A38"/>
    <mergeCell ref="C37:C38"/>
    <mergeCell ref="A51:A52"/>
    <mergeCell ref="C51:C52"/>
    <mergeCell ref="A53:A54"/>
    <mergeCell ref="C53:C54"/>
    <mergeCell ref="A55:A56"/>
    <mergeCell ref="C55:C56"/>
    <mergeCell ref="A45:A46"/>
    <mergeCell ref="C45:C46"/>
    <mergeCell ref="A47:A48"/>
    <mergeCell ref="C47:C48"/>
    <mergeCell ref="A49:A50"/>
    <mergeCell ref="C49:C50"/>
    <mergeCell ref="A63:A64"/>
    <mergeCell ref="C63:C64"/>
    <mergeCell ref="A65:A66"/>
    <mergeCell ref="C65:C66"/>
    <mergeCell ref="A67:A68"/>
    <mergeCell ref="C67:C68"/>
    <mergeCell ref="A57:A58"/>
    <mergeCell ref="C57:C58"/>
    <mergeCell ref="A59:A60"/>
    <mergeCell ref="C59:C60"/>
    <mergeCell ref="A61:A62"/>
    <mergeCell ref="C61:C62"/>
    <mergeCell ref="A75:A76"/>
    <mergeCell ref="C75:C76"/>
    <mergeCell ref="A77:A78"/>
    <mergeCell ref="C77:C78"/>
    <mergeCell ref="A79:A80"/>
    <mergeCell ref="C79:C80"/>
    <mergeCell ref="A69:A70"/>
    <mergeCell ref="C69:C70"/>
    <mergeCell ref="A71:A72"/>
    <mergeCell ref="C71:C72"/>
    <mergeCell ref="A73:A74"/>
    <mergeCell ref="C73:C74"/>
    <mergeCell ref="A87:A88"/>
    <mergeCell ref="C87:C88"/>
    <mergeCell ref="A89:A90"/>
    <mergeCell ref="C89:C90"/>
    <mergeCell ref="A91:A92"/>
    <mergeCell ref="C91:C92"/>
    <mergeCell ref="A81:A82"/>
    <mergeCell ref="C81:C82"/>
    <mergeCell ref="A83:A84"/>
    <mergeCell ref="C83:C84"/>
    <mergeCell ref="A85:A86"/>
    <mergeCell ref="C85:C86"/>
    <mergeCell ref="A99:A100"/>
    <mergeCell ref="C99:C100"/>
    <mergeCell ref="A101:A102"/>
    <mergeCell ref="C101:C102"/>
    <mergeCell ref="A103:A104"/>
    <mergeCell ref="C103:C104"/>
    <mergeCell ref="A93:A94"/>
    <mergeCell ref="C93:C94"/>
    <mergeCell ref="A95:A96"/>
    <mergeCell ref="C95:C96"/>
    <mergeCell ref="A97:A98"/>
    <mergeCell ref="C97:C98"/>
    <mergeCell ref="A109:A110"/>
    <mergeCell ref="C109:C110"/>
    <mergeCell ref="A111:A112"/>
    <mergeCell ref="C111:C112"/>
    <mergeCell ref="A113:A114"/>
    <mergeCell ref="C113:C114"/>
    <mergeCell ref="A105:A106"/>
    <mergeCell ref="C105:C106"/>
    <mergeCell ref="A107:A108"/>
    <mergeCell ref="C107:C108"/>
    <mergeCell ref="A121:A122"/>
    <mergeCell ref="C121:C122"/>
    <mergeCell ref="A123:A124"/>
    <mergeCell ref="C123:C124"/>
    <mergeCell ref="A115:A116"/>
    <mergeCell ref="C115:C116"/>
    <mergeCell ref="A117:A118"/>
    <mergeCell ref="C117:C118"/>
    <mergeCell ref="A119:A120"/>
    <mergeCell ref="C119:C120"/>
  </mergeCells>
  <pageMargins left="0.7" right="0.7" top="0.75" bottom="0.75" header="0.3" footer="0.3"/>
  <pageSetup paperSize="9" scale="72" orientation="portrait" r:id="rId1"/>
  <rowBreaks count="3" manualBreakCount="3">
    <brk id="26" max="2" man="1"/>
    <brk id="52" max="2" man="1"/>
    <brk id="7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J29"/>
  <sheetViews>
    <sheetView rightToLeft="1" zoomScale="80" zoomScaleNormal="80" workbookViewId="0">
      <selection activeCell="H26" sqref="H26"/>
    </sheetView>
  </sheetViews>
  <sheetFormatPr defaultColWidth="8.85546875" defaultRowHeight="12.75"/>
  <cols>
    <col min="1" max="1" width="23.7109375" style="312" customWidth="1"/>
    <col min="2" max="8" width="17.7109375" style="312" customWidth="1"/>
    <col min="9" max="9" width="23.7109375" style="312" customWidth="1"/>
    <col min="10" max="10" width="9" style="312" customWidth="1"/>
    <col min="11" max="232" width="8.85546875" style="312"/>
    <col min="233" max="233" width="15.28515625" style="312" bestFit="1" customWidth="1"/>
    <col min="234" max="235" width="13.42578125" style="312" bestFit="1" customWidth="1"/>
    <col min="236" max="236" width="11.140625" style="312" bestFit="1" customWidth="1"/>
    <col min="237" max="237" width="13.42578125" style="312" bestFit="1" customWidth="1"/>
    <col min="238" max="238" width="9.7109375" style="312" bestFit="1" customWidth="1"/>
    <col min="239" max="239" width="11.140625" style="312" bestFit="1" customWidth="1"/>
    <col min="240" max="240" width="9.7109375" style="312" bestFit="1" customWidth="1"/>
    <col min="241" max="241" width="13.42578125" style="312" bestFit="1" customWidth="1"/>
    <col min="242" max="242" width="11.140625" style="312" bestFit="1" customWidth="1"/>
    <col min="243" max="243" width="13.42578125" style="312" bestFit="1" customWidth="1"/>
    <col min="244" max="244" width="11.140625" style="312" bestFit="1" customWidth="1"/>
    <col min="245" max="245" width="15.28515625" style="312" bestFit="1" customWidth="1"/>
    <col min="246" max="246" width="8.28515625" style="312" bestFit="1" customWidth="1"/>
    <col min="247" max="249" width="9.140625" style="312" customWidth="1"/>
    <col min="250" max="488" width="8.85546875" style="312"/>
    <col min="489" max="489" width="15.28515625" style="312" bestFit="1" customWidth="1"/>
    <col min="490" max="491" width="13.42578125" style="312" bestFit="1" customWidth="1"/>
    <col min="492" max="492" width="11.140625" style="312" bestFit="1" customWidth="1"/>
    <col min="493" max="493" width="13.42578125" style="312" bestFit="1" customWidth="1"/>
    <col min="494" max="494" width="9.7109375" style="312" bestFit="1" customWidth="1"/>
    <col min="495" max="495" width="11.140625" style="312" bestFit="1" customWidth="1"/>
    <col min="496" max="496" width="9.7109375" style="312" bestFit="1" customWidth="1"/>
    <col min="497" max="497" width="13.42578125" style="312" bestFit="1" customWidth="1"/>
    <col min="498" max="498" width="11.140625" style="312" bestFit="1" customWidth="1"/>
    <col min="499" max="499" width="13.42578125" style="312" bestFit="1" customWidth="1"/>
    <col min="500" max="500" width="11.140625" style="312" bestFit="1" customWidth="1"/>
    <col min="501" max="501" width="15.28515625" style="312" bestFit="1" customWidth="1"/>
    <col min="502" max="502" width="8.28515625" style="312" bestFit="1" customWidth="1"/>
    <col min="503" max="505" width="9.140625" style="312" customWidth="1"/>
    <col min="506" max="744" width="8.85546875" style="312"/>
    <col min="745" max="745" width="15.28515625" style="312" bestFit="1" customWidth="1"/>
    <col min="746" max="747" width="13.42578125" style="312" bestFit="1" customWidth="1"/>
    <col min="748" max="748" width="11.140625" style="312" bestFit="1" customWidth="1"/>
    <col min="749" max="749" width="13.42578125" style="312" bestFit="1" customWidth="1"/>
    <col min="750" max="750" width="9.7109375" style="312" bestFit="1" customWidth="1"/>
    <col min="751" max="751" width="11.140625" style="312" bestFit="1" customWidth="1"/>
    <col min="752" max="752" width="9.7109375" style="312" bestFit="1" customWidth="1"/>
    <col min="753" max="753" width="13.42578125" style="312" bestFit="1" customWidth="1"/>
    <col min="754" max="754" width="11.140625" style="312" bestFit="1" customWidth="1"/>
    <col min="755" max="755" width="13.42578125" style="312" bestFit="1" customWidth="1"/>
    <col min="756" max="756" width="11.140625" style="312" bestFit="1" customWidth="1"/>
    <col min="757" max="757" width="15.28515625" style="312" bestFit="1" customWidth="1"/>
    <col min="758" max="758" width="8.28515625" style="312" bestFit="1" customWidth="1"/>
    <col min="759" max="761" width="9.140625" style="312" customWidth="1"/>
    <col min="762" max="1000" width="8.85546875" style="312"/>
    <col min="1001" max="1001" width="15.28515625" style="312" bestFit="1" customWidth="1"/>
    <col min="1002" max="1003" width="13.42578125" style="312" bestFit="1" customWidth="1"/>
    <col min="1004" max="1004" width="11.140625" style="312" bestFit="1" customWidth="1"/>
    <col min="1005" max="1005" width="13.42578125" style="312" bestFit="1" customWidth="1"/>
    <col min="1006" max="1006" width="9.7109375" style="312" bestFit="1" customWidth="1"/>
    <col min="1007" max="1007" width="11.140625" style="312" bestFit="1" customWidth="1"/>
    <col min="1008" max="1008" width="9.7109375" style="312" bestFit="1" customWidth="1"/>
    <col min="1009" max="1009" width="13.42578125" style="312" bestFit="1" customWidth="1"/>
    <col min="1010" max="1010" width="11.140625" style="312" bestFit="1" customWidth="1"/>
    <col min="1011" max="1011" width="13.42578125" style="312" bestFit="1" customWidth="1"/>
    <col min="1012" max="1012" width="11.140625" style="312" bestFit="1" customWidth="1"/>
    <col min="1013" max="1013" width="15.28515625" style="312" bestFit="1" customWidth="1"/>
    <col min="1014" max="1014" width="8.28515625" style="312" bestFit="1" customWidth="1"/>
    <col min="1015" max="1017" width="9.140625" style="312" customWidth="1"/>
    <col min="1018" max="1256" width="8.85546875" style="312"/>
    <col min="1257" max="1257" width="15.28515625" style="312" bestFit="1" customWidth="1"/>
    <col min="1258" max="1259" width="13.42578125" style="312" bestFit="1" customWidth="1"/>
    <col min="1260" max="1260" width="11.140625" style="312" bestFit="1" customWidth="1"/>
    <col min="1261" max="1261" width="13.42578125" style="312" bestFit="1" customWidth="1"/>
    <col min="1262" max="1262" width="9.7109375" style="312" bestFit="1" customWidth="1"/>
    <col min="1263" max="1263" width="11.140625" style="312" bestFit="1" customWidth="1"/>
    <col min="1264" max="1264" width="9.7109375" style="312" bestFit="1" customWidth="1"/>
    <col min="1265" max="1265" width="13.42578125" style="312" bestFit="1" customWidth="1"/>
    <col min="1266" max="1266" width="11.140625" style="312" bestFit="1" customWidth="1"/>
    <col min="1267" max="1267" width="13.42578125" style="312" bestFit="1" customWidth="1"/>
    <col min="1268" max="1268" width="11.140625" style="312" bestFit="1" customWidth="1"/>
    <col min="1269" max="1269" width="15.28515625" style="312" bestFit="1" customWidth="1"/>
    <col min="1270" max="1270" width="8.28515625" style="312" bestFit="1" customWidth="1"/>
    <col min="1271" max="1273" width="9.140625" style="312" customWidth="1"/>
    <col min="1274" max="1512" width="8.85546875" style="312"/>
    <col min="1513" max="1513" width="15.28515625" style="312" bestFit="1" customWidth="1"/>
    <col min="1514" max="1515" width="13.42578125" style="312" bestFit="1" customWidth="1"/>
    <col min="1516" max="1516" width="11.140625" style="312" bestFit="1" customWidth="1"/>
    <col min="1517" max="1517" width="13.42578125" style="312" bestFit="1" customWidth="1"/>
    <col min="1518" max="1518" width="9.7109375" style="312" bestFit="1" customWidth="1"/>
    <col min="1519" max="1519" width="11.140625" style="312" bestFit="1" customWidth="1"/>
    <col min="1520" max="1520" width="9.7109375" style="312" bestFit="1" customWidth="1"/>
    <col min="1521" max="1521" width="13.42578125" style="312" bestFit="1" customWidth="1"/>
    <col min="1522" max="1522" width="11.140625" style="312" bestFit="1" customWidth="1"/>
    <col min="1523" max="1523" width="13.42578125" style="312" bestFit="1" customWidth="1"/>
    <col min="1524" max="1524" width="11.140625" style="312" bestFit="1" customWidth="1"/>
    <col min="1525" max="1525" width="15.28515625" style="312" bestFit="1" customWidth="1"/>
    <col min="1526" max="1526" width="8.28515625" style="312" bestFit="1" customWidth="1"/>
    <col min="1527" max="1529" width="9.140625" style="312" customWidth="1"/>
    <col min="1530" max="1768" width="8.85546875" style="312"/>
    <col min="1769" max="1769" width="15.28515625" style="312" bestFit="1" customWidth="1"/>
    <col min="1770" max="1771" width="13.42578125" style="312" bestFit="1" customWidth="1"/>
    <col min="1772" max="1772" width="11.140625" style="312" bestFit="1" customWidth="1"/>
    <col min="1773" max="1773" width="13.42578125" style="312" bestFit="1" customWidth="1"/>
    <col min="1774" max="1774" width="9.7109375" style="312" bestFit="1" customWidth="1"/>
    <col min="1775" max="1775" width="11.140625" style="312" bestFit="1" customWidth="1"/>
    <col min="1776" max="1776" width="9.7109375" style="312" bestFit="1" customWidth="1"/>
    <col min="1777" max="1777" width="13.42578125" style="312" bestFit="1" customWidth="1"/>
    <col min="1778" max="1778" width="11.140625" style="312" bestFit="1" customWidth="1"/>
    <col min="1779" max="1779" width="13.42578125" style="312" bestFit="1" customWidth="1"/>
    <col min="1780" max="1780" width="11.140625" style="312" bestFit="1" customWidth="1"/>
    <col min="1781" max="1781" width="15.28515625" style="312" bestFit="1" customWidth="1"/>
    <col min="1782" max="1782" width="8.28515625" style="312" bestFit="1" customWidth="1"/>
    <col min="1783" max="1785" width="9.140625" style="312" customWidth="1"/>
    <col min="1786" max="2024" width="8.85546875" style="312"/>
    <col min="2025" max="2025" width="15.28515625" style="312" bestFit="1" customWidth="1"/>
    <col min="2026" max="2027" width="13.42578125" style="312" bestFit="1" customWidth="1"/>
    <col min="2028" max="2028" width="11.140625" style="312" bestFit="1" customWidth="1"/>
    <col min="2029" max="2029" width="13.42578125" style="312" bestFit="1" customWidth="1"/>
    <col min="2030" max="2030" width="9.7109375" style="312" bestFit="1" customWidth="1"/>
    <col min="2031" max="2031" width="11.140625" style="312" bestFit="1" customWidth="1"/>
    <col min="2032" max="2032" width="9.7109375" style="312" bestFit="1" customWidth="1"/>
    <col min="2033" max="2033" width="13.42578125" style="312" bestFit="1" customWidth="1"/>
    <col min="2034" max="2034" width="11.140625" style="312" bestFit="1" customWidth="1"/>
    <col min="2035" max="2035" width="13.42578125" style="312" bestFit="1" customWidth="1"/>
    <col min="2036" max="2036" width="11.140625" style="312" bestFit="1" customWidth="1"/>
    <col min="2037" max="2037" width="15.28515625" style="312" bestFit="1" customWidth="1"/>
    <col min="2038" max="2038" width="8.28515625" style="312" bestFit="1" customWidth="1"/>
    <col min="2039" max="2041" width="9.140625" style="312" customWidth="1"/>
    <col min="2042" max="2280" width="8.85546875" style="312"/>
    <col min="2281" max="2281" width="15.28515625" style="312" bestFit="1" customWidth="1"/>
    <col min="2282" max="2283" width="13.42578125" style="312" bestFit="1" customWidth="1"/>
    <col min="2284" max="2284" width="11.140625" style="312" bestFit="1" customWidth="1"/>
    <col min="2285" max="2285" width="13.42578125" style="312" bestFit="1" customWidth="1"/>
    <col min="2286" max="2286" width="9.7109375" style="312" bestFit="1" customWidth="1"/>
    <col min="2287" max="2287" width="11.140625" style="312" bestFit="1" customWidth="1"/>
    <col min="2288" max="2288" width="9.7109375" style="312" bestFit="1" customWidth="1"/>
    <col min="2289" max="2289" width="13.42578125" style="312" bestFit="1" customWidth="1"/>
    <col min="2290" max="2290" width="11.140625" style="312" bestFit="1" customWidth="1"/>
    <col min="2291" max="2291" width="13.42578125" style="312" bestFit="1" customWidth="1"/>
    <col min="2292" max="2292" width="11.140625" style="312" bestFit="1" customWidth="1"/>
    <col min="2293" max="2293" width="15.28515625" style="312" bestFit="1" customWidth="1"/>
    <col min="2294" max="2294" width="8.28515625" style="312" bestFit="1" customWidth="1"/>
    <col min="2295" max="2297" width="9.140625" style="312" customWidth="1"/>
    <col min="2298" max="2536" width="8.85546875" style="312"/>
    <col min="2537" max="2537" width="15.28515625" style="312" bestFit="1" customWidth="1"/>
    <col min="2538" max="2539" width="13.42578125" style="312" bestFit="1" customWidth="1"/>
    <col min="2540" max="2540" width="11.140625" style="312" bestFit="1" customWidth="1"/>
    <col min="2541" max="2541" width="13.42578125" style="312" bestFit="1" customWidth="1"/>
    <col min="2542" max="2542" width="9.7109375" style="312" bestFit="1" customWidth="1"/>
    <col min="2543" max="2543" width="11.140625" style="312" bestFit="1" customWidth="1"/>
    <col min="2544" max="2544" width="9.7109375" style="312" bestFit="1" customWidth="1"/>
    <col min="2545" max="2545" width="13.42578125" style="312" bestFit="1" customWidth="1"/>
    <col min="2546" max="2546" width="11.140625" style="312" bestFit="1" customWidth="1"/>
    <col min="2547" max="2547" width="13.42578125" style="312" bestFit="1" customWidth="1"/>
    <col min="2548" max="2548" width="11.140625" style="312" bestFit="1" customWidth="1"/>
    <col min="2549" max="2549" width="15.28515625" style="312" bestFit="1" customWidth="1"/>
    <col min="2550" max="2550" width="8.28515625" style="312" bestFit="1" customWidth="1"/>
    <col min="2551" max="2553" width="9.140625" style="312" customWidth="1"/>
    <col min="2554" max="2792" width="8.85546875" style="312"/>
    <col min="2793" max="2793" width="15.28515625" style="312" bestFit="1" customWidth="1"/>
    <col min="2794" max="2795" width="13.42578125" style="312" bestFit="1" customWidth="1"/>
    <col min="2796" max="2796" width="11.140625" style="312" bestFit="1" customWidth="1"/>
    <col min="2797" max="2797" width="13.42578125" style="312" bestFit="1" customWidth="1"/>
    <col min="2798" max="2798" width="9.7109375" style="312" bestFit="1" customWidth="1"/>
    <col min="2799" max="2799" width="11.140625" style="312" bestFit="1" customWidth="1"/>
    <col min="2800" max="2800" width="9.7109375" style="312" bestFit="1" customWidth="1"/>
    <col min="2801" max="2801" width="13.42578125" style="312" bestFit="1" customWidth="1"/>
    <col min="2802" max="2802" width="11.140625" style="312" bestFit="1" customWidth="1"/>
    <col min="2803" max="2803" width="13.42578125" style="312" bestFit="1" customWidth="1"/>
    <col min="2804" max="2804" width="11.140625" style="312" bestFit="1" customWidth="1"/>
    <col min="2805" max="2805" width="15.28515625" style="312" bestFit="1" customWidth="1"/>
    <col min="2806" max="2806" width="8.28515625" style="312" bestFit="1" customWidth="1"/>
    <col min="2807" max="2809" width="9.140625" style="312" customWidth="1"/>
    <col min="2810" max="3048" width="8.85546875" style="312"/>
    <col min="3049" max="3049" width="15.28515625" style="312" bestFit="1" customWidth="1"/>
    <col min="3050" max="3051" width="13.42578125" style="312" bestFit="1" customWidth="1"/>
    <col min="3052" max="3052" width="11.140625" style="312" bestFit="1" customWidth="1"/>
    <col min="3053" max="3053" width="13.42578125" style="312" bestFit="1" customWidth="1"/>
    <col min="3054" max="3054" width="9.7109375" style="312" bestFit="1" customWidth="1"/>
    <col min="3055" max="3055" width="11.140625" style="312" bestFit="1" customWidth="1"/>
    <col min="3056" max="3056" width="9.7109375" style="312" bestFit="1" customWidth="1"/>
    <col min="3057" max="3057" width="13.42578125" style="312" bestFit="1" customWidth="1"/>
    <col min="3058" max="3058" width="11.140625" style="312" bestFit="1" customWidth="1"/>
    <col min="3059" max="3059" width="13.42578125" style="312" bestFit="1" customWidth="1"/>
    <col min="3060" max="3060" width="11.140625" style="312" bestFit="1" customWidth="1"/>
    <col min="3061" max="3061" width="15.28515625" style="312" bestFit="1" customWidth="1"/>
    <col min="3062" max="3062" width="8.28515625" style="312" bestFit="1" customWidth="1"/>
    <col min="3063" max="3065" width="9.140625" style="312" customWidth="1"/>
    <col min="3066" max="3304" width="8.85546875" style="312"/>
    <col min="3305" max="3305" width="15.28515625" style="312" bestFit="1" customWidth="1"/>
    <col min="3306" max="3307" width="13.42578125" style="312" bestFit="1" customWidth="1"/>
    <col min="3308" max="3308" width="11.140625" style="312" bestFit="1" customWidth="1"/>
    <col min="3309" max="3309" width="13.42578125" style="312" bestFit="1" customWidth="1"/>
    <col min="3310" max="3310" width="9.7109375" style="312" bestFit="1" customWidth="1"/>
    <col min="3311" max="3311" width="11.140625" style="312" bestFit="1" customWidth="1"/>
    <col min="3312" max="3312" width="9.7109375" style="312" bestFit="1" customWidth="1"/>
    <col min="3313" max="3313" width="13.42578125" style="312" bestFit="1" customWidth="1"/>
    <col min="3314" max="3314" width="11.140625" style="312" bestFit="1" customWidth="1"/>
    <col min="3315" max="3315" width="13.42578125" style="312" bestFit="1" customWidth="1"/>
    <col min="3316" max="3316" width="11.140625" style="312" bestFit="1" customWidth="1"/>
    <col min="3317" max="3317" width="15.28515625" style="312" bestFit="1" customWidth="1"/>
    <col min="3318" max="3318" width="8.28515625" style="312" bestFit="1" customWidth="1"/>
    <col min="3319" max="3321" width="9.140625" style="312" customWidth="1"/>
    <col min="3322" max="3560" width="8.85546875" style="312"/>
    <col min="3561" max="3561" width="15.28515625" style="312" bestFit="1" customWidth="1"/>
    <col min="3562" max="3563" width="13.42578125" style="312" bestFit="1" customWidth="1"/>
    <col min="3564" max="3564" width="11.140625" style="312" bestFit="1" customWidth="1"/>
    <col min="3565" max="3565" width="13.42578125" style="312" bestFit="1" customWidth="1"/>
    <col min="3566" max="3566" width="9.7109375" style="312" bestFit="1" customWidth="1"/>
    <col min="3567" max="3567" width="11.140625" style="312" bestFit="1" customWidth="1"/>
    <col min="3568" max="3568" width="9.7109375" style="312" bestFit="1" customWidth="1"/>
    <col min="3569" max="3569" width="13.42578125" style="312" bestFit="1" customWidth="1"/>
    <col min="3570" max="3570" width="11.140625" style="312" bestFit="1" customWidth="1"/>
    <col min="3571" max="3571" width="13.42578125" style="312" bestFit="1" customWidth="1"/>
    <col min="3572" max="3572" width="11.140625" style="312" bestFit="1" customWidth="1"/>
    <col min="3573" max="3573" width="15.28515625" style="312" bestFit="1" customWidth="1"/>
    <col min="3574" max="3574" width="8.28515625" style="312" bestFit="1" customWidth="1"/>
    <col min="3575" max="3577" width="9.140625" style="312" customWidth="1"/>
    <col min="3578" max="3816" width="8.85546875" style="312"/>
    <col min="3817" max="3817" width="15.28515625" style="312" bestFit="1" customWidth="1"/>
    <col min="3818" max="3819" width="13.42578125" style="312" bestFit="1" customWidth="1"/>
    <col min="3820" max="3820" width="11.140625" style="312" bestFit="1" customWidth="1"/>
    <col min="3821" max="3821" width="13.42578125" style="312" bestFit="1" customWidth="1"/>
    <col min="3822" max="3822" width="9.7109375" style="312" bestFit="1" customWidth="1"/>
    <col min="3823" max="3823" width="11.140625" style="312" bestFit="1" customWidth="1"/>
    <col min="3824" max="3824" width="9.7109375" style="312" bestFit="1" customWidth="1"/>
    <col min="3825" max="3825" width="13.42578125" style="312" bestFit="1" customWidth="1"/>
    <col min="3826" max="3826" width="11.140625" style="312" bestFit="1" customWidth="1"/>
    <col min="3827" max="3827" width="13.42578125" style="312" bestFit="1" customWidth="1"/>
    <col min="3828" max="3828" width="11.140625" style="312" bestFit="1" customWidth="1"/>
    <col min="3829" max="3829" width="15.28515625" style="312" bestFit="1" customWidth="1"/>
    <col min="3830" max="3830" width="8.28515625" style="312" bestFit="1" customWidth="1"/>
    <col min="3831" max="3833" width="9.140625" style="312" customWidth="1"/>
    <col min="3834" max="4072" width="8.85546875" style="312"/>
    <col min="4073" max="4073" width="15.28515625" style="312" bestFit="1" customWidth="1"/>
    <col min="4074" max="4075" width="13.42578125" style="312" bestFit="1" customWidth="1"/>
    <col min="4076" max="4076" width="11.140625" style="312" bestFit="1" customWidth="1"/>
    <col min="4077" max="4077" width="13.42578125" style="312" bestFit="1" customWidth="1"/>
    <col min="4078" max="4078" width="9.7109375" style="312" bestFit="1" customWidth="1"/>
    <col min="4079" max="4079" width="11.140625" style="312" bestFit="1" customWidth="1"/>
    <col min="4080" max="4080" width="9.7109375" style="312" bestFit="1" customWidth="1"/>
    <col min="4081" max="4081" width="13.42578125" style="312" bestFit="1" customWidth="1"/>
    <col min="4082" max="4082" width="11.140625" style="312" bestFit="1" customWidth="1"/>
    <col min="4083" max="4083" width="13.42578125" style="312" bestFit="1" customWidth="1"/>
    <col min="4084" max="4084" width="11.140625" style="312" bestFit="1" customWidth="1"/>
    <col min="4085" max="4085" width="15.28515625" style="312" bestFit="1" customWidth="1"/>
    <col min="4086" max="4086" width="8.28515625" style="312" bestFit="1" customWidth="1"/>
    <col min="4087" max="4089" width="9.140625" style="312" customWidth="1"/>
    <col min="4090" max="4328" width="8.85546875" style="312"/>
    <col min="4329" max="4329" width="15.28515625" style="312" bestFit="1" customWidth="1"/>
    <col min="4330" max="4331" width="13.42578125" style="312" bestFit="1" customWidth="1"/>
    <col min="4332" max="4332" width="11.140625" style="312" bestFit="1" customWidth="1"/>
    <col min="4333" max="4333" width="13.42578125" style="312" bestFit="1" customWidth="1"/>
    <col min="4334" max="4334" width="9.7109375" style="312" bestFit="1" customWidth="1"/>
    <col min="4335" max="4335" width="11.140625" style="312" bestFit="1" customWidth="1"/>
    <col min="4336" max="4336" width="9.7109375" style="312" bestFit="1" customWidth="1"/>
    <col min="4337" max="4337" width="13.42578125" style="312" bestFit="1" customWidth="1"/>
    <col min="4338" max="4338" width="11.140625" style="312" bestFit="1" customWidth="1"/>
    <col min="4339" max="4339" width="13.42578125" style="312" bestFit="1" customWidth="1"/>
    <col min="4340" max="4340" width="11.140625" style="312" bestFit="1" customWidth="1"/>
    <col min="4341" max="4341" width="15.28515625" style="312" bestFit="1" customWidth="1"/>
    <col min="4342" max="4342" width="8.28515625" style="312" bestFit="1" customWidth="1"/>
    <col min="4343" max="4345" width="9.140625" style="312" customWidth="1"/>
    <col min="4346" max="4584" width="8.85546875" style="312"/>
    <col min="4585" max="4585" width="15.28515625" style="312" bestFit="1" customWidth="1"/>
    <col min="4586" max="4587" width="13.42578125" style="312" bestFit="1" customWidth="1"/>
    <col min="4588" max="4588" width="11.140625" style="312" bestFit="1" customWidth="1"/>
    <col min="4589" max="4589" width="13.42578125" style="312" bestFit="1" customWidth="1"/>
    <col min="4590" max="4590" width="9.7109375" style="312" bestFit="1" customWidth="1"/>
    <col min="4591" max="4591" width="11.140625" style="312" bestFit="1" customWidth="1"/>
    <col min="4592" max="4592" width="9.7109375" style="312" bestFit="1" customWidth="1"/>
    <col min="4593" max="4593" width="13.42578125" style="312" bestFit="1" customWidth="1"/>
    <col min="4594" max="4594" width="11.140625" style="312" bestFit="1" customWidth="1"/>
    <col min="4595" max="4595" width="13.42578125" style="312" bestFit="1" customWidth="1"/>
    <col min="4596" max="4596" width="11.140625" style="312" bestFit="1" customWidth="1"/>
    <col min="4597" max="4597" width="15.28515625" style="312" bestFit="1" customWidth="1"/>
    <col min="4598" max="4598" width="8.28515625" style="312" bestFit="1" customWidth="1"/>
    <col min="4599" max="4601" width="9.140625" style="312" customWidth="1"/>
    <col min="4602" max="4840" width="8.85546875" style="312"/>
    <col min="4841" max="4841" width="15.28515625" style="312" bestFit="1" customWidth="1"/>
    <col min="4842" max="4843" width="13.42578125" style="312" bestFit="1" customWidth="1"/>
    <col min="4844" max="4844" width="11.140625" style="312" bestFit="1" customWidth="1"/>
    <col min="4845" max="4845" width="13.42578125" style="312" bestFit="1" customWidth="1"/>
    <col min="4846" max="4846" width="9.7109375" style="312" bestFit="1" customWidth="1"/>
    <col min="4847" max="4847" width="11.140625" style="312" bestFit="1" customWidth="1"/>
    <col min="4848" max="4848" width="9.7109375" style="312" bestFit="1" customWidth="1"/>
    <col min="4849" max="4849" width="13.42578125" style="312" bestFit="1" customWidth="1"/>
    <col min="4850" max="4850" width="11.140625" style="312" bestFit="1" customWidth="1"/>
    <col min="4851" max="4851" width="13.42578125" style="312" bestFit="1" customWidth="1"/>
    <col min="4852" max="4852" width="11.140625" style="312" bestFit="1" customWidth="1"/>
    <col min="4853" max="4853" width="15.28515625" style="312" bestFit="1" customWidth="1"/>
    <col min="4854" max="4854" width="8.28515625" style="312" bestFit="1" customWidth="1"/>
    <col min="4855" max="4857" width="9.140625" style="312" customWidth="1"/>
    <col min="4858" max="5096" width="8.85546875" style="312"/>
    <col min="5097" max="5097" width="15.28515625" style="312" bestFit="1" customWidth="1"/>
    <col min="5098" max="5099" width="13.42578125" style="312" bestFit="1" customWidth="1"/>
    <col min="5100" max="5100" width="11.140625" style="312" bestFit="1" customWidth="1"/>
    <col min="5101" max="5101" width="13.42578125" style="312" bestFit="1" customWidth="1"/>
    <col min="5102" max="5102" width="9.7109375" style="312" bestFit="1" customWidth="1"/>
    <col min="5103" max="5103" width="11.140625" style="312" bestFit="1" customWidth="1"/>
    <col min="5104" max="5104" width="9.7109375" style="312" bestFit="1" customWidth="1"/>
    <col min="5105" max="5105" width="13.42578125" style="312" bestFit="1" customWidth="1"/>
    <col min="5106" max="5106" width="11.140625" style="312" bestFit="1" customWidth="1"/>
    <col min="5107" max="5107" width="13.42578125" style="312" bestFit="1" customWidth="1"/>
    <col min="5108" max="5108" width="11.140625" style="312" bestFit="1" customWidth="1"/>
    <col min="5109" max="5109" width="15.28515625" style="312" bestFit="1" customWidth="1"/>
    <col min="5110" max="5110" width="8.28515625" style="312" bestFit="1" customWidth="1"/>
    <col min="5111" max="5113" width="9.140625" style="312" customWidth="1"/>
    <col min="5114" max="5352" width="8.85546875" style="312"/>
    <col min="5353" max="5353" width="15.28515625" style="312" bestFit="1" customWidth="1"/>
    <col min="5354" max="5355" width="13.42578125" style="312" bestFit="1" customWidth="1"/>
    <col min="5356" max="5356" width="11.140625" style="312" bestFit="1" customWidth="1"/>
    <col min="5357" max="5357" width="13.42578125" style="312" bestFit="1" customWidth="1"/>
    <col min="5358" max="5358" width="9.7109375" style="312" bestFit="1" customWidth="1"/>
    <col min="5359" max="5359" width="11.140625" style="312" bestFit="1" customWidth="1"/>
    <col min="5360" max="5360" width="9.7109375" style="312" bestFit="1" customWidth="1"/>
    <col min="5361" max="5361" width="13.42578125" style="312" bestFit="1" customWidth="1"/>
    <col min="5362" max="5362" width="11.140625" style="312" bestFit="1" customWidth="1"/>
    <col min="5363" max="5363" width="13.42578125" style="312" bestFit="1" customWidth="1"/>
    <col min="5364" max="5364" width="11.140625" style="312" bestFit="1" customWidth="1"/>
    <col min="5365" max="5365" width="15.28515625" style="312" bestFit="1" customWidth="1"/>
    <col min="5366" max="5366" width="8.28515625" style="312" bestFit="1" customWidth="1"/>
    <col min="5367" max="5369" width="9.140625" style="312" customWidth="1"/>
    <col min="5370" max="5608" width="8.85546875" style="312"/>
    <col min="5609" max="5609" width="15.28515625" style="312" bestFit="1" customWidth="1"/>
    <col min="5610" max="5611" width="13.42578125" style="312" bestFit="1" customWidth="1"/>
    <col min="5612" max="5612" width="11.140625" style="312" bestFit="1" customWidth="1"/>
    <col min="5613" max="5613" width="13.42578125" style="312" bestFit="1" customWidth="1"/>
    <col min="5614" max="5614" width="9.7109375" style="312" bestFit="1" customWidth="1"/>
    <col min="5615" max="5615" width="11.140625" style="312" bestFit="1" customWidth="1"/>
    <col min="5616" max="5616" width="9.7109375" style="312" bestFit="1" customWidth="1"/>
    <col min="5617" max="5617" width="13.42578125" style="312" bestFit="1" customWidth="1"/>
    <col min="5618" max="5618" width="11.140625" style="312" bestFit="1" customWidth="1"/>
    <col min="5619" max="5619" width="13.42578125" style="312" bestFit="1" customWidth="1"/>
    <col min="5620" max="5620" width="11.140625" style="312" bestFit="1" customWidth="1"/>
    <col min="5621" max="5621" width="15.28515625" style="312" bestFit="1" customWidth="1"/>
    <col min="5622" max="5622" width="8.28515625" style="312" bestFit="1" customWidth="1"/>
    <col min="5623" max="5625" width="9.140625" style="312" customWidth="1"/>
    <col min="5626" max="5864" width="8.85546875" style="312"/>
    <col min="5865" max="5865" width="15.28515625" style="312" bestFit="1" customWidth="1"/>
    <col min="5866" max="5867" width="13.42578125" style="312" bestFit="1" customWidth="1"/>
    <col min="5868" max="5868" width="11.140625" style="312" bestFit="1" customWidth="1"/>
    <col min="5869" max="5869" width="13.42578125" style="312" bestFit="1" customWidth="1"/>
    <col min="5870" max="5870" width="9.7109375" style="312" bestFit="1" customWidth="1"/>
    <col min="5871" max="5871" width="11.140625" style="312" bestFit="1" customWidth="1"/>
    <col min="5872" max="5872" width="9.7109375" style="312" bestFit="1" customWidth="1"/>
    <col min="5873" max="5873" width="13.42578125" style="312" bestFit="1" customWidth="1"/>
    <col min="5874" max="5874" width="11.140625" style="312" bestFit="1" customWidth="1"/>
    <col min="5875" max="5875" width="13.42578125" style="312" bestFit="1" customWidth="1"/>
    <col min="5876" max="5876" width="11.140625" style="312" bestFit="1" customWidth="1"/>
    <col min="5877" max="5877" width="15.28515625" style="312" bestFit="1" customWidth="1"/>
    <col min="5878" max="5878" width="8.28515625" style="312" bestFit="1" customWidth="1"/>
    <col min="5879" max="5881" width="9.140625" style="312" customWidth="1"/>
    <col min="5882" max="6120" width="8.85546875" style="312"/>
    <col min="6121" max="6121" width="15.28515625" style="312" bestFit="1" customWidth="1"/>
    <col min="6122" max="6123" width="13.42578125" style="312" bestFit="1" customWidth="1"/>
    <col min="6124" max="6124" width="11.140625" style="312" bestFit="1" customWidth="1"/>
    <col min="6125" max="6125" width="13.42578125" style="312" bestFit="1" customWidth="1"/>
    <col min="6126" max="6126" width="9.7109375" style="312" bestFit="1" customWidth="1"/>
    <col min="6127" max="6127" width="11.140625" style="312" bestFit="1" customWidth="1"/>
    <col min="6128" max="6128" width="9.7109375" style="312" bestFit="1" customWidth="1"/>
    <col min="6129" max="6129" width="13.42578125" style="312" bestFit="1" customWidth="1"/>
    <col min="6130" max="6130" width="11.140625" style="312" bestFit="1" customWidth="1"/>
    <col min="6131" max="6131" width="13.42578125" style="312" bestFit="1" customWidth="1"/>
    <col min="6132" max="6132" width="11.140625" style="312" bestFit="1" customWidth="1"/>
    <col min="6133" max="6133" width="15.28515625" style="312" bestFit="1" customWidth="1"/>
    <col min="6134" max="6134" width="8.28515625" style="312" bestFit="1" customWidth="1"/>
    <col min="6135" max="6137" width="9.140625" style="312" customWidth="1"/>
    <col min="6138" max="6376" width="8.85546875" style="312"/>
    <col min="6377" max="6377" width="15.28515625" style="312" bestFit="1" customWidth="1"/>
    <col min="6378" max="6379" width="13.42578125" style="312" bestFit="1" customWidth="1"/>
    <col min="6380" max="6380" width="11.140625" style="312" bestFit="1" customWidth="1"/>
    <col min="6381" max="6381" width="13.42578125" style="312" bestFit="1" customWidth="1"/>
    <col min="6382" max="6382" width="9.7109375" style="312" bestFit="1" customWidth="1"/>
    <col min="6383" max="6383" width="11.140625" style="312" bestFit="1" customWidth="1"/>
    <col min="6384" max="6384" width="9.7109375" style="312" bestFit="1" customWidth="1"/>
    <col min="6385" max="6385" width="13.42578125" style="312" bestFit="1" customWidth="1"/>
    <col min="6386" max="6386" width="11.140625" style="312" bestFit="1" customWidth="1"/>
    <col min="6387" max="6387" width="13.42578125" style="312" bestFit="1" customWidth="1"/>
    <col min="6388" max="6388" width="11.140625" style="312" bestFit="1" customWidth="1"/>
    <col min="6389" max="6389" width="15.28515625" style="312" bestFit="1" customWidth="1"/>
    <col min="6390" max="6390" width="8.28515625" style="312" bestFit="1" customWidth="1"/>
    <col min="6391" max="6393" width="9.140625" style="312" customWidth="1"/>
    <col min="6394" max="6632" width="8.85546875" style="312"/>
    <col min="6633" max="6633" width="15.28515625" style="312" bestFit="1" customWidth="1"/>
    <col min="6634" max="6635" width="13.42578125" style="312" bestFit="1" customWidth="1"/>
    <col min="6636" max="6636" width="11.140625" style="312" bestFit="1" customWidth="1"/>
    <col min="6637" max="6637" width="13.42578125" style="312" bestFit="1" customWidth="1"/>
    <col min="6638" max="6638" width="9.7109375" style="312" bestFit="1" customWidth="1"/>
    <col min="6639" max="6639" width="11.140625" style="312" bestFit="1" customWidth="1"/>
    <col min="6640" max="6640" width="9.7109375" style="312" bestFit="1" customWidth="1"/>
    <col min="6641" max="6641" width="13.42578125" style="312" bestFit="1" customWidth="1"/>
    <col min="6642" max="6642" width="11.140625" style="312" bestFit="1" customWidth="1"/>
    <col min="6643" max="6643" width="13.42578125" style="312" bestFit="1" customWidth="1"/>
    <col min="6644" max="6644" width="11.140625" style="312" bestFit="1" customWidth="1"/>
    <col min="6645" max="6645" width="15.28515625" style="312" bestFit="1" customWidth="1"/>
    <col min="6646" max="6646" width="8.28515625" style="312" bestFit="1" customWidth="1"/>
    <col min="6647" max="6649" width="9.140625" style="312" customWidth="1"/>
    <col min="6650" max="6888" width="8.85546875" style="312"/>
    <col min="6889" max="6889" width="15.28515625" style="312" bestFit="1" customWidth="1"/>
    <col min="6890" max="6891" width="13.42578125" style="312" bestFit="1" customWidth="1"/>
    <col min="6892" max="6892" width="11.140625" style="312" bestFit="1" customWidth="1"/>
    <col min="6893" max="6893" width="13.42578125" style="312" bestFit="1" customWidth="1"/>
    <col min="6894" max="6894" width="9.7109375" style="312" bestFit="1" customWidth="1"/>
    <col min="6895" max="6895" width="11.140625" style="312" bestFit="1" customWidth="1"/>
    <col min="6896" max="6896" width="9.7109375" style="312" bestFit="1" customWidth="1"/>
    <col min="6897" max="6897" width="13.42578125" style="312" bestFit="1" customWidth="1"/>
    <col min="6898" max="6898" width="11.140625" style="312" bestFit="1" customWidth="1"/>
    <col min="6899" max="6899" width="13.42578125" style="312" bestFit="1" customWidth="1"/>
    <col min="6900" max="6900" width="11.140625" style="312" bestFit="1" customWidth="1"/>
    <col min="6901" max="6901" width="15.28515625" style="312" bestFit="1" customWidth="1"/>
    <col min="6902" max="6902" width="8.28515625" style="312" bestFit="1" customWidth="1"/>
    <col min="6903" max="6905" width="9.140625" style="312" customWidth="1"/>
    <col min="6906" max="7144" width="8.85546875" style="312"/>
    <col min="7145" max="7145" width="15.28515625" style="312" bestFit="1" customWidth="1"/>
    <col min="7146" max="7147" width="13.42578125" style="312" bestFit="1" customWidth="1"/>
    <col min="7148" max="7148" width="11.140625" style="312" bestFit="1" customWidth="1"/>
    <col min="7149" max="7149" width="13.42578125" style="312" bestFit="1" customWidth="1"/>
    <col min="7150" max="7150" width="9.7109375" style="312" bestFit="1" customWidth="1"/>
    <col min="7151" max="7151" width="11.140625" style="312" bestFit="1" customWidth="1"/>
    <col min="7152" max="7152" width="9.7109375" style="312" bestFit="1" customWidth="1"/>
    <col min="7153" max="7153" width="13.42578125" style="312" bestFit="1" customWidth="1"/>
    <col min="7154" max="7154" width="11.140625" style="312" bestFit="1" customWidth="1"/>
    <col min="7155" max="7155" width="13.42578125" style="312" bestFit="1" customWidth="1"/>
    <col min="7156" max="7156" width="11.140625" style="312" bestFit="1" customWidth="1"/>
    <col min="7157" max="7157" width="15.28515625" style="312" bestFit="1" customWidth="1"/>
    <col min="7158" max="7158" width="8.28515625" style="312" bestFit="1" customWidth="1"/>
    <col min="7159" max="7161" width="9.140625" style="312" customWidth="1"/>
    <col min="7162" max="7400" width="8.85546875" style="312"/>
    <col min="7401" max="7401" width="15.28515625" style="312" bestFit="1" customWidth="1"/>
    <col min="7402" max="7403" width="13.42578125" style="312" bestFit="1" customWidth="1"/>
    <col min="7404" max="7404" width="11.140625" style="312" bestFit="1" customWidth="1"/>
    <col min="7405" max="7405" width="13.42578125" style="312" bestFit="1" customWidth="1"/>
    <col min="7406" max="7406" width="9.7109375" style="312" bestFit="1" customWidth="1"/>
    <col min="7407" max="7407" width="11.140625" style="312" bestFit="1" customWidth="1"/>
    <col min="7408" max="7408" width="9.7109375" style="312" bestFit="1" customWidth="1"/>
    <col min="7409" max="7409" width="13.42578125" style="312" bestFit="1" customWidth="1"/>
    <col min="7410" max="7410" width="11.140625" style="312" bestFit="1" customWidth="1"/>
    <col min="7411" max="7411" width="13.42578125" style="312" bestFit="1" customWidth="1"/>
    <col min="7412" max="7412" width="11.140625" style="312" bestFit="1" customWidth="1"/>
    <col min="7413" max="7413" width="15.28515625" style="312" bestFit="1" customWidth="1"/>
    <col min="7414" max="7414" width="8.28515625" style="312" bestFit="1" customWidth="1"/>
    <col min="7415" max="7417" width="9.140625" style="312" customWidth="1"/>
    <col min="7418" max="7656" width="8.85546875" style="312"/>
    <col min="7657" max="7657" width="15.28515625" style="312" bestFit="1" customWidth="1"/>
    <col min="7658" max="7659" width="13.42578125" style="312" bestFit="1" customWidth="1"/>
    <col min="7660" max="7660" width="11.140625" style="312" bestFit="1" customWidth="1"/>
    <col min="7661" max="7661" width="13.42578125" style="312" bestFit="1" customWidth="1"/>
    <col min="7662" max="7662" width="9.7109375" style="312" bestFit="1" customWidth="1"/>
    <col min="7663" max="7663" width="11.140625" style="312" bestFit="1" customWidth="1"/>
    <col min="7664" max="7664" width="9.7109375" style="312" bestFit="1" customWidth="1"/>
    <col min="7665" max="7665" width="13.42578125" style="312" bestFit="1" customWidth="1"/>
    <col min="7666" max="7666" width="11.140625" style="312" bestFit="1" customWidth="1"/>
    <col min="7667" max="7667" width="13.42578125" style="312" bestFit="1" customWidth="1"/>
    <col min="7668" max="7668" width="11.140625" style="312" bestFit="1" customWidth="1"/>
    <col min="7669" max="7669" width="15.28515625" style="312" bestFit="1" customWidth="1"/>
    <col min="7670" max="7670" width="8.28515625" style="312" bestFit="1" customWidth="1"/>
    <col min="7671" max="7673" width="9.140625" style="312" customWidth="1"/>
    <col min="7674" max="7912" width="8.85546875" style="312"/>
    <col min="7913" max="7913" width="15.28515625" style="312" bestFit="1" customWidth="1"/>
    <col min="7914" max="7915" width="13.42578125" style="312" bestFit="1" customWidth="1"/>
    <col min="7916" max="7916" width="11.140625" style="312" bestFit="1" customWidth="1"/>
    <col min="7917" max="7917" width="13.42578125" style="312" bestFit="1" customWidth="1"/>
    <col min="7918" max="7918" width="9.7109375" style="312" bestFit="1" customWidth="1"/>
    <col min="7919" max="7919" width="11.140625" style="312" bestFit="1" customWidth="1"/>
    <col min="7920" max="7920" width="9.7109375" style="312" bestFit="1" customWidth="1"/>
    <col min="7921" max="7921" width="13.42578125" style="312" bestFit="1" customWidth="1"/>
    <col min="7922" max="7922" width="11.140625" style="312" bestFit="1" customWidth="1"/>
    <col min="7923" max="7923" width="13.42578125" style="312" bestFit="1" customWidth="1"/>
    <col min="7924" max="7924" width="11.140625" style="312" bestFit="1" customWidth="1"/>
    <col min="7925" max="7925" width="15.28515625" style="312" bestFit="1" customWidth="1"/>
    <col min="7926" max="7926" width="8.28515625" style="312" bestFit="1" customWidth="1"/>
    <col min="7927" max="7929" width="9.140625" style="312" customWidth="1"/>
    <col min="7930" max="8168" width="8.85546875" style="312"/>
    <col min="8169" max="8169" width="15.28515625" style="312" bestFit="1" customWidth="1"/>
    <col min="8170" max="8171" width="13.42578125" style="312" bestFit="1" customWidth="1"/>
    <col min="8172" max="8172" width="11.140625" style="312" bestFit="1" customWidth="1"/>
    <col min="8173" max="8173" width="13.42578125" style="312" bestFit="1" customWidth="1"/>
    <col min="8174" max="8174" width="9.7109375" style="312" bestFit="1" customWidth="1"/>
    <col min="8175" max="8175" width="11.140625" style="312" bestFit="1" customWidth="1"/>
    <col min="8176" max="8176" width="9.7109375" style="312" bestFit="1" customWidth="1"/>
    <col min="8177" max="8177" width="13.42578125" style="312" bestFit="1" customWidth="1"/>
    <col min="8178" max="8178" width="11.140625" style="312" bestFit="1" customWidth="1"/>
    <col min="8179" max="8179" width="13.42578125" style="312" bestFit="1" customWidth="1"/>
    <col min="8180" max="8180" width="11.140625" style="312" bestFit="1" customWidth="1"/>
    <col min="8181" max="8181" width="15.28515625" style="312" bestFit="1" customWidth="1"/>
    <col min="8182" max="8182" width="8.28515625" style="312" bestFit="1" customWidth="1"/>
    <col min="8183" max="8185" width="9.140625" style="312" customWidth="1"/>
    <col min="8186" max="8424" width="8.85546875" style="312"/>
    <col min="8425" max="8425" width="15.28515625" style="312" bestFit="1" customWidth="1"/>
    <col min="8426" max="8427" width="13.42578125" style="312" bestFit="1" customWidth="1"/>
    <col min="8428" max="8428" width="11.140625" style="312" bestFit="1" customWidth="1"/>
    <col min="8429" max="8429" width="13.42578125" style="312" bestFit="1" customWidth="1"/>
    <col min="8430" max="8430" width="9.7109375" style="312" bestFit="1" customWidth="1"/>
    <col min="8431" max="8431" width="11.140625" style="312" bestFit="1" customWidth="1"/>
    <col min="8432" max="8432" width="9.7109375" style="312" bestFit="1" customWidth="1"/>
    <col min="8433" max="8433" width="13.42578125" style="312" bestFit="1" customWidth="1"/>
    <col min="8434" max="8434" width="11.140625" style="312" bestFit="1" customWidth="1"/>
    <col min="8435" max="8435" width="13.42578125" style="312" bestFit="1" customWidth="1"/>
    <col min="8436" max="8436" width="11.140625" style="312" bestFit="1" customWidth="1"/>
    <col min="8437" max="8437" width="15.28515625" style="312" bestFit="1" customWidth="1"/>
    <col min="8438" max="8438" width="8.28515625" style="312" bestFit="1" customWidth="1"/>
    <col min="8439" max="8441" width="9.140625" style="312" customWidth="1"/>
    <col min="8442" max="8680" width="8.85546875" style="312"/>
    <col min="8681" max="8681" width="15.28515625" style="312" bestFit="1" customWidth="1"/>
    <col min="8682" max="8683" width="13.42578125" style="312" bestFit="1" customWidth="1"/>
    <col min="8684" max="8684" width="11.140625" style="312" bestFit="1" customWidth="1"/>
    <col min="8685" max="8685" width="13.42578125" style="312" bestFit="1" customWidth="1"/>
    <col min="8686" max="8686" width="9.7109375" style="312" bestFit="1" customWidth="1"/>
    <col min="8687" max="8687" width="11.140625" style="312" bestFit="1" customWidth="1"/>
    <col min="8688" max="8688" width="9.7109375" style="312" bestFit="1" customWidth="1"/>
    <col min="8689" max="8689" width="13.42578125" style="312" bestFit="1" customWidth="1"/>
    <col min="8690" max="8690" width="11.140625" style="312" bestFit="1" customWidth="1"/>
    <col min="8691" max="8691" width="13.42578125" style="312" bestFit="1" customWidth="1"/>
    <col min="8692" max="8692" width="11.140625" style="312" bestFit="1" customWidth="1"/>
    <col min="8693" max="8693" width="15.28515625" style="312" bestFit="1" customWidth="1"/>
    <col min="8694" max="8694" width="8.28515625" style="312" bestFit="1" customWidth="1"/>
    <col min="8695" max="8697" width="9.140625" style="312" customWidth="1"/>
    <col min="8698" max="8936" width="8.85546875" style="312"/>
    <col min="8937" max="8937" width="15.28515625" style="312" bestFit="1" customWidth="1"/>
    <col min="8938" max="8939" width="13.42578125" style="312" bestFit="1" customWidth="1"/>
    <col min="8940" max="8940" width="11.140625" style="312" bestFit="1" customWidth="1"/>
    <col min="8941" max="8941" width="13.42578125" style="312" bestFit="1" customWidth="1"/>
    <col min="8942" max="8942" width="9.7109375" style="312" bestFit="1" customWidth="1"/>
    <col min="8943" max="8943" width="11.140625" style="312" bestFit="1" customWidth="1"/>
    <col min="8944" max="8944" width="9.7109375" style="312" bestFit="1" customWidth="1"/>
    <col min="8945" max="8945" width="13.42578125" style="312" bestFit="1" customWidth="1"/>
    <col min="8946" max="8946" width="11.140625" style="312" bestFit="1" customWidth="1"/>
    <col min="8947" max="8947" width="13.42578125" style="312" bestFit="1" customWidth="1"/>
    <col min="8948" max="8948" width="11.140625" style="312" bestFit="1" customWidth="1"/>
    <col min="8949" max="8949" width="15.28515625" style="312" bestFit="1" customWidth="1"/>
    <col min="8950" max="8950" width="8.28515625" style="312" bestFit="1" customWidth="1"/>
    <col min="8951" max="8953" width="9.140625" style="312" customWidth="1"/>
    <col min="8954" max="9192" width="8.85546875" style="312"/>
    <col min="9193" max="9193" width="15.28515625" style="312" bestFit="1" customWidth="1"/>
    <col min="9194" max="9195" width="13.42578125" style="312" bestFit="1" customWidth="1"/>
    <col min="9196" max="9196" width="11.140625" style="312" bestFit="1" customWidth="1"/>
    <col min="9197" max="9197" width="13.42578125" style="312" bestFit="1" customWidth="1"/>
    <col min="9198" max="9198" width="9.7109375" style="312" bestFit="1" customWidth="1"/>
    <col min="9199" max="9199" width="11.140625" style="312" bestFit="1" customWidth="1"/>
    <col min="9200" max="9200" width="9.7109375" style="312" bestFit="1" customWidth="1"/>
    <col min="9201" max="9201" width="13.42578125" style="312" bestFit="1" customWidth="1"/>
    <col min="9202" max="9202" width="11.140625" style="312" bestFit="1" customWidth="1"/>
    <col min="9203" max="9203" width="13.42578125" style="312" bestFit="1" customWidth="1"/>
    <col min="9204" max="9204" width="11.140625" style="312" bestFit="1" customWidth="1"/>
    <col min="9205" max="9205" width="15.28515625" style="312" bestFit="1" customWidth="1"/>
    <col min="9206" max="9206" width="8.28515625" style="312" bestFit="1" customWidth="1"/>
    <col min="9207" max="9209" width="9.140625" style="312" customWidth="1"/>
    <col min="9210" max="9448" width="8.85546875" style="312"/>
    <col min="9449" max="9449" width="15.28515625" style="312" bestFit="1" customWidth="1"/>
    <col min="9450" max="9451" width="13.42578125" style="312" bestFit="1" customWidth="1"/>
    <col min="9452" max="9452" width="11.140625" style="312" bestFit="1" customWidth="1"/>
    <col min="9453" max="9453" width="13.42578125" style="312" bestFit="1" customWidth="1"/>
    <col min="9454" max="9454" width="9.7109375" style="312" bestFit="1" customWidth="1"/>
    <col min="9455" max="9455" width="11.140625" style="312" bestFit="1" customWidth="1"/>
    <col min="9456" max="9456" width="9.7109375" style="312" bestFit="1" customWidth="1"/>
    <col min="9457" max="9457" width="13.42578125" style="312" bestFit="1" customWidth="1"/>
    <col min="9458" max="9458" width="11.140625" style="312" bestFit="1" customWidth="1"/>
    <col min="9459" max="9459" width="13.42578125" style="312" bestFit="1" customWidth="1"/>
    <col min="9460" max="9460" width="11.140625" style="312" bestFit="1" customWidth="1"/>
    <col min="9461" max="9461" width="15.28515625" style="312" bestFit="1" customWidth="1"/>
    <col min="9462" max="9462" width="8.28515625" style="312" bestFit="1" customWidth="1"/>
    <col min="9463" max="9465" width="9.140625" style="312" customWidth="1"/>
    <col min="9466" max="9704" width="8.85546875" style="312"/>
    <col min="9705" max="9705" width="15.28515625" style="312" bestFit="1" customWidth="1"/>
    <col min="9706" max="9707" width="13.42578125" style="312" bestFit="1" customWidth="1"/>
    <col min="9708" max="9708" width="11.140625" style="312" bestFit="1" customWidth="1"/>
    <col min="9709" max="9709" width="13.42578125" style="312" bestFit="1" customWidth="1"/>
    <col min="9710" max="9710" width="9.7109375" style="312" bestFit="1" customWidth="1"/>
    <col min="9711" max="9711" width="11.140625" style="312" bestFit="1" customWidth="1"/>
    <col min="9712" max="9712" width="9.7109375" style="312" bestFit="1" customWidth="1"/>
    <col min="9713" max="9713" width="13.42578125" style="312" bestFit="1" customWidth="1"/>
    <col min="9714" max="9714" width="11.140625" style="312" bestFit="1" customWidth="1"/>
    <col min="9715" max="9715" width="13.42578125" style="312" bestFit="1" customWidth="1"/>
    <col min="9716" max="9716" width="11.140625" style="312" bestFit="1" customWidth="1"/>
    <col min="9717" max="9717" width="15.28515625" style="312" bestFit="1" customWidth="1"/>
    <col min="9718" max="9718" width="8.28515625" style="312" bestFit="1" customWidth="1"/>
    <col min="9719" max="9721" width="9.140625" style="312" customWidth="1"/>
    <col min="9722" max="9960" width="8.85546875" style="312"/>
    <col min="9961" max="9961" width="15.28515625" style="312" bestFit="1" customWidth="1"/>
    <col min="9962" max="9963" width="13.42578125" style="312" bestFit="1" customWidth="1"/>
    <col min="9964" max="9964" width="11.140625" style="312" bestFit="1" customWidth="1"/>
    <col min="9965" max="9965" width="13.42578125" style="312" bestFit="1" customWidth="1"/>
    <col min="9966" max="9966" width="9.7109375" style="312" bestFit="1" customWidth="1"/>
    <col min="9967" max="9967" width="11.140625" style="312" bestFit="1" customWidth="1"/>
    <col min="9968" max="9968" width="9.7109375" style="312" bestFit="1" customWidth="1"/>
    <col min="9969" max="9969" width="13.42578125" style="312" bestFit="1" customWidth="1"/>
    <col min="9970" max="9970" width="11.140625" style="312" bestFit="1" customWidth="1"/>
    <col min="9971" max="9971" width="13.42578125" style="312" bestFit="1" customWidth="1"/>
    <col min="9972" max="9972" width="11.140625" style="312" bestFit="1" customWidth="1"/>
    <col min="9973" max="9973" width="15.28515625" style="312" bestFit="1" customWidth="1"/>
    <col min="9974" max="9974" width="8.28515625" style="312" bestFit="1" customWidth="1"/>
    <col min="9975" max="9977" width="9.140625" style="312" customWidth="1"/>
    <col min="9978" max="10216" width="8.85546875" style="312"/>
    <col min="10217" max="10217" width="15.28515625" style="312" bestFit="1" customWidth="1"/>
    <col min="10218" max="10219" width="13.42578125" style="312" bestFit="1" customWidth="1"/>
    <col min="10220" max="10220" width="11.140625" style="312" bestFit="1" customWidth="1"/>
    <col min="10221" max="10221" width="13.42578125" style="312" bestFit="1" customWidth="1"/>
    <col min="10222" max="10222" width="9.7109375" style="312" bestFit="1" customWidth="1"/>
    <col min="10223" max="10223" width="11.140625" style="312" bestFit="1" customWidth="1"/>
    <col min="10224" max="10224" width="9.7109375" style="312" bestFit="1" customWidth="1"/>
    <col min="10225" max="10225" width="13.42578125" style="312" bestFit="1" customWidth="1"/>
    <col min="10226" max="10226" width="11.140625" style="312" bestFit="1" customWidth="1"/>
    <col min="10227" max="10227" width="13.42578125" style="312" bestFit="1" customWidth="1"/>
    <col min="10228" max="10228" width="11.140625" style="312" bestFit="1" customWidth="1"/>
    <col min="10229" max="10229" width="15.28515625" style="312" bestFit="1" customWidth="1"/>
    <col min="10230" max="10230" width="8.28515625" style="312" bestFit="1" customWidth="1"/>
    <col min="10231" max="10233" width="9.140625" style="312" customWidth="1"/>
    <col min="10234" max="10472" width="8.85546875" style="312"/>
    <col min="10473" max="10473" width="15.28515625" style="312" bestFit="1" customWidth="1"/>
    <col min="10474" max="10475" width="13.42578125" style="312" bestFit="1" customWidth="1"/>
    <col min="10476" max="10476" width="11.140625" style="312" bestFit="1" customWidth="1"/>
    <col min="10477" max="10477" width="13.42578125" style="312" bestFit="1" customWidth="1"/>
    <col min="10478" max="10478" width="9.7109375" style="312" bestFit="1" customWidth="1"/>
    <col min="10479" max="10479" width="11.140625" style="312" bestFit="1" customWidth="1"/>
    <col min="10480" max="10480" width="9.7109375" style="312" bestFit="1" customWidth="1"/>
    <col min="10481" max="10481" width="13.42578125" style="312" bestFit="1" customWidth="1"/>
    <col min="10482" max="10482" width="11.140625" style="312" bestFit="1" customWidth="1"/>
    <col min="10483" max="10483" width="13.42578125" style="312" bestFit="1" customWidth="1"/>
    <col min="10484" max="10484" width="11.140625" style="312" bestFit="1" customWidth="1"/>
    <col min="10485" max="10485" width="15.28515625" style="312" bestFit="1" customWidth="1"/>
    <col min="10486" max="10486" width="8.28515625" style="312" bestFit="1" customWidth="1"/>
    <col min="10487" max="10489" width="9.140625" style="312" customWidth="1"/>
    <col min="10490" max="10728" width="8.85546875" style="312"/>
    <col min="10729" max="10729" width="15.28515625" style="312" bestFit="1" customWidth="1"/>
    <col min="10730" max="10731" width="13.42578125" style="312" bestFit="1" customWidth="1"/>
    <col min="10732" max="10732" width="11.140625" style="312" bestFit="1" customWidth="1"/>
    <col min="10733" max="10733" width="13.42578125" style="312" bestFit="1" customWidth="1"/>
    <col min="10734" max="10734" width="9.7109375" style="312" bestFit="1" customWidth="1"/>
    <col min="10735" max="10735" width="11.140625" style="312" bestFit="1" customWidth="1"/>
    <col min="10736" max="10736" width="9.7109375" style="312" bestFit="1" customWidth="1"/>
    <col min="10737" max="10737" width="13.42578125" style="312" bestFit="1" customWidth="1"/>
    <col min="10738" max="10738" width="11.140625" style="312" bestFit="1" customWidth="1"/>
    <col min="10739" max="10739" width="13.42578125" style="312" bestFit="1" customWidth="1"/>
    <col min="10740" max="10740" width="11.140625" style="312" bestFit="1" customWidth="1"/>
    <col min="10741" max="10741" width="15.28515625" style="312" bestFit="1" customWidth="1"/>
    <col min="10742" max="10742" width="8.28515625" style="312" bestFit="1" customWidth="1"/>
    <col min="10743" max="10745" width="9.140625" style="312" customWidth="1"/>
    <col min="10746" max="10984" width="8.85546875" style="312"/>
    <col min="10985" max="10985" width="15.28515625" style="312" bestFit="1" customWidth="1"/>
    <col min="10986" max="10987" width="13.42578125" style="312" bestFit="1" customWidth="1"/>
    <col min="10988" max="10988" width="11.140625" style="312" bestFit="1" customWidth="1"/>
    <col min="10989" max="10989" width="13.42578125" style="312" bestFit="1" customWidth="1"/>
    <col min="10990" max="10990" width="9.7109375" style="312" bestFit="1" customWidth="1"/>
    <col min="10991" max="10991" width="11.140625" style="312" bestFit="1" customWidth="1"/>
    <col min="10992" max="10992" width="9.7109375" style="312" bestFit="1" customWidth="1"/>
    <col min="10993" max="10993" width="13.42578125" style="312" bestFit="1" customWidth="1"/>
    <col min="10994" max="10994" width="11.140625" style="312" bestFit="1" customWidth="1"/>
    <col min="10995" max="10995" width="13.42578125" style="312" bestFit="1" customWidth="1"/>
    <col min="10996" max="10996" width="11.140625" style="312" bestFit="1" customWidth="1"/>
    <col min="10997" max="10997" width="15.28515625" style="312" bestFit="1" customWidth="1"/>
    <col min="10998" max="10998" width="8.28515625" style="312" bestFit="1" customWidth="1"/>
    <col min="10999" max="11001" width="9.140625" style="312" customWidth="1"/>
    <col min="11002" max="11240" width="8.85546875" style="312"/>
    <col min="11241" max="11241" width="15.28515625" style="312" bestFit="1" customWidth="1"/>
    <col min="11242" max="11243" width="13.42578125" style="312" bestFit="1" customWidth="1"/>
    <col min="11244" max="11244" width="11.140625" style="312" bestFit="1" customWidth="1"/>
    <col min="11245" max="11245" width="13.42578125" style="312" bestFit="1" customWidth="1"/>
    <col min="11246" max="11246" width="9.7109375" style="312" bestFit="1" customWidth="1"/>
    <col min="11247" max="11247" width="11.140625" style="312" bestFit="1" customWidth="1"/>
    <col min="11248" max="11248" width="9.7109375" style="312" bestFit="1" customWidth="1"/>
    <col min="11249" max="11249" width="13.42578125" style="312" bestFit="1" customWidth="1"/>
    <col min="11250" max="11250" width="11.140625" style="312" bestFit="1" customWidth="1"/>
    <col min="11251" max="11251" width="13.42578125" style="312" bestFit="1" customWidth="1"/>
    <col min="11252" max="11252" width="11.140625" style="312" bestFit="1" customWidth="1"/>
    <col min="11253" max="11253" width="15.28515625" style="312" bestFit="1" customWidth="1"/>
    <col min="11254" max="11254" width="8.28515625" style="312" bestFit="1" customWidth="1"/>
    <col min="11255" max="11257" width="9.140625" style="312" customWidth="1"/>
    <col min="11258" max="11496" width="8.85546875" style="312"/>
    <col min="11497" max="11497" width="15.28515625" style="312" bestFit="1" customWidth="1"/>
    <col min="11498" max="11499" width="13.42578125" style="312" bestFit="1" customWidth="1"/>
    <col min="11500" max="11500" width="11.140625" style="312" bestFit="1" customWidth="1"/>
    <col min="11501" max="11501" width="13.42578125" style="312" bestFit="1" customWidth="1"/>
    <col min="11502" max="11502" width="9.7109375" style="312" bestFit="1" customWidth="1"/>
    <col min="11503" max="11503" width="11.140625" style="312" bestFit="1" customWidth="1"/>
    <col min="11504" max="11504" width="9.7109375" style="312" bestFit="1" customWidth="1"/>
    <col min="11505" max="11505" width="13.42578125" style="312" bestFit="1" customWidth="1"/>
    <col min="11506" max="11506" width="11.140625" style="312" bestFit="1" customWidth="1"/>
    <col min="11507" max="11507" width="13.42578125" style="312" bestFit="1" customWidth="1"/>
    <col min="11508" max="11508" width="11.140625" style="312" bestFit="1" customWidth="1"/>
    <col min="11509" max="11509" width="15.28515625" style="312" bestFit="1" customWidth="1"/>
    <col min="11510" max="11510" width="8.28515625" style="312" bestFit="1" customWidth="1"/>
    <col min="11511" max="11513" width="9.140625" style="312" customWidth="1"/>
    <col min="11514" max="11752" width="8.85546875" style="312"/>
    <col min="11753" max="11753" width="15.28515625" style="312" bestFit="1" customWidth="1"/>
    <col min="11754" max="11755" width="13.42578125" style="312" bestFit="1" customWidth="1"/>
    <col min="11756" max="11756" width="11.140625" style="312" bestFit="1" customWidth="1"/>
    <col min="11757" max="11757" width="13.42578125" style="312" bestFit="1" customWidth="1"/>
    <col min="11758" max="11758" width="9.7109375" style="312" bestFit="1" customWidth="1"/>
    <col min="11759" max="11759" width="11.140625" style="312" bestFit="1" customWidth="1"/>
    <col min="11760" max="11760" width="9.7109375" style="312" bestFit="1" customWidth="1"/>
    <col min="11761" max="11761" width="13.42578125" style="312" bestFit="1" customWidth="1"/>
    <col min="11762" max="11762" width="11.140625" style="312" bestFit="1" customWidth="1"/>
    <col min="11763" max="11763" width="13.42578125" style="312" bestFit="1" customWidth="1"/>
    <col min="11764" max="11764" width="11.140625" style="312" bestFit="1" customWidth="1"/>
    <col min="11765" max="11765" width="15.28515625" style="312" bestFit="1" customWidth="1"/>
    <col min="11766" max="11766" width="8.28515625" style="312" bestFit="1" customWidth="1"/>
    <col min="11767" max="11769" width="9.140625" style="312" customWidth="1"/>
    <col min="11770" max="12008" width="8.85546875" style="312"/>
    <col min="12009" max="12009" width="15.28515625" style="312" bestFit="1" customWidth="1"/>
    <col min="12010" max="12011" width="13.42578125" style="312" bestFit="1" customWidth="1"/>
    <col min="12012" max="12012" width="11.140625" style="312" bestFit="1" customWidth="1"/>
    <col min="12013" max="12013" width="13.42578125" style="312" bestFit="1" customWidth="1"/>
    <col min="12014" max="12014" width="9.7109375" style="312" bestFit="1" customWidth="1"/>
    <col min="12015" max="12015" width="11.140625" style="312" bestFit="1" customWidth="1"/>
    <col min="12016" max="12016" width="9.7109375" style="312" bestFit="1" customWidth="1"/>
    <col min="12017" max="12017" width="13.42578125" style="312" bestFit="1" customWidth="1"/>
    <col min="12018" max="12018" width="11.140625" style="312" bestFit="1" customWidth="1"/>
    <col min="12019" max="12019" width="13.42578125" style="312" bestFit="1" customWidth="1"/>
    <col min="12020" max="12020" width="11.140625" style="312" bestFit="1" customWidth="1"/>
    <col min="12021" max="12021" width="15.28515625" style="312" bestFit="1" customWidth="1"/>
    <col min="12022" max="12022" width="8.28515625" style="312" bestFit="1" customWidth="1"/>
    <col min="12023" max="12025" width="9.140625" style="312" customWidth="1"/>
    <col min="12026" max="12264" width="8.85546875" style="312"/>
    <col min="12265" max="12265" width="15.28515625" style="312" bestFit="1" customWidth="1"/>
    <col min="12266" max="12267" width="13.42578125" style="312" bestFit="1" customWidth="1"/>
    <col min="12268" max="12268" width="11.140625" style="312" bestFit="1" customWidth="1"/>
    <col min="12269" max="12269" width="13.42578125" style="312" bestFit="1" customWidth="1"/>
    <col min="12270" max="12270" width="9.7109375" style="312" bestFit="1" customWidth="1"/>
    <col min="12271" max="12271" width="11.140625" style="312" bestFit="1" customWidth="1"/>
    <col min="12272" max="12272" width="9.7109375" style="312" bestFit="1" customWidth="1"/>
    <col min="12273" max="12273" width="13.42578125" style="312" bestFit="1" customWidth="1"/>
    <col min="12274" max="12274" width="11.140625" style="312" bestFit="1" customWidth="1"/>
    <col min="12275" max="12275" width="13.42578125" style="312" bestFit="1" customWidth="1"/>
    <col min="12276" max="12276" width="11.140625" style="312" bestFit="1" customWidth="1"/>
    <col min="12277" max="12277" width="15.28515625" style="312" bestFit="1" customWidth="1"/>
    <col min="12278" max="12278" width="8.28515625" style="312" bestFit="1" customWidth="1"/>
    <col min="12279" max="12281" width="9.140625" style="312" customWidth="1"/>
    <col min="12282" max="12520" width="8.85546875" style="312"/>
    <col min="12521" max="12521" width="15.28515625" style="312" bestFit="1" customWidth="1"/>
    <col min="12522" max="12523" width="13.42578125" style="312" bestFit="1" customWidth="1"/>
    <col min="12524" max="12524" width="11.140625" style="312" bestFit="1" customWidth="1"/>
    <col min="12525" max="12525" width="13.42578125" style="312" bestFit="1" customWidth="1"/>
    <col min="12526" max="12526" width="9.7109375" style="312" bestFit="1" customWidth="1"/>
    <col min="12527" max="12527" width="11.140625" style="312" bestFit="1" customWidth="1"/>
    <col min="12528" max="12528" width="9.7109375" style="312" bestFit="1" customWidth="1"/>
    <col min="12529" max="12529" width="13.42578125" style="312" bestFit="1" customWidth="1"/>
    <col min="12530" max="12530" width="11.140625" style="312" bestFit="1" customWidth="1"/>
    <col min="12531" max="12531" width="13.42578125" style="312" bestFit="1" customWidth="1"/>
    <col min="12532" max="12532" width="11.140625" style="312" bestFit="1" customWidth="1"/>
    <col min="12533" max="12533" width="15.28515625" style="312" bestFit="1" customWidth="1"/>
    <col min="12534" max="12534" width="8.28515625" style="312" bestFit="1" customWidth="1"/>
    <col min="12535" max="12537" width="9.140625" style="312" customWidth="1"/>
    <col min="12538" max="12776" width="8.85546875" style="312"/>
    <col min="12777" max="12777" width="15.28515625" style="312" bestFit="1" customWidth="1"/>
    <col min="12778" max="12779" width="13.42578125" style="312" bestFit="1" customWidth="1"/>
    <col min="12780" max="12780" width="11.140625" style="312" bestFit="1" customWidth="1"/>
    <col min="12781" max="12781" width="13.42578125" style="312" bestFit="1" customWidth="1"/>
    <col min="12782" max="12782" width="9.7109375" style="312" bestFit="1" customWidth="1"/>
    <col min="12783" max="12783" width="11.140625" style="312" bestFit="1" customWidth="1"/>
    <col min="12784" max="12784" width="9.7109375" style="312" bestFit="1" customWidth="1"/>
    <col min="12785" max="12785" width="13.42578125" style="312" bestFit="1" customWidth="1"/>
    <col min="12786" max="12786" width="11.140625" style="312" bestFit="1" customWidth="1"/>
    <col min="12787" max="12787" width="13.42578125" style="312" bestFit="1" customWidth="1"/>
    <col min="12788" max="12788" width="11.140625" style="312" bestFit="1" customWidth="1"/>
    <col min="12789" max="12789" width="15.28515625" style="312" bestFit="1" customWidth="1"/>
    <col min="12790" max="12790" width="8.28515625" style="312" bestFit="1" customWidth="1"/>
    <col min="12791" max="12793" width="9.140625" style="312" customWidth="1"/>
    <col min="12794" max="13032" width="8.85546875" style="312"/>
    <col min="13033" max="13033" width="15.28515625" style="312" bestFit="1" customWidth="1"/>
    <col min="13034" max="13035" width="13.42578125" style="312" bestFit="1" customWidth="1"/>
    <col min="13036" max="13036" width="11.140625" style="312" bestFit="1" customWidth="1"/>
    <col min="13037" max="13037" width="13.42578125" style="312" bestFit="1" customWidth="1"/>
    <col min="13038" max="13038" width="9.7109375" style="312" bestFit="1" customWidth="1"/>
    <col min="13039" max="13039" width="11.140625" style="312" bestFit="1" customWidth="1"/>
    <col min="13040" max="13040" width="9.7109375" style="312" bestFit="1" customWidth="1"/>
    <col min="13041" max="13041" width="13.42578125" style="312" bestFit="1" customWidth="1"/>
    <col min="13042" max="13042" width="11.140625" style="312" bestFit="1" customWidth="1"/>
    <col min="13043" max="13043" width="13.42578125" style="312" bestFit="1" customWidth="1"/>
    <col min="13044" max="13044" width="11.140625" style="312" bestFit="1" customWidth="1"/>
    <col min="13045" max="13045" width="15.28515625" style="312" bestFit="1" customWidth="1"/>
    <col min="13046" max="13046" width="8.28515625" style="312" bestFit="1" customWidth="1"/>
    <col min="13047" max="13049" width="9.140625" style="312" customWidth="1"/>
    <col min="13050" max="13288" width="8.85546875" style="312"/>
    <col min="13289" max="13289" width="15.28515625" style="312" bestFit="1" customWidth="1"/>
    <col min="13290" max="13291" width="13.42578125" style="312" bestFit="1" customWidth="1"/>
    <col min="13292" max="13292" width="11.140625" style="312" bestFit="1" customWidth="1"/>
    <col min="13293" max="13293" width="13.42578125" style="312" bestFit="1" customWidth="1"/>
    <col min="13294" max="13294" width="9.7109375" style="312" bestFit="1" customWidth="1"/>
    <col min="13295" max="13295" width="11.140625" style="312" bestFit="1" customWidth="1"/>
    <col min="13296" max="13296" width="9.7109375" style="312" bestFit="1" customWidth="1"/>
    <col min="13297" max="13297" width="13.42578125" style="312" bestFit="1" customWidth="1"/>
    <col min="13298" max="13298" width="11.140625" style="312" bestFit="1" customWidth="1"/>
    <col min="13299" max="13299" width="13.42578125" style="312" bestFit="1" customWidth="1"/>
    <col min="13300" max="13300" width="11.140625" style="312" bestFit="1" customWidth="1"/>
    <col min="13301" max="13301" width="15.28515625" style="312" bestFit="1" customWidth="1"/>
    <col min="13302" max="13302" width="8.28515625" style="312" bestFit="1" customWidth="1"/>
    <col min="13303" max="13305" width="9.140625" style="312" customWidth="1"/>
    <col min="13306" max="13544" width="8.85546875" style="312"/>
    <col min="13545" max="13545" width="15.28515625" style="312" bestFit="1" customWidth="1"/>
    <col min="13546" max="13547" width="13.42578125" style="312" bestFit="1" customWidth="1"/>
    <col min="13548" max="13548" width="11.140625" style="312" bestFit="1" customWidth="1"/>
    <col min="13549" max="13549" width="13.42578125" style="312" bestFit="1" customWidth="1"/>
    <col min="13550" max="13550" width="9.7109375" style="312" bestFit="1" customWidth="1"/>
    <col min="13551" max="13551" width="11.140625" style="312" bestFit="1" customWidth="1"/>
    <col min="13552" max="13552" width="9.7109375" style="312" bestFit="1" customWidth="1"/>
    <col min="13553" max="13553" width="13.42578125" style="312" bestFit="1" customWidth="1"/>
    <col min="13554" max="13554" width="11.140625" style="312" bestFit="1" customWidth="1"/>
    <col min="13555" max="13555" width="13.42578125" style="312" bestFit="1" customWidth="1"/>
    <col min="13556" max="13556" width="11.140625" style="312" bestFit="1" customWidth="1"/>
    <col min="13557" max="13557" width="15.28515625" style="312" bestFit="1" customWidth="1"/>
    <col min="13558" max="13558" width="8.28515625" style="312" bestFit="1" customWidth="1"/>
    <col min="13559" max="13561" width="9.140625" style="312" customWidth="1"/>
    <col min="13562" max="13800" width="8.85546875" style="312"/>
    <col min="13801" max="13801" width="15.28515625" style="312" bestFit="1" customWidth="1"/>
    <col min="13802" max="13803" width="13.42578125" style="312" bestFit="1" customWidth="1"/>
    <col min="13804" max="13804" width="11.140625" style="312" bestFit="1" customWidth="1"/>
    <col min="13805" max="13805" width="13.42578125" style="312" bestFit="1" customWidth="1"/>
    <col min="13806" max="13806" width="9.7109375" style="312" bestFit="1" customWidth="1"/>
    <col min="13807" max="13807" width="11.140625" style="312" bestFit="1" customWidth="1"/>
    <col min="13808" max="13808" width="9.7109375" style="312" bestFit="1" customWidth="1"/>
    <col min="13809" max="13809" width="13.42578125" style="312" bestFit="1" customWidth="1"/>
    <col min="13810" max="13810" width="11.140625" style="312" bestFit="1" customWidth="1"/>
    <col min="13811" max="13811" width="13.42578125" style="312" bestFit="1" customWidth="1"/>
    <col min="13812" max="13812" width="11.140625" style="312" bestFit="1" customWidth="1"/>
    <col min="13813" max="13813" width="15.28515625" style="312" bestFit="1" customWidth="1"/>
    <col min="13814" max="13814" width="8.28515625" style="312" bestFit="1" customWidth="1"/>
    <col min="13815" max="13817" width="9.140625" style="312" customWidth="1"/>
    <col min="13818" max="14056" width="8.85546875" style="312"/>
    <col min="14057" max="14057" width="15.28515625" style="312" bestFit="1" customWidth="1"/>
    <col min="14058" max="14059" width="13.42578125" style="312" bestFit="1" customWidth="1"/>
    <col min="14060" max="14060" width="11.140625" style="312" bestFit="1" customWidth="1"/>
    <col min="14061" max="14061" width="13.42578125" style="312" bestFit="1" customWidth="1"/>
    <col min="14062" max="14062" width="9.7109375" style="312" bestFit="1" customWidth="1"/>
    <col min="14063" max="14063" width="11.140625" style="312" bestFit="1" customWidth="1"/>
    <col min="14064" max="14064" width="9.7109375" style="312" bestFit="1" customWidth="1"/>
    <col min="14065" max="14065" width="13.42578125" style="312" bestFit="1" customWidth="1"/>
    <col min="14066" max="14066" width="11.140625" style="312" bestFit="1" customWidth="1"/>
    <col min="14067" max="14067" width="13.42578125" style="312" bestFit="1" customWidth="1"/>
    <col min="14068" max="14068" width="11.140625" style="312" bestFit="1" customWidth="1"/>
    <col min="14069" max="14069" width="15.28515625" style="312" bestFit="1" customWidth="1"/>
    <col min="14070" max="14070" width="8.28515625" style="312" bestFit="1" customWidth="1"/>
    <col min="14071" max="14073" width="9.140625" style="312" customWidth="1"/>
    <col min="14074" max="14312" width="8.85546875" style="312"/>
    <col min="14313" max="14313" width="15.28515625" style="312" bestFit="1" customWidth="1"/>
    <col min="14314" max="14315" width="13.42578125" style="312" bestFit="1" customWidth="1"/>
    <col min="14316" max="14316" width="11.140625" style="312" bestFit="1" customWidth="1"/>
    <col min="14317" max="14317" width="13.42578125" style="312" bestFit="1" customWidth="1"/>
    <col min="14318" max="14318" width="9.7109375" style="312" bestFit="1" customWidth="1"/>
    <col min="14319" max="14319" width="11.140625" style="312" bestFit="1" customWidth="1"/>
    <col min="14320" max="14320" width="9.7109375" style="312" bestFit="1" customWidth="1"/>
    <col min="14321" max="14321" width="13.42578125" style="312" bestFit="1" customWidth="1"/>
    <col min="14322" max="14322" width="11.140625" style="312" bestFit="1" customWidth="1"/>
    <col min="14323" max="14323" width="13.42578125" style="312" bestFit="1" customWidth="1"/>
    <col min="14324" max="14324" width="11.140625" style="312" bestFit="1" customWidth="1"/>
    <col min="14325" max="14325" width="15.28515625" style="312" bestFit="1" customWidth="1"/>
    <col min="14326" max="14326" width="8.28515625" style="312" bestFit="1" customWidth="1"/>
    <col min="14327" max="14329" width="9.140625" style="312" customWidth="1"/>
    <col min="14330" max="14568" width="8.85546875" style="312"/>
    <col min="14569" max="14569" width="15.28515625" style="312" bestFit="1" customWidth="1"/>
    <col min="14570" max="14571" width="13.42578125" style="312" bestFit="1" customWidth="1"/>
    <col min="14572" max="14572" width="11.140625" style="312" bestFit="1" customWidth="1"/>
    <col min="14573" max="14573" width="13.42578125" style="312" bestFit="1" customWidth="1"/>
    <col min="14574" max="14574" width="9.7109375" style="312" bestFit="1" customWidth="1"/>
    <col min="14575" max="14575" width="11.140625" style="312" bestFit="1" customWidth="1"/>
    <col min="14576" max="14576" width="9.7109375" style="312" bestFit="1" customWidth="1"/>
    <col min="14577" max="14577" width="13.42578125" style="312" bestFit="1" customWidth="1"/>
    <col min="14578" max="14578" width="11.140625" style="312" bestFit="1" customWidth="1"/>
    <col min="14579" max="14579" width="13.42578125" style="312" bestFit="1" customWidth="1"/>
    <col min="14580" max="14580" width="11.140625" style="312" bestFit="1" customWidth="1"/>
    <col min="14581" max="14581" width="15.28515625" style="312" bestFit="1" customWidth="1"/>
    <col min="14582" max="14582" width="8.28515625" style="312" bestFit="1" customWidth="1"/>
    <col min="14583" max="14585" width="9.140625" style="312" customWidth="1"/>
    <col min="14586" max="14824" width="8.85546875" style="312"/>
    <col min="14825" max="14825" width="15.28515625" style="312" bestFit="1" customWidth="1"/>
    <col min="14826" max="14827" width="13.42578125" style="312" bestFit="1" customWidth="1"/>
    <col min="14828" max="14828" width="11.140625" style="312" bestFit="1" customWidth="1"/>
    <col min="14829" max="14829" width="13.42578125" style="312" bestFit="1" customWidth="1"/>
    <col min="14830" max="14830" width="9.7109375" style="312" bestFit="1" customWidth="1"/>
    <col min="14831" max="14831" width="11.140625" style="312" bestFit="1" customWidth="1"/>
    <col min="14832" max="14832" width="9.7109375" style="312" bestFit="1" customWidth="1"/>
    <col min="14833" max="14833" width="13.42578125" style="312" bestFit="1" customWidth="1"/>
    <col min="14834" max="14834" width="11.140625" style="312" bestFit="1" customWidth="1"/>
    <col min="14835" max="14835" width="13.42578125" style="312" bestFit="1" customWidth="1"/>
    <col min="14836" max="14836" width="11.140625" style="312" bestFit="1" customWidth="1"/>
    <col min="14837" max="14837" width="15.28515625" style="312" bestFit="1" customWidth="1"/>
    <col min="14838" max="14838" width="8.28515625" style="312" bestFit="1" customWidth="1"/>
    <col min="14839" max="14841" width="9.140625" style="312" customWidth="1"/>
    <col min="14842" max="15080" width="8.85546875" style="312"/>
    <col min="15081" max="15081" width="15.28515625" style="312" bestFit="1" customWidth="1"/>
    <col min="15082" max="15083" width="13.42578125" style="312" bestFit="1" customWidth="1"/>
    <col min="15084" max="15084" width="11.140625" style="312" bestFit="1" customWidth="1"/>
    <col min="15085" max="15085" width="13.42578125" style="312" bestFit="1" customWidth="1"/>
    <col min="15086" max="15086" width="9.7109375" style="312" bestFit="1" customWidth="1"/>
    <col min="15087" max="15087" width="11.140625" style="312" bestFit="1" customWidth="1"/>
    <col min="15088" max="15088" width="9.7109375" style="312" bestFit="1" customWidth="1"/>
    <col min="15089" max="15089" width="13.42578125" style="312" bestFit="1" customWidth="1"/>
    <col min="15090" max="15090" width="11.140625" style="312" bestFit="1" customWidth="1"/>
    <col min="15091" max="15091" width="13.42578125" style="312" bestFit="1" customWidth="1"/>
    <col min="15092" max="15092" width="11.140625" style="312" bestFit="1" customWidth="1"/>
    <col min="15093" max="15093" width="15.28515625" style="312" bestFit="1" customWidth="1"/>
    <col min="15094" max="15094" width="8.28515625" style="312" bestFit="1" customWidth="1"/>
    <col min="15095" max="15097" width="9.140625" style="312" customWidth="1"/>
    <col min="15098" max="15336" width="8.85546875" style="312"/>
    <col min="15337" max="15337" width="15.28515625" style="312" bestFit="1" customWidth="1"/>
    <col min="15338" max="15339" width="13.42578125" style="312" bestFit="1" customWidth="1"/>
    <col min="15340" max="15340" width="11.140625" style="312" bestFit="1" customWidth="1"/>
    <col min="15341" max="15341" width="13.42578125" style="312" bestFit="1" customWidth="1"/>
    <col min="15342" max="15342" width="9.7109375" style="312" bestFit="1" customWidth="1"/>
    <col min="15343" max="15343" width="11.140625" style="312" bestFit="1" customWidth="1"/>
    <col min="15344" max="15344" width="9.7109375" style="312" bestFit="1" customWidth="1"/>
    <col min="15345" max="15345" width="13.42578125" style="312" bestFit="1" customWidth="1"/>
    <col min="15346" max="15346" width="11.140625" style="312" bestFit="1" customWidth="1"/>
    <col min="15347" max="15347" width="13.42578125" style="312" bestFit="1" customWidth="1"/>
    <col min="15348" max="15348" width="11.140625" style="312" bestFit="1" customWidth="1"/>
    <col min="15349" max="15349" width="15.28515625" style="312" bestFit="1" customWidth="1"/>
    <col min="15350" max="15350" width="8.28515625" style="312" bestFit="1" customWidth="1"/>
    <col min="15351" max="15353" width="9.140625" style="312" customWidth="1"/>
    <col min="15354" max="15592" width="8.85546875" style="312"/>
    <col min="15593" max="15593" width="15.28515625" style="312" bestFit="1" customWidth="1"/>
    <col min="15594" max="15595" width="13.42578125" style="312" bestFit="1" customWidth="1"/>
    <col min="15596" max="15596" width="11.140625" style="312" bestFit="1" customWidth="1"/>
    <col min="15597" max="15597" width="13.42578125" style="312" bestFit="1" customWidth="1"/>
    <col min="15598" max="15598" width="9.7109375" style="312" bestFit="1" customWidth="1"/>
    <col min="15599" max="15599" width="11.140625" style="312" bestFit="1" customWidth="1"/>
    <col min="15600" max="15600" width="9.7109375" style="312" bestFit="1" customWidth="1"/>
    <col min="15601" max="15601" width="13.42578125" style="312" bestFit="1" customWidth="1"/>
    <col min="15602" max="15602" width="11.140625" style="312" bestFit="1" customWidth="1"/>
    <col min="15603" max="15603" width="13.42578125" style="312" bestFit="1" customWidth="1"/>
    <col min="15604" max="15604" width="11.140625" style="312" bestFit="1" customWidth="1"/>
    <col min="15605" max="15605" width="15.28515625" style="312" bestFit="1" customWidth="1"/>
    <col min="15606" max="15606" width="8.28515625" style="312" bestFit="1" customWidth="1"/>
    <col min="15607" max="15609" width="9.140625" style="312" customWidth="1"/>
    <col min="15610" max="15848" width="8.85546875" style="312"/>
    <col min="15849" max="15849" width="15.28515625" style="312" bestFit="1" customWidth="1"/>
    <col min="15850" max="15851" width="13.42578125" style="312" bestFit="1" customWidth="1"/>
    <col min="15852" max="15852" width="11.140625" style="312" bestFit="1" customWidth="1"/>
    <col min="15853" max="15853" width="13.42578125" style="312" bestFit="1" customWidth="1"/>
    <col min="15854" max="15854" width="9.7109375" style="312" bestFit="1" customWidth="1"/>
    <col min="15855" max="15855" width="11.140625" style="312" bestFit="1" customWidth="1"/>
    <col min="15856" max="15856" width="9.7109375" style="312" bestFit="1" customWidth="1"/>
    <col min="15857" max="15857" width="13.42578125" style="312" bestFit="1" customWidth="1"/>
    <col min="15858" max="15858" width="11.140625" style="312" bestFit="1" customWidth="1"/>
    <col min="15859" max="15859" width="13.42578125" style="312" bestFit="1" customWidth="1"/>
    <col min="15860" max="15860" width="11.140625" style="312" bestFit="1" customWidth="1"/>
    <col min="15861" max="15861" width="15.28515625" style="312" bestFit="1" customWidth="1"/>
    <col min="15862" max="15862" width="8.28515625" style="312" bestFit="1" customWidth="1"/>
    <col min="15863" max="15865" width="9.140625" style="312" customWidth="1"/>
    <col min="15866" max="16104" width="8.85546875" style="312"/>
    <col min="16105" max="16105" width="15.28515625" style="312" bestFit="1" customWidth="1"/>
    <col min="16106" max="16107" width="13.42578125" style="312" bestFit="1" customWidth="1"/>
    <col min="16108" max="16108" width="11.140625" style="312" bestFit="1" customWidth="1"/>
    <col min="16109" max="16109" width="13.42578125" style="312" bestFit="1" customWidth="1"/>
    <col min="16110" max="16110" width="9.7109375" style="312" bestFit="1" customWidth="1"/>
    <col min="16111" max="16111" width="11.140625" style="312" bestFit="1" customWidth="1"/>
    <col min="16112" max="16112" width="9.7109375" style="312" bestFit="1" customWidth="1"/>
    <col min="16113" max="16113" width="13.42578125" style="312" bestFit="1" customWidth="1"/>
    <col min="16114" max="16114" width="11.140625" style="312" bestFit="1" customWidth="1"/>
    <col min="16115" max="16115" width="13.42578125" style="312" bestFit="1" customWidth="1"/>
    <col min="16116" max="16116" width="11.140625" style="312" bestFit="1" customWidth="1"/>
    <col min="16117" max="16117" width="15.28515625" style="312" bestFit="1" customWidth="1"/>
    <col min="16118" max="16118" width="8.28515625" style="312" bestFit="1" customWidth="1"/>
    <col min="16119" max="16121" width="9.140625" style="312" customWidth="1"/>
    <col min="16122" max="16360" width="8.85546875" style="312"/>
    <col min="16361" max="16384" width="9" style="312" customWidth="1"/>
  </cols>
  <sheetData>
    <row r="1" spans="1:10" ht="33" customHeight="1">
      <c r="A1" s="993" t="s">
        <v>1030</v>
      </c>
      <c r="B1" s="993"/>
      <c r="C1" s="993"/>
      <c r="D1" s="993"/>
      <c r="E1" s="993"/>
      <c r="F1" s="993"/>
      <c r="G1" s="993"/>
      <c r="H1" s="993"/>
      <c r="I1" s="993"/>
      <c r="J1" s="376"/>
    </row>
    <row r="2" spans="1:10" ht="33" customHeight="1">
      <c r="A2" s="994" t="s">
        <v>1440</v>
      </c>
      <c r="B2" s="994"/>
      <c r="C2" s="994"/>
      <c r="D2" s="994"/>
      <c r="E2" s="994"/>
      <c r="F2" s="994"/>
      <c r="G2" s="994"/>
      <c r="H2" s="994"/>
      <c r="I2" s="994"/>
      <c r="J2" s="376"/>
    </row>
    <row r="3" spans="1:10" ht="17.25" customHeight="1">
      <c r="A3" s="995" t="s">
        <v>135</v>
      </c>
      <c r="B3" s="996"/>
      <c r="C3" s="996"/>
      <c r="D3" s="996"/>
      <c r="E3" s="996"/>
      <c r="F3" s="997" t="s">
        <v>136</v>
      </c>
      <c r="G3" s="997"/>
      <c r="H3" s="997"/>
      <c r="I3" s="998"/>
      <c r="J3" s="376"/>
    </row>
    <row r="4" spans="1:10" s="313" customFormat="1" ht="69.75" customHeight="1">
      <c r="A4" s="991" t="s">
        <v>832</v>
      </c>
      <c r="B4" s="978" t="s">
        <v>1339</v>
      </c>
      <c r="C4" s="238" t="s">
        <v>1031</v>
      </c>
      <c r="D4" s="238" t="s">
        <v>730</v>
      </c>
      <c r="E4" s="238" t="s">
        <v>731</v>
      </c>
      <c r="F4" s="238" t="s">
        <v>688</v>
      </c>
      <c r="G4" s="637" t="s">
        <v>1034</v>
      </c>
      <c r="H4" s="238" t="s">
        <v>53</v>
      </c>
      <c r="I4" s="991" t="s">
        <v>838</v>
      </c>
      <c r="J4" s="374"/>
    </row>
    <row r="5" spans="1:10" s="313" customFormat="1" ht="45" customHeight="1">
      <c r="A5" s="991"/>
      <c r="B5" s="238" t="s">
        <v>841</v>
      </c>
      <c r="C5" s="238" t="s">
        <v>1032</v>
      </c>
      <c r="D5" s="238" t="s">
        <v>732</v>
      </c>
      <c r="E5" s="238" t="s">
        <v>842</v>
      </c>
      <c r="F5" s="238" t="s">
        <v>733</v>
      </c>
      <c r="G5" s="629" t="s">
        <v>1033</v>
      </c>
      <c r="H5" s="238" t="s">
        <v>36</v>
      </c>
      <c r="I5" s="991"/>
      <c r="J5" s="374"/>
    </row>
    <row r="6" spans="1:10" ht="23.1" customHeight="1">
      <c r="A6" s="299" t="s">
        <v>1</v>
      </c>
      <c r="B6" s="240">
        <v>4268597</v>
      </c>
      <c r="C6" s="240">
        <v>30095</v>
      </c>
      <c r="D6" s="240">
        <v>360081</v>
      </c>
      <c r="E6" s="240" t="s">
        <v>120</v>
      </c>
      <c r="F6" s="240">
        <v>5000</v>
      </c>
      <c r="G6" s="240">
        <v>2021347</v>
      </c>
      <c r="H6" s="309">
        <f t="shared" ref="H6:H26" si="0">SUM(B6:G6)</f>
        <v>6685120</v>
      </c>
      <c r="I6" s="299" t="s">
        <v>2</v>
      </c>
      <c r="J6" s="376"/>
    </row>
    <row r="7" spans="1:10" ht="23.1" customHeight="1">
      <c r="A7" s="299" t="s">
        <v>750</v>
      </c>
      <c r="B7" s="242">
        <v>3837544</v>
      </c>
      <c r="C7" s="242">
        <v>1852</v>
      </c>
      <c r="D7" s="242">
        <v>147367</v>
      </c>
      <c r="E7" s="242">
        <v>6516</v>
      </c>
      <c r="F7" s="242">
        <v>55062</v>
      </c>
      <c r="G7" s="242">
        <v>700074</v>
      </c>
      <c r="H7" s="309">
        <f t="shared" si="0"/>
        <v>4748415</v>
      </c>
      <c r="I7" s="299" t="s">
        <v>1139</v>
      </c>
      <c r="J7" s="376"/>
    </row>
    <row r="8" spans="1:10" ht="23.1" customHeight="1">
      <c r="A8" s="299" t="s">
        <v>105</v>
      </c>
      <c r="B8" s="240">
        <v>2397692</v>
      </c>
      <c r="C8" s="240">
        <v>33355</v>
      </c>
      <c r="D8" s="240">
        <v>245060</v>
      </c>
      <c r="E8" s="240">
        <v>8238</v>
      </c>
      <c r="F8" s="240">
        <v>22040</v>
      </c>
      <c r="G8" s="240">
        <v>442669</v>
      </c>
      <c r="H8" s="309">
        <f t="shared" si="0"/>
        <v>3149054</v>
      </c>
      <c r="I8" s="299" t="s">
        <v>5</v>
      </c>
      <c r="J8" s="376"/>
    </row>
    <row r="9" spans="1:10" ht="23.1" customHeight="1">
      <c r="A9" s="299" t="s">
        <v>106</v>
      </c>
      <c r="B9" s="242">
        <v>1304308</v>
      </c>
      <c r="C9" s="242">
        <v>5603</v>
      </c>
      <c r="D9" s="242">
        <v>99984</v>
      </c>
      <c r="E9" s="242" t="s">
        <v>120</v>
      </c>
      <c r="F9" s="242">
        <v>27524</v>
      </c>
      <c r="G9" s="242">
        <v>207640</v>
      </c>
      <c r="H9" s="309">
        <f t="shared" si="0"/>
        <v>1645059</v>
      </c>
      <c r="I9" s="299" t="s">
        <v>7</v>
      </c>
      <c r="J9" s="376"/>
    </row>
    <row r="10" spans="1:10" ht="23.1" customHeight="1">
      <c r="A10" s="299" t="s">
        <v>107</v>
      </c>
      <c r="B10" s="240">
        <v>3123064</v>
      </c>
      <c r="C10" s="240">
        <v>2042</v>
      </c>
      <c r="D10" s="240">
        <v>82791</v>
      </c>
      <c r="E10" s="240">
        <v>9555</v>
      </c>
      <c r="F10" s="240">
        <v>57129</v>
      </c>
      <c r="G10" s="240">
        <v>385127</v>
      </c>
      <c r="H10" s="309">
        <f t="shared" si="0"/>
        <v>3659708</v>
      </c>
      <c r="I10" s="299" t="s">
        <v>8</v>
      </c>
      <c r="J10" s="376"/>
    </row>
    <row r="11" spans="1:10" ht="23.1" customHeight="1">
      <c r="A11" s="299" t="s">
        <v>108</v>
      </c>
      <c r="B11" s="242">
        <v>4201311</v>
      </c>
      <c r="C11" s="242">
        <v>2140</v>
      </c>
      <c r="D11" s="242">
        <v>94431</v>
      </c>
      <c r="E11" s="242" t="s">
        <v>120</v>
      </c>
      <c r="F11" s="242">
        <v>42772</v>
      </c>
      <c r="G11" s="242">
        <v>419568</v>
      </c>
      <c r="H11" s="309">
        <f t="shared" si="0"/>
        <v>4760222</v>
      </c>
      <c r="I11" s="299" t="s">
        <v>10</v>
      </c>
      <c r="J11" s="376"/>
    </row>
    <row r="12" spans="1:10" ht="23.1" customHeight="1">
      <c r="A12" s="299" t="s">
        <v>110</v>
      </c>
      <c r="B12" s="240">
        <v>2236081</v>
      </c>
      <c r="C12" s="240">
        <v>34708</v>
      </c>
      <c r="D12" s="240">
        <v>102226</v>
      </c>
      <c r="E12" s="240" t="s">
        <v>120</v>
      </c>
      <c r="F12" s="240">
        <v>66967</v>
      </c>
      <c r="G12" s="240">
        <v>508836</v>
      </c>
      <c r="H12" s="309">
        <f t="shared" si="0"/>
        <v>2948818</v>
      </c>
      <c r="I12" s="299" t="s">
        <v>11</v>
      </c>
      <c r="J12" s="376"/>
    </row>
    <row r="13" spans="1:10" ht="23.1" customHeight="1">
      <c r="A13" s="299" t="s">
        <v>111</v>
      </c>
      <c r="B13" s="242">
        <v>1698147</v>
      </c>
      <c r="C13" s="242">
        <v>16958</v>
      </c>
      <c r="D13" s="242">
        <v>136266</v>
      </c>
      <c r="E13" s="242" t="s">
        <v>120</v>
      </c>
      <c r="F13" s="242">
        <v>42123</v>
      </c>
      <c r="G13" s="242">
        <v>12651</v>
      </c>
      <c r="H13" s="309">
        <f t="shared" si="0"/>
        <v>1906145</v>
      </c>
      <c r="I13" s="299" t="s">
        <v>13</v>
      </c>
      <c r="J13" s="376"/>
    </row>
    <row r="14" spans="1:10" ht="23.1" customHeight="1">
      <c r="A14" s="299" t="s">
        <v>124</v>
      </c>
      <c r="B14" s="240">
        <v>952327</v>
      </c>
      <c r="C14" s="240">
        <v>2830</v>
      </c>
      <c r="D14" s="240">
        <v>39824</v>
      </c>
      <c r="E14" s="240" t="s">
        <v>120</v>
      </c>
      <c r="F14" s="240" t="s">
        <v>120</v>
      </c>
      <c r="G14" s="240">
        <v>262963</v>
      </c>
      <c r="H14" s="309">
        <f t="shared" si="0"/>
        <v>1257944</v>
      </c>
      <c r="I14" s="299" t="s">
        <v>15</v>
      </c>
      <c r="J14" s="376"/>
    </row>
    <row r="15" spans="1:10" ht="23.1" customHeight="1">
      <c r="A15" s="299" t="s">
        <v>112</v>
      </c>
      <c r="B15" s="242">
        <v>2991116</v>
      </c>
      <c r="C15" s="242">
        <v>1524</v>
      </c>
      <c r="D15" s="242">
        <v>245485</v>
      </c>
      <c r="E15" s="242">
        <v>10038</v>
      </c>
      <c r="F15" s="242">
        <v>39427</v>
      </c>
      <c r="G15" s="242">
        <v>653941</v>
      </c>
      <c r="H15" s="309">
        <f t="shared" si="0"/>
        <v>3941531</v>
      </c>
      <c r="I15" s="299" t="s">
        <v>17</v>
      </c>
      <c r="J15" s="376"/>
    </row>
    <row r="16" spans="1:10" ht="23.1" customHeight="1">
      <c r="A16" s="299" t="s">
        <v>40</v>
      </c>
      <c r="B16" s="240">
        <v>1131122</v>
      </c>
      <c r="C16" s="240">
        <v>341</v>
      </c>
      <c r="D16" s="240">
        <v>26366</v>
      </c>
      <c r="E16" s="240" t="s">
        <v>120</v>
      </c>
      <c r="F16" s="240">
        <v>13498</v>
      </c>
      <c r="G16" s="240">
        <v>69467</v>
      </c>
      <c r="H16" s="309">
        <f t="shared" si="0"/>
        <v>1240794</v>
      </c>
      <c r="I16" s="299" t="s">
        <v>18</v>
      </c>
      <c r="J16" s="376"/>
    </row>
    <row r="17" spans="1:10" ht="23.1" customHeight="1">
      <c r="A17" s="299" t="s">
        <v>113</v>
      </c>
      <c r="B17" s="242">
        <v>1752977</v>
      </c>
      <c r="C17" s="242">
        <v>4365</v>
      </c>
      <c r="D17" s="242">
        <v>51993</v>
      </c>
      <c r="E17" s="242">
        <v>6023</v>
      </c>
      <c r="F17" s="242">
        <v>34385</v>
      </c>
      <c r="G17" s="242">
        <v>387461</v>
      </c>
      <c r="H17" s="309">
        <f t="shared" si="0"/>
        <v>2237204</v>
      </c>
      <c r="I17" s="299" t="s">
        <v>20</v>
      </c>
      <c r="J17" s="376"/>
    </row>
    <row r="18" spans="1:10" ht="23.1" customHeight="1">
      <c r="A18" s="299" t="s">
        <v>21</v>
      </c>
      <c r="B18" s="240">
        <v>1244564</v>
      </c>
      <c r="C18" s="240">
        <v>427</v>
      </c>
      <c r="D18" s="240">
        <v>134411</v>
      </c>
      <c r="E18" s="240">
        <v>12185</v>
      </c>
      <c r="F18" s="240">
        <v>12126</v>
      </c>
      <c r="G18" s="240">
        <v>388290</v>
      </c>
      <c r="H18" s="309">
        <f t="shared" si="0"/>
        <v>1792003</v>
      </c>
      <c r="I18" s="299" t="s">
        <v>22</v>
      </c>
      <c r="J18" s="376"/>
    </row>
    <row r="19" spans="1:10" ht="23.1" customHeight="1">
      <c r="A19" s="299" t="s">
        <v>42</v>
      </c>
      <c r="B19" s="242">
        <v>1023302</v>
      </c>
      <c r="C19" s="242">
        <v>3803</v>
      </c>
      <c r="D19" s="242">
        <v>24358</v>
      </c>
      <c r="E19" s="242">
        <v>12722</v>
      </c>
      <c r="F19" s="242">
        <v>21611</v>
      </c>
      <c r="G19" s="242">
        <v>32197</v>
      </c>
      <c r="H19" s="309">
        <f t="shared" si="0"/>
        <v>1117993</v>
      </c>
      <c r="I19" s="299" t="s">
        <v>23</v>
      </c>
      <c r="J19" s="376"/>
    </row>
    <row r="20" spans="1:10" ht="23.1" customHeight="1">
      <c r="A20" s="299" t="s">
        <v>24</v>
      </c>
      <c r="B20" s="240">
        <v>3475934</v>
      </c>
      <c r="C20" s="240">
        <v>6446</v>
      </c>
      <c r="D20" s="240">
        <v>95366</v>
      </c>
      <c r="E20" s="240">
        <v>15289</v>
      </c>
      <c r="F20" s="240">
        <v>31900</v>
      </c>
      <c r="G20" s="240">
        <v>301767</v>
      </c>
      <c r="H20" s="309">
        <f t="shared" si="0"/>
        <v>3926702</v>
      </c>
      <c r="I20" s="299" t="s">
        <v>25</v>
      </c>
      <c r="J20" s="376"/>
    </row>
    <row r="21" spans="1:10" ht="23.1" customHeight="1">
      <c r="A21" s="299" t="s">
        <v>116</v>
      </c>
      <c r="B21" s="242">
        <v>1226980</v>
      </c>
      <c r="C21" s="242">
        <v>2696</v>
      </c>
      <c r="D21" s="242">
        <v>2874</v>
      </c>
      <c r="E21" s="242">
        <v>6362</v>
      </c>
      <c r="F21" s="242">
        <v>7067</v>
      </c>
      <c r="G21" s="242">
        <v>215466</v>
      </c>
      <c r="H21" s="309">
        <f t="shared" si="0"/>
        <v>1461445</v>
      </c>
      <c r="I21" s="299" t="s">
        <v>27</v>
      </c>
      <c r="J21" s="376"/>
    </row>
    <row r="22" spans="1:10" ht="23.1" customHeight="1">
      <c r="A22" s="299" t="s">
        <v>118</v>
      </c>
      <c r="B22" s="240">
        <v>1401746</v>
      </c>
      <c r="C22" s="240">
        <v>5646</v>
      </c>
      <c r="D22" s="240">
        <v>30242</v>
      </c>
      <c r="E22" s="240">
        <v>4630</v>
      </c>
      <c r="F22" s="240">
        <v>14881</v>
      </c>
      <c r="G22" s="240">
        <v>241803</v>
      </c>
      <c r="H22" s="309">
        <f t="shared" si="0"/>
        <v>1698948</v>
      </c>
      <c r="I22" s="299" t="s">
        <v>28</v>
      </c>
      <c r="J22" s="376"/>
    </row>
    <row r="23" spans="1:10" ht="23.1" customHeight="1">
      <c r="A23" s="299" t="s">
        <v>126</v>
      </c>
      <c r="B23" s="242">
        <v>984461</v>
      </c>
      <c r="C23" s="242">
        <v>270</v>
      </c>
      <c r="D23" s="242">
        <v>42753</v>
      </c>
      <c r="E23" s="242" t="s">
        <v>120</v>
      </c>
      <c r="F23" s="242">
        <v>27799</v>
      </c>
      <c r="G23" s="242">
        <v>178525</v>
      </c>
      <c r="H23" s="309">
        <f t="shared" si="0"/>
        <v>1233808</v>
      </c>
      <c r="I23" s="299" t="s">
        <v>30</v>
      </c>
      <c r="J23" s="376"/>
    </row>
    <row r="24" spans="1:10" ht="23.1" customHeight="1">
      <c r="A24" s="299" t="s">
        <v>31</v>
      </c>
      <c r="B24" s="240">
        <v>618055</v>
      </c>
      <c r="C24" s="240">
        <v>340</v>
      </c>
      <c r="D24" s="240">
        <v>26087</v>
      </c>
      <c r="E24" s="240" t="s">
        <v>120</v>
      </c>
      <c r="F24" s="240" t="s">
        <v>120</v>
      </c>
      <c r="G24" s="240">
        <v>198042</v>
      </c>
      <c r="H24" s="309">
        <f t="shared" si="0"/>
        <v>842524</v>
      </c>
      <c r="I24" s="299" t="s">
        <v>32</v>
      </c>
      <c r="J24" s="376"/>
    </row>
    <row r="25" spans="1:10" ht="23.1" customHeight="1">
      <c r="A25" s="299" t="s">
        <v>33</v>
      </c>
      <c r="B25" s="242">
        <v>351453</v>
      </c>
      <c r="C25" s="242">
        <v>38</v>
      </c>
      <c r="D25" s="242">
        <v>41317</v>
      </c>
      <c r="E25" s="242" t="s">
        <v>120</v>
      </c>
      <c r="F25" s="242">
        <v>2748</v>
      </c>
      <c r="G25" s="242">
        <v>182270</v>
      </c>
      <c r="H25" s="309">
        <f t="shared" si="0"/>
        <v>577826</v>
      </c>
      <c r="I25" s="299" t="s">
        <v>34</v>
      </c>
      <c r="J25" s="376"/>
    </row>
    <row r="26" spans="1:10" ht="23.1" customHeight="1">
      <c r="A26" s="310" t="s">
        <v>58</v>
      </c>
      <c r="B26" s="241">
        <f>SUM(B6:B25)</f>
        <v>40220781</v>
      </c>
      <c r="C26" s="241">
        <f t="shared" ref="C26:G26" si="1">SUM(C6:C25)</f>
        <v>155479</v>
      </c>
      <c r="D26" s="241">
        <f t="shared" si="1"/>
        <v>2029282</v>
      </c>
      <c r="E26" s="241">
        <f t="shared" si="1"/>
        <v>91558</v>
      </c>
      <c r="F26" s="241">
        <f t="shared" si="1"/>
        <v>524059</v>
      </c>
      <c r="G26" s="241">
        <f t="shared" si="1"/>
        <v>7810104</v>
      </c>
      <c r="H26" s="241">
        <f t="shared" si="0"/>
        <v>50831263</v>
      </c>
      <c r="I26" s="311" t="s">
        <v>36</v>
      </c>
      <c r="J26" s="376"/>
    </row>
    <row r="27" spans="1:10">
      <c r="A27" s="992"/>
      <c r="B27" s="992"/>
      <c r="C27" s="522"/>
      <c r="D27" s="522"/>
      <c r="E27" s="522"/>
      <c r="F27" s="522"/>
      <c r="G27" s="522"/>
      <c r="H27" s="522"/>
      <c r="I27" s="522"/>
    </row>
    <row r="28" spans="1:10">
      <c r="A28" s="314"/>
      <c r="B28" s="314"/>
      <c r="C28" s="314"/>
      <c r="D28" s="315"/>
      <c r="E28" s="314"/>
      <c r="F28" s="314"/>
      <c r="G28" s="314"/>
      <c r="H28" s="314"/>
      <c r="I28" s="314"/>
    </row>
    <row r="29" spans="1:10">
      <c r="B29" s="316"/>
      <c r="C29" s="316"/>
      <c r="D29" s="316"/>
    </row>
  </sheetData>
  <mergeCells count="7">
    <mergeCell ref="A4:A5"/>
    <mergeCell ref="A27:B27"/>
    <mergeCell ref="I4:I5"/>
    <mergeCell ref="A1:I1"/>
    <mergeCell ref="A2:I2"/>
    <mergeCell ref="A3:E3"/>
    <mergeCell ref="F3:I3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1"/>
  <sheetViews>
    <sheetView rightToLeft="1" zoomScale="80" zoomScaleNormal="80" workbookViewId="0">
      <selection activeCell="I21" sqref="I21"/>
    </sheetView>
  </sheetViews>
  <sheetFormatPr defaultColWidth="13.42578125" defaultRowHeight="15"/>
  <cols>
    <col min="1" max="7" width="25.7109375" style="318" customWidth="1"/>
    <col min="8" max="215" width="13.42578125" style="318"/>
    <col min="216" max="222" width="17.42578125" style="318" customWidth="1"/>
    <col min="223" max="223" width="13.42578125" style="318" customWidth="1"/>
    <col min="224" max="471" width="13.42578125" style="318"/>
    <col min="472" max="478" width="17.42578125" style="318" customWidth="1"/>
    <col min="479" max="479" width="13.42578125" style="318" customWidth="1"/>
    <col min="480" max="727" width="13.42578125" style="318"/>
    <col min="728" max="734" width="17.42578125" style="318" customWidth="1"/>
    <col min="735" max="735" width="13.42578125" style="318" customWidth="1"/>
    <col min="736" max="983" width="13.42578125" style="318"/>
    <col min="984" max="990" width="17.42578125" style="318" customWidth="1"/>
    <col min="991" max="991" width="13.42578125" style="318" customWidth="1"/>
    <col min="992" max="1239" width="13.42578125" style="318"/>
    <col min="1240" max="1246" width="17.42578125" style="318" customWidth="1"/>
    <col min="1247" max="1247" width="13.42578125" style="318" customWidth="1"/>
    <col min="1248" max="1495" width="13.42578125" style="318"/>
    <col min="1496" max="1502" width="17.42578125" style="318" customWidth="1"/>
    <col min="1503" max="1503" width="13.42578125" style="318" customWidth="1"/>
    <col min="1504" max="1751" width="13.42578125" style="318"/>
    <col min="1752" max="1758" width="17.42578125" style="318" customWidth="1"/>
    <col min="1759" max="1759" width="13.42578125" style="318" customWidth="1"/>
    <col min="1760" max="2007" width="13.42578125" style="318"/>
    <col min="2008" max="2014" width="17.42578125" style="318" customWidth="1"/>
    <col min="2015" max="2015" width="13.42578125" style="318" customWidth="1"/>
    <col min="2016" max="2263" width="13.42578125" style="318"/>
    <col min="2264" max="2270" width="17.42578125" style="318" customWidth="1"/>
    <col min="2271" max="2271" width="13.42578125" style="318" customWidth="1"/>
    <col min="2272" max="2519" width="13.42578125" style="318"/>
    <col min="2520" max="2526" width="17.42578125" style="318" customWidth="1"/>
    <col min="2527" max="2527" width="13.42578125" style="318" customWidth="1"/>
    <col min="2528" max="2775" width="13.42578125" style="318"/>
    <col min="2776" max="2782" width="17.42578125" style="318" customWidth="1"/>
    <col min="2783" max="2783" width="13.42578125" style="318" customWidth="1"/>
    <col min="2784" max="3031" width="13.42578125" style="318"/>
    <col min="3032" max="3038" width="17.42578125" style="318" customWidth="1"/>
    <col min="3039" max="3039" width="13.42578125" style="318" customWidth="1"/>
    <col min="3040" max="3287" width="13.42578125" style="318"/>
    <col min="3288" max="3294" width="17.42578125" style="318" customWidth="1"/>
    <col min="3295" max="3295" width="13.42578125" style="318" customWidth="1"/>
    <col min="3296" max="3543" width="13.42578125" style="318"/>
    <col min="3544" max="3550" width="17.42578125" style="318" customWidth="1"/>
    <col min="3551" max="3551" width="13.42578125" style="318" customWidth="1"/>
    <col min="3552" max="3799" width="13.42578125" style="318"/>
    <col min="3800" max="3806" width="17.42578125" style="318" customWidth="1"/>
    <col min="3807" max="3807" width="13.42578125" style="318" customWidth="1"/>
    <col min="3808" max="4055" width="13.42578125" style="318"/>
    <col min="4056" max="4062" width="17.42578125" style="318" customWidth="1"/>
    <col min="4063" max="4063" width="13.42578125" style="318" customWidth="1"/>
    <col min="4064" max="4311" width="13.42578125" style="318"/>
    <col min="4312" max="4318" width="17.42578125" style="318" customWidth="1"/>
    <col min="4319" max="4319" width="13.42578125" style="318" customWidth="1"/>
    <col min="4320" max="4567" width="13.42578125" style="318"/>
    <col min="4568" max="4574" width="17.42578125" style="318" customWidth="1"/>
    <col min="4575" max="4575" width="13.42578125" style="318" customWidth="1"/>
    <col min="4576" max="4823" width="13.42578125" style="318"/>
    <col min="4824" max="4830" width="17.42578125" style="318" customWidth="1"/>
    <col min="4831" max="4831" width="13.42578125" style="318" customWidth="1"/>
    <col min="4832" max="5079" width="13.42578125" style="318"/>
    <col min="5080" max="5086" width="17.42578125" style="318" customWidth="1"/>
    <col min="5087" max="5087" width="13.42578125" style="318" customWidth="1"/>
    <col min="5088" max="5335" width="13.42578125" style="318"/>
    <col min="5336" max="5342" width="17.42578125" style="318" customWidth="1"/>
    <col min="5343" max="5343" width="13.42578125" style="318" customWidth="1"/>
    <col min="5344" max="5591" width="13.42578125" style="318"/>
    <col min="5592" max="5598" width="17.42578125" style="318" customWidth="1"/>
    <col min="5599" max="5599" width="13.42578125" style="318" customWidth="1"/>
    <col min="5600" max="5847" width="13.42578125" style="318"/>
    <col min="5848" max="5854" width="17.42578125" style="318" customWidth="1"/>
    <col min="5855" max="5855" width="13.42578125" style="318" customWidth="1"/>
    <col min="5856" max="6103" width="13.42578125" style="318"/>
    <col min="6104" max="6110" width="17.42578125" style="318" customWidth="1"/>
    <col min="6111" max="6111" width="13.42578125" style="318" customWidth="1"/>
    <col min="6112" max="6359" width="13.42578125" style="318"/>
    <col min="6360" max="6366" width="17.42578125" style="318" customWidth="1"/>
    <col min="6367" max="6367" width="13.42578125" style="318" customWidth="1"/>
    <col min="6368" max="6615" width="13.42578125" style="318"/>
    <col min="6616" max="6622" width="17.42578125" style="318" customWidth="1"/>
    <col min="6623" max="6623" width="13.42578125" style="318" customWidth="1"/>
    <col min="6624" max="6871" width="13.42578125" style="318"/>
    <col min="6872" max="6878" width="17.42578125" style="318" customWidth="1"/>
    <col min="6879" max="6879" width="13.42578125" style="318" customWidth="1"/>
    <col min="6880" max="7127" width="13.42578125" style="318"/>
    <col min="7128" max="7134" width="17.42578125" style="318" customWidth="1"/>
    <col min="7135" max="7135" width="13.42578125" style="318" customWidth="1"/>
    <col min="7136" max="7383" width="13.42578125" style="318"/>
    <col min="7384" max="7390" width="17.42578125" style="318" customWidth="1"/>
    <col min="7391" max="7391" width="13.42578125" style="318" customWidth="1"/>
    <col min="7392" max="7639" width="13.42578125" style="318"/>
    <col min="7640" max="7646" width="17.42578125" style="318" customWidth="1"/>
    <col min="7647" max="7647" width="13.42578125" style="318" customWidth="1"/>
    <col min="7648" max="7895" width="13.42578125" style="318"/>
    <col min="7896" max="7902" width="17.42578125" style="318" customWidth="1"/>
    <col min="7903" max="7903" width="13.42578125" style="318" customWidth="1"/>
    <col min="7904" max="8151" width="13.42578125" style="318"/>
    <col min="8152" max="8158" width="17.42578125" style="318" customWidth="1"/>
    <col min="8159" max="8159" width="13.42578125" style="318" customWidth="1"/>
    <col min="8160" max="8407" width="13.42578125" style="318"/>
    <col min="8408" max="8414" width="17.42578125" style="318" customWidth="1"/>
    <col min="8415" max="8415" width="13.42578125" style="318" customWidth="1"/>
    <col min="8416" max="8663" width="13.42578125" style="318"/>
    <col min="8664" max="8670" width="17.42578125" style="318" customWidth="1"/>
    <col min="8671" max="8671" width="13.42578125" style="318" customWidth="1"/>
    <col min="8672" max="8919" width="13.42578125" style="318"/>
    <col min="8920" max="8926" width="17.42578125" style="318" customWidth="1"/>
    <col min="8927" max="8927" width="13.42578125" style="318" customWidth="1"/>
    <col min="8928" max="9175" width="13.42578125" style="318"/>
    <col min="9176" max="9182" width="17.42578125" style="318" customWidth="1"/>
    <col min="9183" max="9183" width="13.42578125" style="318" customWidth="1"/>
    <col min="9184" max="9431" width="13.42578125" style="318"/>
    <col min="9432" max="9438" width="17.42578125" style="318" customWidth="1"/>
    <col min="9439" max="9439" width="13.42578125" style="318" customWidth="1"/>
    <col min="9440" max="9687" width="13.42578125" style="318"/>
    <col min="9688" max="9694" width="17.42578125" style="318" customWidth="1"/>
    <col min="9695" max="9695" width="13.42578125" style="318" customWidth="1"/>
    <col min="9696" max="9943" width="13.42578125" style="318"/>
    <col min="9944" max="9950" width="17.42578125" style="318" customWidth="1"/>
    <col min="9951" max="9951" width="13.42578125" style="318" customWidth="1"/>
    <col min="9952" max="10199" width="13.42578125" style="318"/>
    <col min="10200" max="10206" width="17.42578125" style="318" customWidth="1"/>
    <col min="10207" max="10207" width="13.42578125" style="318" customWidth="1"/>
    <col min="10208" max="10455" width="13.42578125" style="318"/>
    <col min="10456" max="10462" width="17.42578125" style="318" customWidth="1"/>
    <col min="10463" max="10463" width="13.42578125" style="318" customWidth="1"/>
    <col min="10464" max="10711" width="13.42578125" style="318"/>
    <col min="10712" max="10718" width="17.42578125" style="318" customWidth="1"/>
    <col min="10719" max="10719" width="13.42578125" style="318" customWidth="1"/>
    <col min="10720" max="10967" width="13.42578125" style="318"/>
    <col min="10968" max="10974" width="17.42578125" style="318" customWidth="1"/>
    <col min="10975" max="10975" width="13.42578125" style="318" customWidth="1"/>
    <col min="10976" max="11223" width="13.42578125" style="318"/>
    <col min="11224" max="11230" width="17.42578125" style="318" customWidth="1"/>
    <col min="11231" max="11231" width="13.42578125" style="318" customWidth="1"/>
    <col min="11232" max="11479" width="13.42578125" style="318"/>
    <col min="11480" max="11486" width="17.42578125" style="318" customWidth="1"/>
    <col min="11487" max="11487" width="13.42578125" style="318" customWidth="1"/>
    <col min="11488" max="11735" width="13.42578125" style="318"/>
    <col min="11736" max="11742" width="17.42578125" style="318" customWidth="1"/>
    <col min="11743" max="11743" width="13.42578125" style="318" customWidth="1"/>
    <col min="11744" max="11991" width="13.42578125" style="318"/>
    <col min="11992" max="11998" width="17.42578125" style="318" customWidth="1"/>
    <col min="11999" max="11999" width="13.42578125" style="318" customWidth="1"/>
    <col min="12000" max="12247" width="13.42578125" style="318"/>
    <col min="12248" max="12254" width="17.42578125" style="318" customWidth="1"/>
    <col min="12255" max="12255" width="13.42578125" style="318" customWidth="1"/>
    <col min="12256" max="12503" width="13.42578125" style="318"/>
    <col min="12504" max="12510" width="17.42578125" style="318" customWidth="1"/>
    <col min="12511" max="12511" width="13.42578125" style="318" customWidth="1"/>
    <col min="12512" max="12759" width="13.42578125" style="318"/>
    <col min="12760" max="12766" width="17.42578125" style="318" customWidth="1"/>
    <col min="12767" max="12767" width="13.42578125" style="318" customWidth="1"/>
    <col min="12768" max="13015" width="13.42578125" style="318"/>
    <col min="13016" max="13022" width="17.42578125" style="318" customWidth="1"/>
    <col min="13023" max="13023" width="13.42578125" style="318" customWidth="1"/>
    <col min="13024" max="13271" width="13.42578125" style="318"/>
    <col min="13272" max="13278" width="17.42578125" style="318" customWidth="1"/>
    <col min="13279" max="13279" width="13.42578125" style="318" customWidth="1"/>
    <col min="13280" max="13527" width="13.42578125" style="318"/>
    <col min="13528" max="13534" width="17.42578125" style="318" customWidth="1"/>
    <col min="13535" max="13535" width="13.42578125" style="318" customWidth="1"/>
    <col min="13536" max="13783" width="13.42578125" style="318"/>
    <col min="13784" max="13790" width="17.42578125" style="318" customWidth="1"/>
    <col min="13791" max="13791" width="13.42578125" style="318" customWidth="1"/>
    <col min="13792" max="14039" width="13.42578125" style="318"/>
    <col min="14040" max="14046" width="17.42578125" style="318" customWidth="1"/>
    <col min="14047" max="14047" width="13.42578125" style="318" customWidth="1"/>
    <col min="14048" max="14295" width="13.42578125" style="318"/>
    <col min="14296" max="14302" width="17.42578125" style="318" customWidth="1"/>
    <col min="14303" max="14303" width="13.42578125" style="318" customWidth="1"/>
    <col min="14304" max="14551" width="13.42578125" style="318"/>
    <col min="14552" max="14558" width="17.42578125" style="318" customWidth="1"/>
    <col min="14559" max="14559" width="13.42578125" style="318" customWidth="1"/>
    <col min="14560" max="14807" width="13.42578125" style="318"/>
    <col min="14808" max="14814" width="17.42578125" style="318" customWidth="1"/>
    <col min="14815" max="14815" width="13.42578125" style="318" customWidth="1"/>
    <col min="14816" max="15063" width="13.42578125" style="318"/>
    <col min="15064" max="15070" width="17.42578125" style="318" customWidth="1"/>
    <col min="15071" max="15071" width="13.42578125" style="318" customWidth="1"/>
    <col min="15072" max="15319" width="13.42578125" style="318"/>
    <col min="15320" max="15326" width="17.42578125" style="318" customWidth="1"/>
    <col min="15327" max="15327" width="13.42578125" style="318" customWidth="1"/>
    <col min="15328" max="15575" width="13.42578125" style="318"/>
    <col min="15576" max="15582" width="17.42578125" style="318" customWidth="1"/>
    <col min="15583" max="15583" width="13.42578125" style="318" customWidth="1"/>
    <col min="15584" max="15831" width="13.42578125" style="318"/>
    <col min="15832" max="15838" width="17.42578125" style="318" customWidth="1"/>
    <col min="15839" max="15839" width="13.42578125" style="318" customWidth="1"/>
    <col min="15840" max="16087" width="13.42578125" style="318"/>
    <col min="16088" max="16094" width="17.42578125" style="318" customWidth="1"/>
    <col min="16095" max="16095" width="13.42578125" style="318" customWidth="1"/>
    <col min="16096" max="16384" width="13.42578125" style="318"/>
  </cols>
  <sheetData>
    <row r="1" spans="1:7" s="317" customFormat="1" ht="33" customHeight="1">
      <c r="A1" s="993" t="s">
        <v>1062</v>
      </c>
      <c r="B1" s="993"/>
      <c r="C1" s="993"/>
      <c r="D1" s="993"/>
      <c r="E1" s="993"/>
      <c r="F1" s="993"/>
      <c r="G1" s="993"/>
    </row>
    <row r="2" spans="1:7" s="317" customFormat="1" ht="33" customHeight="1">
      <c r="A2" s="994" t="s">
        <v>1441</v>
      </c>
      <c r="B2" s="994"/>
      <c r="C2" s="994"/>
      <c r="D2" s="994"/>
      <c r="E2" s="994"/>
      <c r="F2" s="994"/>
      <c r="G2" s="994"/>
    </row>
    <row r="3" spans="1:7" s="317" customFormat="1" ht="19.5" customHeight="1">
      <c r="A3" s="999" t="s">
        <v>138</v>
      </c>
      <c r="B3" s="999"/>
      <c r="C3" s="995"/>
      <c r="D3" s="997" t="s">
        <v>139</v>
      </c>
      <c r="E3" s="997"/>
      <c r="F3" s="997"/>
      <c r="G3" s="998"/>
    </row>
    <row r="4" spans="1:7" s="317" customFormat="1" ht="44.25" customHeight="1">
      <c r="A4" s="991" t="s">
        <v>833</v>
      </c>
      <c r="B4" s="991" t="s">
        <v>82</v>
      </c>
      <c r="C4" s="991"/>
      <c r="D4" s="991" t="s">
        <v>83</v>
      </c>
      <c r="E4" s="991"/>
      <c r="F4" s="238" t="s">
        <v>53</v>
      </c>
      <c r="G4" s="991" t="s">
        <v>838</v>
      </c>
    </row>
    <row r="5" spans="1:7" s="317" customFormat="1" ht="42" customHeight="1">
      <c r="A5" s="991"/>
      <c r="B5" s="238" t="s">
        <v>85</v>
      </c>
      <c r="C5" s="238" t="s">
        <v>86</v>
      </c>
      <c r="D5" s="238" t="s">
        <v>85</v>
      </c>
      <c r="E5" s="238" t="s">
        <v>86</v>
      </c>
      <c r="F5" s="238" t="s">
        <v>36</v>
      </c>
      <c r="G5" s="991"/>
    </row>
    <row r="6" spans="1:7" s="317" customFormat="1" ht="24.95" customHeight="1">
      <c r="A6" s="299" t="s">
        <v>104</v>
      </c>
      <c r="B6" s="244">
        <v>659384</v>
      </c>
      <c r="C6" s="244">
        <v>587929</v>
      </c>
      <c r="D6" s="244">
        <v>140521</v>
      </c>
      <c r="E6" s="244">
        <v>75324</v>
      </c>
      <c r="F6" s="523">
        <f t="shared" ref="F6:F25" si="0">SUM(B6:E6)</f>
        <v>1463158</v>
      </c>
      <c r="G6" s="299" t="s">
        <v>2</v>
      </c>
    </row>
    <row r="7" spans="1:7" ht="24.95" customHeight="1">
      <c r="A7" s="299" t="s">
        <v>750</v>
      </c>
      <c r="B7" s="87">
        <v>153963</v>
      </c>
      <c r="C7" s="87">
        <v>131474</v>
      </c>
      <c r="D7" s="87">
        <v>48550</v>
      </c>
      <c r="E7" s="87">
        <v>30339</v>
      </c>
      <c r="F7" s="523">
        <f t="shared" si="0"/>
        <v>364326</v>
      </c>
      <c r="G7" s="299" t="s">
        <v>1139</v>
      </c>
    </row>
    <row r="8" spans="1:7" s="317" customFormat="1" ht="24.95" customHeight="1">
      <c r="A8" s="299" t="s">
        <v>105</v>
      </c>
      <c r="B8" s="244">
        <v>305717</v>
      </c>
      <c r="C8" s="244">
        <v>269742</v>
      </c>
      <c r="D8" s="244">
        <v>73732</v>
      </c>
      <c r="E8" s="244">
        <v>34516</v>
      </c>
      <c r="F8" s="523">
        <f t="shared" si="0"/>
        <v>683707</v>
      </c>
      <c r="G8" s="299" t="s">
        <v>5</v>
      </c>
    </row>
    <row r="9" spans="1:7" s="317" customFormat="1" ht="24.95" customHeight="1">
      <c r="A9" s="299" t="s">
        <v>6</v>
      </c>
      <c r="B9" s="87">
        <v>248182</v>
      </c>
      <c r="C9" s="87">
        <v>257931</v>
      </c>
      <c r="D9" s="87">
        <v>35067</v>
      </c>
      <c r="E9" s="87">
        <v>18300</v>
      </c>
      <c r="F9" s="523">
        <f t="shared" si="0"/>
        <v>559480</v>
      </c>
      <c r="G9" s="299" t="s">
        <v>7</v>
      </c>
    </row>
    <row r="10" spans="1:7" s="317" customFormat="1" ht="24.95" customHeight="1">
      <c r="A10" s="299" t="s">
        <v>107</v>
      </c>
      <c r="B10" s="244">
        <v>425155</v>
      </c>
      <c r="C10" s="244">
        <v>378639</v>
      </c>
      <c r="D10" s="244">
        <v>68451</v>
      </c>
      <c r="E10" s="244">
        <v>54621</v>
      </c>
      <c r="F10" s="523">
        <f t="shared" si="0"/>
        <v>926866</v>
      </c>
      <c r="G10" s="299" t="s">
        <v>8</v>
      </c>
    </row>
    <row r="11" spans="1:7" s="317" customFormat="1" ht="24.95" customHeight="1">
      <c r="A11" s="299" t="s">
        <v>108</v>
      </c>
      <c r="B11" s="87">
        <v>420302</v>
      </c>
      <c r="C11" s="87">
        <v>457132</v>
      </c>
      <c r="D11" s="87">
        <v>65523</v>
      </c>
      <c r="E11" s="87">
        <v>43041</v>
      </c>
      <c r="F11" s="523">
        <f t="shared" si="0"/>
        <v>985998</v>
      </c>
      <c r="G11" s="299" t="s">
        <v>109</v>
      </c>
    </row>
    <row r="12" spans="1:7" s="317" customFormat="1" ht="24.95" customHeight="1">
      <c r="A12" s="299" t="s">
        <v>39</v>
      </c>
      <c r="B12" s="244">
        <v>118726</v>
      </c>
      <c r="C12" s="244">
        <v>118261</v>
      </c>
      <c r="D12" s="244">
        <v>28218</v>
      </c>
      <c r="E12" s="244">
        <v>15566</v>
      </c>
      <c r="F12" s="523">
        <f t="shared" si="0"/>
        <v>280771</v>
      </c>
      <c r="G12" s="299" t="s">
        <v>11</v>
      </c>
    </row>
    <row r="13" spans="1:7" s="319" customFormat="1" ht="24.95" customHeight="1">
      <c r="A13" s="299" t="s">
        <v>111</v>
      </c>
      <c r="B13" s="87">
        <v>279686</v>
      </c>
      <c r="C13" s="87">
        <v>319276</v>
      </c>
      <c r="D13" s="87">
        <v>12189</v>
      </c>
      <c r="E13" s="87">
        <v>8937</v>
      </c>
      <c r="F13" s="523">
        <f t="shared" si="0"/>
        <v>620088</v>
      </c>
      <c r="G13" s="299" t="s">
        <v>13</v>
      </c>
    </row>
    <row r="14" spans="1:7" s="317" customFormat="1" ht="24.95" customHeight="1">
      <c r="A14" s="299" t="s">
        <v>124</v>
      </c>
      <c r="B14" s="244">
        <v>218434</v>
      </c>
      <c r="C14" s="244">
        <v>196093</v>
      </c>
      <c r="D14" s="244">
        <v>29797</v>
      </c>
      <c r="E14" s="244">
        <v>24506</v>
      </c>
      <c r="F14" s="523">
        <f t="shared" si="0"/>
        <v>468830</v>
      </c>
      <c r="G14" s="299" t="s">
        <v>15</v>
      </c>
    </row>
    <row r="15" spans="1:7" s="317" customFormat="1" ht="24.95" customHeight="1">
      <c r="A15" s="299" t="s">
        <v>112</v>
      </c>
      <c r="B15" s="87">
        <v>374432</v>
      </c>
      <c r="C15" s="87">
        <v>371296</v>
      </c>
      <c r="D15" s="87">
        <v>31218</v>
      </c>
      <c r="E15" s="87">
        <v>12064</v>
      </c>
      <c r="F15" s="523">
        <f t="shared" si="0"/>
        <v>789010</v>
      </c>
      <c r="G15" s="299" t="s">
        <v>17</v>
      </c>
    </row>
    <row r="16" spans="1:7" ht="24.95" customHeight="1">
      <c r="A16" s="299" t="s">
        <v>40</v>
      </c>
      <c r="B16" s="244">
        <v>104708</v>
      </c>
      <c r="C16" s="244">
        <v>75138</v>
      </c>
      <c r="D16" s="244">
        <v>11762</v>
      </c>
      <c r="E16" s="244">
        <v>4961</v>
      </c>
      <c r="F16" s="523">
        <f t="shared" si="0"/>
        <v>196569</v>
      </c>
      <c r="G16" s="299" t="s">
        <v>18</v>
      </c>
    </row>
    <row r="17" spans="1:11" s="317" customFormat="1" ht="24.95" customHeight="1">
      <c r="A17" s="299" t="s">
        <v>19</v>
      </c>
      <c r="B17" s="87">
        <v>97918</v>
      </c>
      <c r="C17" s="87">
        <v>85596</v>
      </c>
      <c r="D17" s="87">
        <v>19391</v>
      </c>
      <c r="E17" s="87">
        <v>5823</v>
      </c>
      <c r="F17" s="523">
        <f t="shared" si="0"/>
        <v>208728</v>
      </c>
      <c r="G17" s="299" t="s">
        <v>20</v>
      </c>
    </row>
    <row r="18" spans="1:11" s="317" customFormat="1" ht="24.95" customHeight="1">
      <c r="A18" s="299" t="s">
        <v>21</v>
      </c>
      <c r="B18" s="244">
        <v>292500</v>
      </c>
      <c r="C18" s="244">
        <v>309826</v>
      </c>
      <c r="D18" s="244">
        <v>58024</v>
      </c>
      <c r="E18" s="244">
        <v>30965</v>
      </c>
      <c r="F18" s="523">
        <f t="shared" si="0"/>
        <v>691315</v>
      </c>
      <c r="G18" s="299" t="s">
        <v>114</v>
      </c>
    </row>
    <row r="19" spans="1:11" s="317" customFormat="1" ht="24.95" customHeight="1">
      <c r="A19" s="299" t="s">
        <v>42</v>
      </c>
      <c r="B19" s="87">
        <v>180178</v>
      </c>
      <c r="C19" s="87">
        <v>168451</v>
      </c>
      <c r="D19" s="87">
        <v>20118</v>
      </c>
      <c r="E19" s="87">
        <v>11390</v>
      </c>
      <c r="F19" s="523">
        <f t="shared" si="0"/>
        <v>380137</v>
      </c>
      <c r="G19" s="299" t="s">
        <v>23</v>
      </c>
    </row>
    <row r="20" spans="1:11" s="317" customFormat="1" ht="24.95" customHeight="1">
      <c r="A20" s="299" t="s">
        <v>125</v>
      </c>
      <c r="B20" s="244">
        <v>495357</v>
      </c>
      <c r="C20" s="244">
        <v>479118</v>
      </c>
      <c r="D20" s="244">
        <v>103910</v>
      </c>
      <c r="E20" s="244">
        <v>92506</v>
      </c>
      <c r="F20" s="523">
        <f t="shared" si="0"/>
        <v>1170891</v>
      </c>
      <c r="G20" s="299" t="s">
        <v>25</v>
      </c>
      <c r="H20" s="321"/>
      <c r="J20" s="321"/>
      <c r="K20" s="321"/>
    </row>
    <row r="21" spans="1:11" s="317" customFormat="1" ht="24.95" customHeight="1">
      <c r="A21" s="299" t="s">
        <v>116</v>
      </c>
      <c r="B21" s="87">
        <v>208391</v>
      </c>
      <c r="C21" s="87">
        <v>205911</v>
      </c>
      <c r="D21" s="87">
        <v>52965</v>
      </c>
      <c r="E21" s="87">
        <v>40030</v>
      </c>
      <c r="F21" s="523">
        <f t="shared" si="0"/>
        <v>507297</v>
      </c>
      <c r="G21" s="299" t="s">
        <v>117</v>
      </c>
      <c r="I21" s="321"/>
    </row>
    <row r="22" spans="1:11" s="317" customFormat="1" ht="24.95" customHeight="1">
      <c r="A22" s="299" t="s">
        <v>118</v>
      </c>
      <c r="B22" s="244">
        <v>172184</v>
      </c>
      <c r="C22" s="244">
        <v>151863</v>
      </c>
      <c r="D22" s="244">
        <v>8294</v>
      </c>
      <c r="E22" s="244">
        <v>4444</v>
      </c>
      <c r="F22" s="523">
        <f t="shared" si="0"/>
        <v>336785</v>
      </c>
      <c r="G22" s="299" t="s">
        <v>28</v>
      </c>
    </row>
    <row r="23" spans="1:11" s="317" customFormat="1" ht="24.95" customHeight="1">
      <c r="A23" s="299" t="s">
        <v>126</v>
      </c>
      <c r="B23" s="87">
        <v>162587</v>
      </c>
      <c r="C23" s="87">
        <v>155050</v>
      </c>
      <c r="D23" s="87">
        <v>20652</v>
      </c>
      <c r="E23" s="87">
        <v>12850</v>
      </c>
      <c r="F23" s="523">
        <f t="shared" si="0"/>
        <v>351139</v>
      </c>
      <c r="G23" s="299" t="s">
        <v>30</v>
      </c>
    </row>
    <row r="24" spans="1:11" ht="24.95" customHeight="1">
      <c r="A24" s="299" t="s">
        <v>31</v>
      </c>
      <c r="B24" s="244">
        <v>155548</v>
      </c>
      <c r="C24" s="244">
        <v>149152</v>
      </c>
      <c r="D24" s="244">
        <v>14504</v>
      </c>
      <c r="E24" s="244">
        <v>7853</v>
      </c>
      <c r="F24" s="523">
        <f t="shared" si="0"/>
        <v>327057</v>
      </c>
      <c r="G24" s="658" t="s">
        <v>32</v>
      </c>
    </row>
    <row r="25" spans="1:11" s="317" customFormat="1" ht="24.95" customHeight="1">
      <c r="A25" s="299" t="s">
        <v>33</v>
      </c>
      <c r="B25" s="87">
        <v>67065</v>
      </c>
      <c r="C25" s="87">
        <v>66654</v>
      </c>
      <c r="D25" s="87">
        <v>7302</v>
      </c>
      <c r="E25" s="87">
        <v>1408</v>
      </c>
      <c r="F25" s="523">
        <f t="shared" si="0"/>
        <v>142429</v>
      </c>
      <c r="G25" s="299" t="s">
        <v>34</v>
      </c>
    </row>
    <row r="26" spans="1:11" s="317" customFormat="1" ht="24.95" customHeight="1">
      <c r="A26" s="246" t="s">
        <v>58</v>
      </c>
      <c r="B26" s="524">
        <f>SUM(B6:B25)</f>
        <v>5140417</v>
      </c>
      <c r="C26" s="524">
        <f>SUM(C6:C25)</f>
        <v>4934532</v>
      </c>
      <c r="D26" s="524">
        <f>SUM(D6:D25)</f>
        <v>850188</v>
      </c>
      <c r="E26" s="524">
        <f>SUM(E6:E25)</f>
        <v>529444</v>
      </c>
      <c r="F26" s="524">
        <f>SUM(F6:F25)</f>
        <v>11454581</v>
      </c>
      <c r="G26" s="246" t="s">
        <v>36</v>
      </c>
    </row>
    <row r="27" spans="1:11">
      <c r="A27" s="521"/>
      <c r="B27" s="521"/>
      <c r="C27" s="521"/>
      <c r="D27" s="521"/>
      <c r="E27" s="521"/>
      <c r="F27" s="521"/>
      <c r="G27" s="521"/>
    </row>
    <row r="28" spans="1:11" ht="15.75" hidden="1">
      <c r="A28" s="648" t="s">
        <v>104</v>
      </c>
      <c r="B28" s="244">
        <v>593327</v>
      </c>
      <c r="C28" s="244">
        <v>504633</v>
      </c>
      <c r="D28" s="244">
        <v>128580</v>
      </c>
      <c r="E28" s="244">
        <v>61963</v>
      </c>
      <c r="F28" s="523">
        <f>SUM(B28:E28)</f>
        <v>1288503</v>
      </c>
      <c r="G28" s="648" t="s">
        <v>2</v>
      </c>
    </row>
    <row r="29" spans="1:11" hidden="1">
      <c r="A29" s="318" t="s">
        <v>1063</v>
      </c>
      <c r="B29" s="318">
        <v>15296</v>
      </c>
      <c r="C29" s="318">
        <v>23017</v>
      </c>
      <c r="D29" s="318">
        <v>10002</v>
      </c>
      <c r="E29" s="318">
        <v>9638</v>
      </c>
      <c r="F29" s="318">
        <f>SUM(B29:E29)</f>
        <v>57953</v>
      </c>
    </row>
    <row r="30" spans="1:11" hidden="1">
      <c r="A30" s="318" t="s">
        <v>1050</v>
      </c>
      <c r="B30" s="318">
        <v>25322</v>
      </c>
      <c r="C30" s="318">
        <v>35317</v>
      </c>
      <c r="D30" s="318">
        <v>1590</v>
      </c>
      <c r="E30" s="318">
        <v>3229</v>
      </c>
    </row>
    <row r="31" spans="1:11" hidden="1">
      <c r="A31" s="318" t="s">
        <v>1051</v>
      </c>
      <c r="B31" s="318">
        <v>25439</v>
      </c>
      <c r="C31" s="318">
        <v>24962</v>
      </c>
      <c r="D31" s="318">
        <v>349</v>
      </c>
      <c r="E31" s="318">
        <v>494</v>
      </c>
    </row>
    <row r="32" spans="1:11" hidden="1">
      <c r="A32" s="318" t="s">
        <v>1061</v>
      </c>
      <c r="B32" s="320">
        <f>SUM(B28:B31)</f>
        <v>659384</v>
      </c>
      <c r="C32" s="320">
        <f t="shared" ref="C32:E32" si="1">SUM(C28:C31)</f>
        <v>587929</v>
      </c>
      <c r="D32" s="320">
        <f t="shared" si="1"/>
        <v>140521</v>
      </c>
      <c r="E32" s="320">
        <f t="shared" si="1"/>
        <v>75324</v>
      </c>
    </row>
    <row r="33" spans="1:7" hidden="1"/>
    <row r="34" spans="1:7" ht="15.75" hidden="1">
      <c r="A34" s="648" t="s">
        <v>750</v>
      </c>
      <c r="B34" s="87">
        <v>141273</v>
      </c>
      <c r="C34" s="87">
        <v>120354</v>
      </c>
      <c r="D34" s="87">
        <v>45790</v>
      </c>
      <c r="E34" s="87">
        <v>28089</v>
      </c>
      <c r="F34" s="523">
        <f>SUM(B34:E34)</f>
        <v>335506</v>
      </c>
      <c r="G34" s="648" t="s">
        <v>1139</v>
      </c>
    </row>
    <row r="35" spans="1:7" hidden="1">
      <c r="A35" s="318" t="s">
        <v>1055</v>
      </c>
      <c r="B35" s="318">
        <v>12690</v>
      </c>
      <c r="C35" s="318">
        <v>11120</v>
      </c>
      <c r="D35" s="318">
        <v>2760</v>
      </c>
      <c r="E35" s="318">
        <v>2250</v>
      </c>
    </row>
    <row r="36" spans="1:7" hidden="1">
      <c r="A36" s="318" t="s">
        <v>1061</v>
      </c>
      <c r="B36" s="320">
        <f>SUM(B34:B35)</f>
        <v>153963</v>
      </c>
      <c r="C36" s="320">
        <f t="shared" ref="C36:E36" si="2">SUM(C34:C35)</f>
        <v>131474</v>
      </c>
      <c r="D36" s="320">
        <f t="shared" si="2"/>
        <v>48550</v>
      </c>
      <c r="E36" s="320">
        <f t="shared" si="2"/>
        <v>30339</v>
      </c>
    </row>
    <row r="37" spans="1:7" hidden="1"/>
    <row r="38" spans="1:7" ht="15.75" hidden="1">
      <c r="A38" s="648" t="s">
        <v>39</v>
      </c>
      <c r="B38" s="244">
        <v>108620</v>
      </c>
      <c r="C38" s="244">
        <v>108878</v>
      </c>
      <c r="D38" s="244">
        <v>28022</v>
      </c>
      <c r="E38" s="244">
        <v>15386</v>
      </c>
      <c r="F38" s="523">
        <f t="shared" ref="F38:F39" si="3">SUM(B38:E38)</f>
        <v>260906</v>
      </c>
      <c r="G38" s="648" t="s">
        <v>11</v>
      </c>
    </row>
    <row r="39" spans="1:7" ht="15.75" hidden="1">
      <c r="B39" s="318">
        <v>10106</v>
      </c>
      <c r="C39" s="318">
        <v>9383</v>
      </c>
      <c r="D39" s="318">
        <v>196</v>
      </c>
      <c r="E39" s="318">
        <v>180</v>
      </c>
      <c r="F39" s="523">
        <f t="shared" si="3"/>
        <v>19865</v>
      </c>
    </row>
    <row r="40" spans="1:7" hidden="1">
      <c r="B40" s="320">
        <f>SUM(B38:B39)</f>
        <v>118726</v>
      </c>
      <c r="C40" s="320">
        <f t="shared" ref="C40:F40" si="4">SUM(C38:C39)</f>
        <v>118261</v>
      </c>
      <c r="D40" s="320">
        <f t="shared" si="4"/>
        <v>28218</v>
      </c>
      <c r="E40" s="320">
        <f t="shared" si="4"/>
        <v>15566</v>
      </c>
      <c r="F40" s="320">
        <f t="shared" si="4"/>
        <v>280771</v>
      </c>
    </row>
    <row r="41" spans="1:7" hidden="1"/>
  </sheetData>
  <mergeCells count="8">
    <mergeCell ref="A1:G1"/>
    <mergeCell ref="A2:G2"/>
    <mergeCell ref="A3:C3"/>
    <mergeCell ref="D3:G3"/>
    <mergeCell ref="B4:C4"/>
    <mergeCell ref="D4:E4"/>
    <mergeCell ref="A4:A5"/>
    <mergeCell ref="G4:G5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1"/>
  <sheetViews>
    <sheetView rightToLeft="1" zoomScale="80" zoomScaleNormal="80" workbookViewId="0">
      <selection activeCell="A2" sqref="A2:G2"/>
    </sheetView>
  </sheetViews>
  <sheetFormatPr defaultColWidth="13.42578125" defaultRowHeight="15"/>
  <cols>
    <col min="1" max="7" width="25.7109375" style="318" customWidth="1"/>
    <col min="8" max="227" width="13.42578125" style="318"/>
    <col min="228" max="234" width="17.42578125" style="318" customWidth="1"/>
    <col min="235" max="235" width="13.42578125" style="318" customWidth="1"/>
    <col min="236" max="483" width="13.42578125" style="318"/>
    <col min="484" max="490" width="17.42578125" style="318" customWidth="1"/>
    <col min="491" max="491" width="13.42578125" style="318" customWidth="1"/>
    <col min="492" max="739" width="13.42578125" style="318"/>
    <col min="740" max="746" width="17.42578125" style="318" customWidth="1"/>
    <col min="747" max="747" width="13.42578125" style="318" customWidth="1"/>
    <col min="748" max="995" width="13.42578125" style="318"/>
    <col min="996" max="1002" width="17.42578125" style="318" customWidth="1"/>
    <col min="1003" max="1003" width="13.42578125" style="318" customWidth="1"/>
    <col min="1004" max="1251" width="13.42578125" style="318"/>
    <col min="1252" max="1258" width="17.42578125" style="318" customWidth="1"/>
    <col min="1259" max="1259" width="13.42578125" style="318" customWidth="1"/>
    <col min="1260" max="1507" width="13.42578125" style="318"/>
    <col min="1508" max="1514" width="17.42578125" style="318" customWidth="1"/>
    <col min="1515" max="1515" width="13.42578125" style="318" customWidth="1"/>
    <col min="1516" max="1763" width="13.42578125" style="318"/>
    <col min="1764" max="1770" width="17.42578125" style="318" customWidth="1"/>
    <col min="1771" max="1771" width="13.42578125" style="318" customWidth="1"/>
    <col min="1772" max="2019" width="13.42578125" style="318"/>
    <col min="2020" max="2026" width="17.42578125" style="318" customWidth="1"/>
    <col min="2027" max="2027" width="13.42578125" style="318" customWidth="1"/>
    <col min="2028" max="2275" width="13.42578125" style="318"/>
    <col min="2276" max="2282" width="17.42578125" style="318" customWidth="1"/>
    <col min="2283" max="2283" width="13.42578125" style="318" customWidth="1"/>
    <col min="2284" max="2531" width="13.42578125" style="318"/>
    <col min="2532" max="2538" width="17.42578125" style="318" customWidth="1"/>
    <col min="2539" max="2539" width="13.42578125" style="318" customWidth="1"/>
    <col min="2540" max="2787" width="13.42578125" style="318"/>
    <col min="2788" max="2794" width="17.42578125" style="318" customWidth="1"/>
    <col min="2795" max="2795" width="13.42578125" style="318" customWidth="1"/>
    <col min="2796" max="3043" width="13.42578125" style="318"/>
    <col min="3044" max="3050" width="17.42578125" style="318" customWidth="1"/>
    <col min="3051" max="3051" width="13.42578125" style="318" customWidth="1"/>
    <col min="3052" max="3299" width="13.42578125" style="318"/>
    <col min="3300" max="3306" width="17.42578125" style="318" customWidth="1"/>
    <col min="3307" max="3307" width="13.42578125" style="318" customWidth="1"/>
    <col min="3308" max="3555" width="13.42578125" style="318"/>
    <col min="3556" max="3562" width="17.42578125" style="318" customWidth="1"/>
    <col min="3563" max="3563" width="13.42578125" style="318" customWidth="1"/>
    <col min="3564" max="3811" width="13.42578125" style="318"/>
    <col min="3812" max="3818" width="17.42578125" style="318" customWidth="1"/>
    <col min="3819" max="3819" width="13.42578125" style="318" customWidth="1"/>
    <col min="3820" max="4067" width="13.42578125" style="318"/>
    <col min="4068" max="4074" width="17.42578125" style="318" customWidth="1"/>
    <col min="4075" max="4075" width="13.42578125" style="318" customWidth="1"/>
    <col min="4076" max="4323" width="13.42578125" style="318"/>
    <col min="4324" max="4330" width="17.42578125" style="318" customWidth="1"/>
    <col min="4331" max="4331" width="13.42578125" style="318" customWidth="1"/>
    <col min="4332" max="4579" width="13.42578125" style="318"/>
    <col min="4580" max="4586" width="17.42578125" style="318" customWidth="1"/>
    <col min="4587" max="4587" width="13.42578125" style="318" customWidth="1"/>
    <col min="4588" max="4835" width="13.42578125" style="318"/>
    <col min="4836" max="4842" width="17.42578125" style="318" customWidth="1"/>
    <col min="4843" max="4843" width="13.42578125" style="318" customWidth="1"/>
    <col min="4844" max="5091" width="13.42578125" style="318"/>
    <col min="5092" max="5098" width="17.42578125" style="318" customWidth="1"/>
    <col min="5099" max="5099" width="13.42578125" style="318" customWidth="1"/>
    <col min="5100" max="5347" width="13.42578125" style="318"/>
    <col min="5348" max="5354" width="17.42578125" style="318" customWidth="1"/>
    <col min="5355" max="5355" width="13.42578125" style="318" customWidth="1"/>
    <col min="5356" max="5603" width="13.42578125" style="318"/>
    <col min="5604" max="5610" width="17.42578125" style="318" customWidth="1"/>
    <col min="5611" max="5611" width="13.42578125" style="318" customWidth="1"/>
    <col min="5612" max="5859" width="13.42578125" style="318"/>
    <col min="5860" max="5866" width="17.42578125" style="318" customWidth="1"/>
    <col min="5867" max="5867" width="13.42578125" style="318" customWidth="1"/>
    <col min="5868" max="6115" width="13.42578125" style="318"/>
    <col min="6116" max="6122" width="17.42578125" style="318" customWidth="1"/>
    <col min="6123" max="6123" width="13.42578125" style="318" customWidth="1"/>
    <col min="6124" max="6371" width="13.42578125" style="318"/>
    <col min="6372" max="6378" width="17.42578125" style="318" customWidth="1"/>
    <col min="6379" max="6379" width="13.42578125" style="318" customWidth="1"/>
    <col min="6380" max="6627" width="13.42578125" style="318"/>
    <col min="6628" max="6634" width="17.42578125" style="318" customWidth="1"/>
    <col min="6635" max="6635" width="13.42578125" style="318" customWidth="1"/>
    <col min="6636" max="6883" width="13.42578125" style="318"/>
    <col min="6884" max="6890" width="17.42578125" style="318" customWidth="1"/>
    <col min="6891" max="6891" width="13.42578125" style="318" customWidth="1"/>
    <col min="6892" max="7139" width="13.42578125" style="318"/>
    <col min="7140" max="7146" width="17.42578125" style="318" customWidth="1"/>
    <col min="7147" max="7147" width="13.42578125" style="318" customWidth="1"/>
    <col min="7148" max="7395" width="13.42578125" style="318"/>
    <col min="7396" max="7402" width="17.42578125" style="318" customWidth="1"/>
    <col min="7403" max="7403" width="13.42578125" style="318" customWidth="1"/>
    <col min="7404" max="7651" width="13.42578125" style="318"/>
    <col min="7652" max="7658" width="17.42578125" style="318" customWidth="1"/>
    <col min="7659" max="7659" width="13.42578125" style="318" customWidth="1"/>
    <col min="7660" max="7907" width="13.42578125" style="318"/>
    <col min="7908" max="7914" width="17.42578125" style="318" customWidth="1"/>
    <col min="7915" max="7915" width="13.42578125" style="318" customWidth="1"/>
    <col min="7916" max="8163" width="13.42578125" style="318"/>
    <col min="8164" max="8170" width="17.42578125" style="318" customWidth="1"/>
    <col min="8171" max="8171" width="13.42578125" style="318" customWidth="1"/>
    <col min="8172" max="8419" width="13.42578125" style="318"/>
    <col min="8420" max="8426" width="17.42578125" style="318" customWidth="1"/>
    <col min="8427" max="8427" width="13.42578125" style="318" customWidth="1"/>
    <col min="8428" max="8675" width="13.42578125" style="318"/>
    <col min="8676" max="8682" width="17.42578125" style="318" customWidth="1"/>
    <col min="8683" max="8683" width="13.42578125" style="318" customWidth="1"/>
    <col min="8684" max="8931" width="13.42578125" style="318"/>
    <col min="8932" max="8938" width="17.42578125" style="318" customWidth="1"/>
    <col min="8939" max="8939" width="13.42578125" style="318" customWidth="1"/>
    <col min="8940" max="9187" width="13.42578125" style="318"/>
    <col min="9188" max="9194" width="17.42578125" style="318" customWidth="1"/>
    <col min="9195" max="9195" width="13.42578125" style="318" customWidth="1"/>
    <col min="9196" max="9443" width="13.42578125" style="318"/>
    <col min="9444" max="9450" width="17.42578125" style="318" customWidth="1"/>
    <col min="9451" max="9451" width="13.42578125" style="318" customWidth="1"/>
    <col min="9452" max="9699" width="13.42578125" style="318"/>
    <col min="9700" max="9706" width="17.42578125" style="318" customWidth="1"/>
    <col min="9707" max="9707" width="13.42578125" style="318" customWidth="1"/>
    <col min="9708" max="9955" width="13.42578125" style="318"/>
    <col min="9956" max="9962" width="17.42578125" style="318" customWidth="1"/>
    <col min="9963" max="9963" width="13.42578125" style="318" customWidth="1"/>
    <col min="9964" max="10211" width="13.42578125" style="318"/>
    <col min="10212" max="10218" width="17.42578125" style="318" customWidth="1"/>
    <col min="10219" max="10219" width="13.42578125" style="318" customWidth="1"/>
    <col min="10220" max="10467" width="13.42578125" style="318"/>
    <col min="10468" max="10474" width="17.42578125" style="318" customWidth="1"/>
    <col min="10475" max="10475" width="13.42578125" style="318" customWidth="1"/>
    <col min="10476" max="10723" width="13.42578125" style="318"/>
    <col min="10724" max="10730" width="17.42578125" style="318" customWidth="1"/>
    <col min="10731" max="10731" width="13.42578125" style="318" customWidth="1"/>
    <col min="10732" max="10979" width="13.42578125" style="318"/>
    <col min="10980" max="10986" width="17.42578125" style="318" customWidth="1"/>
    <col min="10987" max="10987" width="13.42578125" style="318" customWidth="1"/>
    <col min="10988" max="11235" width="13.42578125" style="318"/>
    <col min="11236" max="11242" width="17.42578125" style="318" customWidth="1"/>
    <col min="11243" max="11243" width="13.42578125" style="318" customWidth="1"/>
    <col min="11244" max="11491" width="13.42578125" style="318"/>
    <col min="11492" max="11498" width="17.42578125" style="318" customWidth="1"/>
    <col min="11499" max="11499" width="13.42578125" style="318" customWidth="1"/>
    <col min="11500" max="11747" width="13.42578125" style="318"/>
    <col min="11748" max="11754" width="17.42578125" style="318" customWidth="1"/>
    <col min="11755" max="11755" width="13.42578125" style="318" customWidth="1"/>
    <col min="11756" max="12003" width="13.42578125" style="318"/>
    <col min="12004" max="12010" width="17.42578125" style="318" customWidth="1"/>
    <col min="12011" max="12011" width="13.42578125" style="318" customWidth="1"/>
    <col min="12012" max="12259" width="13.42578125" style="318"/>
    <col min="12260" max="12266" width="17.42578125" style="318" customWidth="1"/>
    <col min="12267" max="12267" width="13.42578125" style="318" customWidth="1"/>
    <col min="12268" max="12515" width="13.42578125" style="318"/>
    <col min="12516" max="12522" width="17.42578125" style="318" customWidth="1"/>
    <col min="12523" max="12523" width="13.42578125" style="318" customWidth="1"/>
    <col min="12524" max="12771" width="13.42578125" style="318"/>
    <col min="12772" max="12778" width="17.42578125" style="318" customWidth="1"/>
    <col min="12779" max="12779" width="13.42578125" style="318" customWidth="1"/>
    <col min="12780" max="13027" width="13.42578125" style="318"/>
    <col min="13028" max="13034" width="17.42578125" style="318" customWidth="1"/>
    <col min="13035" max="13035" width="13.42578125" style="318" customWidth="1"/>
    <col min="13036" max="13283" width="13.42578125" style="318"/>
    <col min="13284" max="13290" width="17.42578125" style="318" customWidth="1"/>
    <col min="13291" max="13291" width="13.42578125" style="318" customWidth="1"/>
    <col min="13292" max="13539" width="13.42578125" style="318"/>
    <col min="13540" max="13546" width="17.42578125" style="318" customWidth="1"/>
    <col min="13547" max="13547" width="13.42578125" style="318" customWidth="1"/>
    <col min="13548" max="13795" width="13.42578125" style="318"/>
    <col min="13796" max="13802" width="17.42578125" style="318" customWidth="1"/>
    <col min="13803" max="13803" width="13.42578125" style="318" customWidth="1"/>
    <col min="13804" max="14051" width="13.42578125" style="318"/>
    <col min="14052" max="14058" width="17.42578125" style="318" customWidth="1"/>
    <col min="14059" max="14059" width="13.42578125" style="318" customWidth="1"/>
    <col min="14060" max="14307" width="13.42578125" style="318"/>
    <col min="14308" max="14314" width="17.42578125" style="318" customWidth="1"/>
    <col min="14315" max="14315" width="13.42578125" style="318" customWidth="1"/>
    <col min="14316" max="14563" width="13.42578125" style="318"/>
    <col min="14564" max="14570" width="17.42578125" style="318" customWidth="1"/>
    <col min="14571" max="14571" width="13.42578125" style="318" customWidth="1"/>
    <col min="14572" max="14819" width="13.42578125" style="318"/>
    <col min="14820" max="14826" width="17.42578125" style="318" customWidth="1"/>
    <col min="14827" max="14827" width="13.42578125" style="318" customWidth="1"/>
    <col min="14828" max="15075" width="13.42578125" style="318"/>
    <col min="15076" max="15082" width="17.42578125" style="318" customWidth="1"/>
    <col min="15083" max="15083" width="13.42578125" style="318" customWidth="1"/>
    <col min="15084" max="15331" width="13.42578125" style="318"/>
    <col min="15332" max="15338" width="17.42578125" style="318" customWidth="1"/>
    <col min="15339" max="15339" width="13.42578125" style="318" customWidth="1"/>
    <col min="15340" max="15587" width="13.42578125" style="318"/>
    <col min="15588" max="15594" width="17.42578125" style="318" customWidth="1"/>
    <col min="15595" max="15595" width="13.42578125" style="318" customWidth="1"/>
    <col min="15596" max="15843" width="13.42578125" style="318"/>
    <col min="15844" max="15850" width="17.42578125" style="318" customWidth="1"/>
    <col min="15851" max="15851" width="13.42578125" style="318" customWidth="1"/>
    <col min="15852" max="16099" width="13.42578125" style="318"/>
    <col min="16100" max="16106" width="17.42578125" style="318" customWidth="1"/>
    <col min="16107" max="16107" width="13.42578125" style="318" customWidth="1"/>
    <col min="16108" max="16384" width="13.42578125" style="318"/>
  </cols>
  <sheetData>
    <row r="1" spans="1:7" s="317" customFormat="1" ht="33" customHeight="1">
      <c r="A1" s="993" t="s">
        <v>1064</v>
      </c>
      <c r="B1" s="993"/>
      <c r="C1" s="993"/>
      <c r="D1" s="993"/>
      <c r="E1" s="993"/>
      <c r="F1" s="993"/>
      <c r="G1" s="993"/>
    </row>
    <row r="2" spans="1:7" s="317" customFormat="1" ht="33" customHeight="1">
      <c r="A2" s="994" t="s">
        <v>1442</v>
      </c>
      <c r="B2" s="994"/>
      <c r="C2" s="994"/>
      <c r="D2" s="994"/>
      <c r="E2" s="994"/>
      <c r="F2" s="994"/>
      <c r="G2" s="994"/>
    </row>
    <row r="3" spans="1:7" s="317" customFormat="1" ht="14.25" customHeight="1">
      <c r="A3" s="999" t="s">
        <v>141</v>
      </c>
      <c r="B3" s="999"/>
      <c r="C3" s="995"/>
      <c r="D3" s="997" t="s">
        <v>142</v>
      </c>
      <c r="E3" s="997"/>
      <c r="F3" s="997"/>
      <c r="G3" s="998"/>
    </row>
    <row r="4" spans="1:7" s="317" customFormat="1" ht="44.25" customHeight="1">
      <c r="A4" s="991" t="s">
        <v>832</v>
      </c>
      <c r="B4" s="991" t="s">
        <v>82</v>
      </c>
      <c r="C4" s="991"/>
      <c r="D4" s="991" t="s">
        <v>83</v>
      </c>
      <c r="E4" s="991"/>
      <c r="F4" s="238" t="s">
        <v>53</v>
      </c>
      <c r="G4" s="991" t="s">
        <v>838</v>
      </c>
    </row>
    <row r="5" spans="1:7" s="317" customFormat="1" ht="42" customHeight="1">
      <c r="A5" s="991" t="s">
        <v>37</v>
      </c>
      <c r="B5" s="238" t="s">
        <v>85</v>
      </c>
      <c r="C5" s="238" t="s">
        <v>86</v>
      </c>
      <c r="D5" s="238" t="s">
        <v>85</v>
      </c>
      <c r="E5" s="238" t="s">
        <v>86</v>
      </c>
      <c r="F5" s="238" t="s">
        <v>36</v>
      </c>
      <c r="G5" s="991"/>
    </row>
    <row r="6" spans="1:7" s="317" customFormat="1" ht="24.95" customHeight="1">
      <c r="A6" s="299" t="s">
        <v>104</v>
      </c>
      <c r="B6" s="244">
        <v>148781</v>
      </c>
      <c r="C6" s="244">
        <v>76403</v>
      </c>
      <c r="D6" s="244">
        <v>55834</v>
      </c>
      <c r="E6" s="244">
        <v>12966</v>
      </c>
      <c r="F6" s="523">
        <f>SUM(B6:E6)</f>
        <v>293984</v>
      </c>
      <c r="G6" s="299" t="s">
        <v>2</v>
      </c>
    </row>
    <row r="7" spans="1:7" ht="24.95" customHeight="1">
      <c r="A7" s="299" t="s">
        <v>751</v>
      </c>
      <c r="B7" s="87">
        <v>36173</v>
      </c>
      <c r="C7" s="87">
        <v>22074</v>
      </c>
      <c r="D7" s="87">
        <v>12732</v>
      </c>
      <c r="E7" s="87">
        <v>5177</v>
      </c>
      <c r="F7" s="523">
        <f t="shared" ref="F7:F26" si="0">SUM(B7:E7)</f>
        <v>76156</v>
      </c>
      <c r="G7" s="299" t="s">
        <v>1139</v>
      </c>
    </row>
    <row r="8" spans="1:7" s="317" customFormat="1" ht="24.95" customHeight="1">
      <c r="A8" s="299" t="s">
        <v>105</v>
      </c>
      <c r="B8" s="244">
        <v>11669</v>
      </c>
      <c r="C8" s="244">
        <v>8639</v>
      </c>
      <c r="D8" s="244">
        <v>2845</v>
      </c>
      <c r="E8" s="244">
        <v>1111</v>
      </c>
      <c r="F8" s="523">
        <f t="shared" si="0"/>
        <v>24264</v>
      </c>
      <c r="G8" s="299" t="s">
        <v>5</v>
      </c>
    </row>
    <row r="9" spans="1:7" s="317" customFormat="1" ht="24.95" customHeight="1">
      <c r="A9" s="299" t="s">
        <v>106</v>
      </c>
      <c r="B9" s="87">
        <v>37876</v>
      </c>
      <c r="C9" s="87">
        <v>26268</v>
      </c>
      <c r="D9" s="87">
        <v>9146</v>
      </c>
      <c r="E9" s="87">
        <v>3405</v>
      </c>
      <c r="F9" s="523">
        <f t="shared" si="0"/>
        <v>76695</v>
      </c>
      <c r="G9" s="299" t="s">
        <v>7</v>
      </c>
    </row>
    <row r="10" spans="1:7" s="317" customFormat="1" ht="24.95" customHeight="1">
      <c r="A10" s="299" t="s">
        <v>107</v>
      </c>
      <c r="B10" s="244">
        <v>27191</v>
      </c>
      <c r="C10" s="244">
        <v>17402</v>
      </c>
      <c r="D10" s="244">
        <v>7543</v>
      </c>
      <c r="E10" s="244">
        <v>4337</v>
      </c>
      <c r="F10" s="523">
        <f t="shared" si="0"/>
        <v>56473</v>
      </c>
      <c r="G10" s="299" t="s">
        <v>8</v>
      </c>
    </row>
    <row r="11" spans="1:7" s="317" customFormat="1" ht="24.95" customHeight="1">
      <c r="A11" s="299" t="s">
        <v>108</v>
      </c>
      <c r="B11" s="87">
        <v>75568</v>
      </c>
      <c r="C11" s="87">
        <v>54399</v>
      </c>
      <c r="D11" s="87">
        <v>15804</v>
      </c>
      <c r="E11" s="87">
        <v>5363</v>
      </c>
      <c r="F11" s="523">
        <f t="shared" si="0"/>
        <v>151134</v>
      </c>
      <c r="G11" s="299" t="s">
        <v>109</v>
      </c>
    </row>
    <row r="12" spans="1:7" s="317" customFormat="1" ht="24.95" customHeight="1">
      <c r="A12" s="299" t="s">
        <v>110</v>
      </c>
      <c r="B12" s="244">
        <v>24885</v>
      </c>
      <c r="C12" s="244">
        <v>17281</v>
      </c>
      <c r="D12" s="244">
        <v>6774</v>
      </c>
      <c r="E12" s="244">
        <v>1734</v>
      </c>
      <c r="F12" s="523">
        <f t="shared" si="0"/>
        <v>50674</v>
      </c>
      <c r="G12" s="299" t="s">
        <v>11</v>
      </c>
    </row>
    <row r="13" spans="1:7" s="319" customFormat="1" ht="24.95" customHeight="1">
      <c r="A13" s="299" t="s">
        <v>111</v>
      </c>
      <c r="B13" s="87">
        <v>85314</v>
      </c>
      <c r="C13" s="87">
        <v>59898</v>
      </c>
      <c r="D13" s="87">
        <v>7586</v>
      </c>
      <c r="E13" s="87">
        <v>2001</v>
      </c>
      <c r="F13" s="523">
        <f t="shared" si="0"/>
        <v>154799</v>
      </c>
      <c r="G13" s="299" t="s">
        <v>13</v>
      </c>
    </row>
    <row r="14" spans="1:7" s="317" customFormat="1" ht="24.95" customHeight="1">
      <c r="A14" s="299" t="s">
        <v>124</v>
      </c>
      <c r="B14" s="244">
        <v>43618</v>
      </c>
      <c r="C14" s="244">
        <v>31148</v>
      </c>
      <c r="D14" s="244">
        <v>6358</v>
      </c>
      <c r="E14" s="244">
        <v>3090</v>
      </c>
      <c r="F14" s="523">
        <f t="shared" si="0"/>
        <v>84214</v>
      </c>
      <c r="G14" s="299" t="s">
        <v>15</v>
      </c>
    </row>
    <row r="15" spans="1:7" s="317" customFormat="1" ht="24.95" customHeight="1">
      <c r="A15" s="299" t="s">
        <v>112</v>
      </c>
      <c r="B15" s="87">
        <v>88927</v>
      </c>
      <c r="C15" s="87">
        <v>56703</v>
      </c>
      <c r="D15" s="87">
        <v>18004</v>
      </c>
      <c r="E15" s="87">
        <v>2587</v>
      </c>
      <c r="F15" s="523">
        <f t="shared" si="0"/>
        <v>166221</v>
      </c>
      <c r="G15" s="299" t="s">
        <v>17</v>
      </c>
    </row>
    <row r="16" spans="1:7" ht="24.95" customHeight="1">
      <c r="A16" s="299" t="s">
        <v>40</v>
      </c>
      <c r="B16" s="244">
        <v>4629</v>
      </c>
      <c r="C16" s="244">
        <v>2750</v>
      </c>
      <c r="D16" s="244">
        <v>1096</v>
      </c>
      <c r="E16" s="244">
        <v>389</v>
      </c>
      <c r="F16" s="523">
        <f t="shared" si="0"/>
        <v>8864</v>
      </c>
      <c r="G16" s="299" t="s">
        <v>18</v>
      </c>
    </row>
    <row r="17" spans="1:7" s="317" customFormat="1" ht="24.95" customHeight="1">
      <c r="A17" s="299" t="s">
        <v>19</v>
      </c>
      <c r="B17" s="87">
        <v>79054</v>
      </c>
      <c r="C17" s="87">
        <v>72633</v>
      </c>
      <c r="D17" s="87">
        <v>16339</v>
      </c>
      <c r="E17" s="87">
        <v>4624</v>
      </c>
      <c r="F17" s="523">
        <f t="shared" si="0"/>
        <v>172650</v>
      </c>
      <c r="G17" s="299" t="s">
        <v>20</v>
      </c>
    </row>
    <row r="18" spans="1:7" s="317" customFormat="1" ht="24.95" customHeight="1">
      <c r="A18" s="299" t="s">
        <v>21</v>
      </c>
      <c r="B18" s="244">
        <v>89412</v>
      </c>
      <c r="C18" s="244">
        <v>81029</v>
      </c>
      <c r="D18" s="244">
        <v>21825</v>
      </c>
      <c r="E18" s="244">
        <v>7184</v>
      </c>
      <c r="F18" s="523">
        <f t="shared" si="0"/>
        <v>199450</v>
      </c>
      <c r="G18" s="299" t="s">
        <v>114</v>
      </c>
    </row>
    <row r="19" spans="1:7" s="317" customFormat="1" ht="24.95" customHeight="1">
      <c r="A19" s="299" t="s">
        <v>42</v>
      </c>
      <c r="B19" s="87">
        <v>29326</v>
      </c>
      <c r="C19" s="87">
        <v>18034</v>
      </c>
      <c r="D19" s="87">
        <v>4948</v>
      </c>
      <c r="E19" s="87">
        <v>1554</v>
      </c>
      <c r="F19" s="523">
        <f>SUM(B19:E19)</f>
        <v>53862</v>
      </c>
      <c r="G19" s="299" t="s">
        <v>23</v>
      </c>
    </row>
    <row r="20" spans="1:7" s="317" customFormat="1" ht="24.95" customHeight="1">
      <c r="A20" s="299" t="s">
        <v>125</v>
      </c>
      <c r="B20" s="244">
        <v>125708</v>
      </c>
      <c r="C20" s="244">
        <v>81356</v>
      </c>
      <c r="D20" s="244">
        <v>38183</v>
      </c>
      <c r="E20" s="244">
        <v>19258</v>
      </c>
      <c r="F20" s="523">
        <f t="shared" si="0"/>
        <v>264505</v>
      </c>
      <c r="G20" s="299" t="s">
        <v>25</v>
      </c>
    </row>
    <row r="21" spans="1:7" s="317" customFormat="1" ht="24.95" customHeight="1">
      <c r="A21" s="299" t="s">
        <v>116</v>
      </c>
      <c r="B21" s="87">
        <v>39973</v>
      </c>
      <c r="C21" s="87">
        <v>24234</v>
      </c>
      <c r="D21" s="87">
        <v>13238</v>
      </c>
      <c r="E21" s="87">
        <v>6041</v>
      </c>
      <c r="F21" s="523">
        <f t="shared" si="0"/>
        <v>83486</v>
      </c>
      <c r="G21" s="299" t="s">
        <v>117</v>
      </c>
    </row>
    <row r="22" spans="1:7" s="317" customFormat="1" ht="24.95" customHeight="1">
      <c r="A22" s="299" t="s">
        <v>118</v>
      </c>
      <c r="B22" s="244">
        <v>24121</v>
      </c>
      <c r="C22" s="244">
        <v>17500</v>
      </c>
      <c r="D22" s="244">
        <v>1917</v>
      </c>
      <c r="E22" s="244">
        <v>475</v>
      </c>
      <c r="F22" s="523">
        <f t="shared" si="0"/>
        <v>44013</v>
      </c>
      <c r="G22" s="299" t="s">
        <v>28</v>
      </c>
    </row>
    <row r="23" spans="1:7" s="317" customFormat="1" ht="24.95" customHeight="1">
      <c r="A23" s="299" t="s">
        <v>126</v>
      </c>
      <c r="B23" s="87">
        <v>83386</v>
      </c>
      <c r="C23" s="87">
        <v>75048</v>
      </c>
      <c r="D23" s="87">
        <v>12779</v>
      </c>
      <c r="E23" s="87">
        <v>7169</v>
      </c>
      <c r="F23" s="523">
        <f t="shared" si="0"/>
        <v>178382</v>
      </c>
      <c r="G23" s="299" t="s">
        <v>30</v>
      </c>
    </row>
    <row r="24" spans="1:7" ht="24.95" customHeight="1">
      <c r="A24" s="299" t="s">
        <v>31</v>
      </c>
      <c r="B24" s="244">
        <v>4178</v>
      </c>
      <c r="C24" s="244">
        <v>2473</v>
      </c>
      <c r="D24" s="244">
        <v>393</v>
      </c>
      <c r="E24" s="244">
        <v>131</v>
      </c>
      <c r="F24" s="523">
        <f t="shared" si="0"/>
        <v>7175</v>
      </c>
      <c r="G24" s="299" t="s">
        <v>32</v>
      </c>
    </row>
    <row r="25" spans="1:7" s="317" customFormat="1" ht="24.95" customHeight="1">
      <c r="A25" s="299" t="s">
        <v>33</v>
      </c>
      <c r="B25" s="87">
        <v>6930</v>
      </c>
      <c r="C25" s="87">
        <v>4543</v>
      </c>
      <c r="D25" s="87">
        <v>1218</v>
      </c>
      <c r="E25" s="87">
        <v>123</v>
      </c>
      <c r="F25" s="523">
        <f t="shared" si="0"/>
        <v>12814</v>
      </c>
      <c r="G25" s="299" t="s">
        <v>34</v>
      </c>
    </row>
    <row r="26" spans="1:7" s="317" customFormat="1" ht="24.95" customHeight="1">
      <c r="A26" s="246" t="s">
        <v>58</v>
      </c>
      <c r="B26" s="524">
        <f>SUM(B6:B25)</f>
        <v>1066719</v>
      </c>
      <c r="C26" s="524">
        <f>SUM(C6:C25)</f>
        <v>749815</v>
      </c>
      <c r="D26" s="524">
        <f>SUM(D6:D25)</f>
        <v>254562</v>
      </c>
      <c r="E26" s="524">
        <f>SUM(E6:E25)</f>
        <v>88719</v>
      </c>
      <c r="F26" s="524">
        <f t="shared" si="0"/>
        <v>2159815</v>
      </c>
      <c r="G26" s="246" t="s">
        <v>36</v>
      </c>
    </row>
    <row r="27" spans="1:7">
      <c r="A27" s="521"/>
      <c r="B27" s="521"/>
      <c r="C27" s="521"/>
      <c r="D27" s="521"/>
      <c r="E27" s="521"/>
      <c r="F27" s="521"/>
      <c r="G27" s="521"/>
    </row>
    <row r="28" spans="1:7" ht="15.75" hidden="1">
      <c r="A28" s="648" t="s">
        <v>104</v>
      </c>
      <c r="B28" s="244">
        <v>125828</v>
      </c>
      <c r="C28" s="244">
        <v>68414</v>
      </c>
      <c r="D28" s="244">
        <v>49144</v>
      </c>
      <c r="E28" s="244">
        <v>10990</v>
      </c>
      <c r="F28" s="523">
        <f>SUM(B28:E28)</f>
        <v>254376</v>
      </c>
      <c r="G28" s="648" t="s">
        <v>2</v>
      </c>
    </row>
    <row r="29" spans="1:7" hidden="1">
      <c r="A29" s="318" t="s">
        <v>1063</v>
      </c>
      <c r="B29" s="318">
        <v>21549</v>
      </c>
      <c r="C29" s="318">
        <v>7160</v>
      </c>
      <c r="D29" s="318">
        <v>6593</v>
      </c>
      <c r="E29" s="318">
        <v>1920</v>
      </c>
      <c r="F29" s="318">
        <f>SUM(B29:E29)</f>
        <v>37222</v>
      </c>
    </row>
    <row r="30" spans="1:7" hidden="1">
      <c r="A30" s="318" t="s">
        <v>1050</v>
      </c>
      <c r="B30" s="318">
        <v>854</v>
      </c>
      <c r="C30" s="318">
        <v>448</v>
      </c>
      <c r="D30" s="318">
        <v>76</v>
      </c>
      <c r="E30" s="318">
        <v>52</v>
      </c>
    </row>
    <row r="31" spans="1:7" hidden="1">
      <c r="A31" s="318" t="s">
        <v>1051</v>
      </c>
      <c r="B31" s="318">
        <v>550</v>
      </c>
      <c r="C31" s="318">
        <v>381</v>
      </c>
      <c r="D31" s="318">
        <v>21</v>
      </c>
      <c r="E31" s="318">
        <v>4</v>
      </c>
    </row>
    <row r="32" spans="1:7" hidden="1">
      <c r="A32" s="318" t="s">
        <v>1061</v>
      </c>
      <c r="B32" s="320">
        <f>SUM(B28:B31)</f>
        <v>148781</v>
      </c>
      <c r="C32" s="320">
        <f t="shared" ref="C32:E32" si="1">SUM(C28:C31)</f>
        <v>76403</v>
      </c>
      <c r="D32" s="320">
        <f t="shared" si="1"/>
        <v>55834</v>
      </c>
      <c r="E32" s="320">
        <f t="shared" si="1"/>
        <v>12966</v>
      </c>
    </row>
    <row r="33" spans="1:7" hidden="1"/>
    <row r="34" spans="1:7" ht="15.75" hidden="1">
      <c r="A34" s="648" t="s">
        <v>751</v>
      </c>
      <c r="B34" s="87">
        <v>36173</v>
      </c>
      <c r="C34" s="87">
        <v>22074</v>
      </c>
      <c r="D34" s="87">
        <v>12732</v>
      </c>
      <c r="E34" s="87">
        <v>5177</v>
      </c>
      <c r="F34" s="523">
        <f t="shared" ref="F34" si="2">SUM(B34:E34)</f>
        <v>76156</v>
      </c>
      <c r="G34" s="648" t="s">
        <v>1139</v>
      </c>
    </row>
    <row r="35" spans="1:7" hidden="1">
      <c r="A35" s="318" t="s">
        <v>1055</v>
      </c>
    </row>
    <row r="36" spans="1:7" hidden="1"/>
    <row r="37" spans="1:7" hidden="1"/>
    <row r="38" spans="1:7" ht="15.75" hidden="1">
      <c r="A38" s="648" t="s">
        <v>110</v>
      </c>
      <c r="B38" s="244">
        <v>24802</v>
      </c>
      <c r="C38" s="244">
        <v>17218</v>
      </c>
      <c r="D38" s="244">
        <v>6766</v>
      </c>
      <c r="E38" s="244">
        <v>1727</v>
      </c>
      <c r="F38" s="523">
        <f t="shared" ref="F38" si="3">SUM(B38:E38)</f>
        <v>50513</v>
      </c>
      <c r="G38" s="648" t="s">
        <v>11</v>
      </c>
    </row>
    <row r="39" spans="1:7" hidden="1">
      <c r="A39" s="318" t="s">
        <v>1050</v>
      </c>
      <c r="B39" s="318">
        <v>83</v>
      </c>
      <c r="C39" s="318">
        <v>63</v>
      </c>
      <c r="D39" s="318">
        <v>8</v>
      </c>
      <c r="E39" s="318">
        <v>7</v>
      </c>
    </row>
    <row r="40" spans="1:7" hidden="1">
      <c r="B40" s="320">
        <f>SUM(B38:B39)</f>
        <v>24885</v>
      </c>
      <c r="C40" s="320">
        <f t="shared" ref="C40:E40" si="4">SUM(C38:C39)</f>
        <v>17281</v>
      </c>
      <c r="D40" s="320">
        <f t="shared" si="4"/>
        <v>6774</v>
      </c>
      <c r="E40" s="320">
        <f t="shared" si="4"/>
        <v>1734</v>
      </c>
    </row>
    <row r="41" spans="1:7" hidden="1"/>
  </sheetData>
  <mergeCells count="8">
    <mergeCell ref="A1:G1"/>
    <mergeCell ref="A2:G2"/>
    <mergeCell ref="A3:C3"/>
    <mergeCell ref="D3:G3"/>
    <mergeCell ref="G4:G5"/>
    <mergeCell ref="B4:C4"/>
    <mergeCell ref="D4:E4"/>
    <mergeCell ref="A4:A5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V64"/>
  <sheetViews>
    <sheetView rightToLeft="1" zoomScale="110" zoomScaleNormal="110" workbookViewId="0">
      <selection activeCell="I2" sqref="I2:O2"/>
    </sheetView>
  </sheetViews>
  <sheetFormatPr defaultColWidth="13.42578125" defaultRowHeight="15"/>
  <cols>
    <col min="1" max="7" width="25.7109375" style="318" customWidth="1"/>
    <col min="8" max="10" width="13.42578125" style="318" hidden="1" customWidth="1"/>
    <col min="11" max="11" width="37" style="318" hidden="1" customWidth="1"/>
    <col min="12" max="18" width="0" style="318" hidden="1" customWidth="1"/>
    <col min="19" max="239" width="13.42578125" style="318"/>
    <col min="240" max="246" width="17.42578125" style="318" customWidth="1"/>
    <col min="247" max="247" width="13.42578125" style="318" customWidth="1"/>
    <col min="248" max="495" width="13.42578125" style="318"/>
    <col min="496" max="502" width="17.42578125" style="318" customWidth="1"/>
    <col min="503" max="503" width="13.42578125" style="318" customWidth="1"/>
    <col min="504" max="751" width="13.42578125" style="318"/>
    <col min="752" max="758" width="17.42578125" style="318" customWidth="1"/>
    <col min="759" max="759" width="13.42578125" style="318" customWidth="1"/>
    <col min="760" max="1007" width="13.42578125" style="318"/>
    <col min="1008" max="1014" width="17.42578125" style="318" customWidth="1"/>
    <col min="1015" max="1015" width="13.42578125" style="318" customWidth="1"/>
    <col min="1016" max="1263" width="13.42578125" style="318"/>
    <col min="1264" max="1270" width="17.42578125" style="318" customWidth="1"/>
    <col min="1271" max="1271" width="13.42578125" style="318" customWidth="1"/>
    <col min="1272" max="1519" width="13.42578125" style="318"/>
    <col min="1520" max="1526" width="17.42578125" style="318" customWidth="1"/>
    <col min="1527" max="1527" width="13.42578125" style="318" customWidth="1"/>
    <col min="1528" max="1775" width="13.42578125" style="318"/>
    <col min="1776" max="1782" width="17.42578125" style="318" customWidth="1"/>
    <col min="1783" max="1783" width="13.42578125" style="318" customWidth="1"/>
    <col min="1784" max="2031" width="13.42578125" style="318"/>
    <col min="2032" max="2038" width="17.42578125" style="318" customWidth="1"/>
    <col min="2039" max="2039" width="13.42578125" style="318" customWidth="1"/>
    <col min="2040" max="2287" width="13.42578125" style="318"/>
    <col min="2288" max="2294" width="17.42578125" style="318" customWidth="1"/>
    <col min="2295" max="2295" width="13.42578125" style="318" customWidth="1"/>
    <col min="2296" max="2543" width="13.42578125" style="318"/>
    <col min="2544" max="2550" width="17.42578125" style="318" customWidth="1"/>
    <col min="2551" max="2551" width="13.42578125" style="318" customWidth="1"/>
    <col min="2552" max="2799" width="13.42578125" style="318"/>
    <col min="2800" max="2806" width="17.42578125" style="318" customWidth="1"/>
    <col min="2807" max="2807" width="13.42578125" style="318" customWidth="1"/>
    <col min="2808" max="3055" width="13.42578125" style="318"/>
    <col min="3056" max="3062" width="17.42578125" style="318" customWidth="1"/>
    <col min="3063" max="3063" width="13.42578125" style="318" customWidth="1"/>
    <col min="3064" max="3311" width="13.42578125" style="318"/>
    <col min="3312" max="3318" width="17.42578125" style="318" customWidth="1"/>
    <col min="3319" max="3319" width="13.42578125" style="318" customWidth="1"/>
    <col min="3320" max="3567" width="13.42578125" style="318"/>
    <col min="3568" max="3574" width="17.42578125" style="318" customWidth="1"/>
    <col min="3575" max="3575" width="13.42578125" style="318" customWidth="1"/>
    <col min="3576" max="3823" width="13.42578125" style="318"/>
    <col min="3824" max="3830" width="17.42578125" style="318" customWidth="1"/>
    <col min="3831" max="3831" width="13.42578125" style="318" customWidth="1"/>
    <col min="3832" max="4079" width="13.42578125" style="318"/>
    <col min="4080" max="4086" width="17.42578125" style="318" customWidth="1"/>
    <col min="4087" max="4087" width="13.42578125" style="318" customWidth="1"/>
    <col min="4088" max="4335" width="13.42578125" style="318"/>
    <col min="4336" max="4342" width="17.42578125" style="318" customWidth="1"/>
    <col min="4343" max="4343" width="13.42578125" style="318" customWidth="1"/>
    <col min="4344" max="4591" width="13.42578125" style="318"/>
    <col min="4592" max="4598" width="17.42578125" style="318" customWidth="1"/>
    <col min="4599" max="4599" width="13.42578125" style="318" customWidth="1"/>
    <col min="4600" max="4847" width="13.42578125" style="318"/>
    <col min="4848" max="4854" width="17.42578125" style="318" customWidth="1"/>
    <col min="4855" max="4855" width="13.42578125" style="318" customWidth="1"/>
    <col min="4856" max="5103" width="13.42578125" style="318"/>
    <col min="5104" max="5110" width="17.42578125" style="318" customWidth="1"/>
    <col min="5111" max="5111" width="13.42578125" style="318" customWidth="1"/>
    <col min="5112" max="5359" width="13.42578125" style="318"/>
    <col min="5360" max="5366" width="17.42578125" style="318" customWidth="1"/>
    <col min="5367" max="5367" width="13.42578125" style="318" customWidth="1"/>
    <col min="5368" max="5615" width="13.42578125" style="318"/>
    <col min="5616" max="5622" width="17.42578125" style="318" customWidth="1"/>
    <col min="5623" max="5623" width="13.42578125" style="318" customWidth="1"/>
    <col min="5624" max="5871" width="13.42578125" style="318"/>
    <col min="5872" max="5878" width="17.42578125" style="318" customWidth="1"/>
    <col min="5879" max="5879" width="13.42578125" style="318" customWidth="1"/>
    <col min="5880" max="6127" width="13.42578125" style="318"/>
    <col min="6128" max="6134" width="17.42578125" style="318" customWidth="1"/>
    <col min="6135" max="6135" width="13.42578125" style="318" customWidth="1"/>
    <col min="6136" max="6383" width="13.42578125" style="318"/>
    <col min="6384" max="6390" width="17.42578125" style="318" customWidth="1"/>
    <col min="6391" max="6391" width="13.42578125" style="318" customWidth="1"/>
    <col min="6392" max="6639" width="13.42578125" style="318"/>
    <col min="6640" max="6646" width="17.42578125" style="318" customWidth="1"/>
    <col min="6647" max="6647" width="13.42578125" style="318" customWidth="1"/>
    <col min="6648" max="6895" width="13.42578125" style="318"/>
    <col min="6896" max="6902" width="17.42578125" style="318" customWidth="1"/>
    <col min="6903" max="6903" width="13.42578125" style="318" customWidth="1"/>
    <col min="6904" max="7151" width="13.42578125" style="318"/>
    <col min="7152" max="7158" width="17.42578125" style="318" customWidth="1"/>
    <col min="7159" max="7159" width="13.42578125" style="318" customWidth="1"/>
    <col min="7160" max="7407" width="13.42578125" style="318"/>
    <col min="7408" max="7414" width="17.42578125" style="318" customWidth="1"/>
    <col min="7415" max="7415" width="13.42578125" style="318" customWidth="1"/>
    <col min="7416" max="7663" width="13.42578125" style="318"/>
    <col min="7664" max="7670" width="17.42578125" style="318" customWidth="1"/>
    <col min="7671" max="7671" width="13.42578125" style="318" customWidth="1"/>
    <col min="7672" max="7919" width="13.42578125" style="318"/>
    <col min="7920" max="7926" width="17.42578125" style="318" customWidth="1"/>
    <col min="7927" max="7927" width="13.42578125" style="318" customWidth="1"/>
    <col min="7928" max="8175" width="13.42578125" style="318"/>
    <col min="8176" max="8182" width="17.42578125" style="318" customWidth="1"/>
    <col min="8183" max="8183" width="13.42578125" style="318" customWidth="1"/>
    <col min="8184" max="8431" width="13.42578125" style="318"/>
    <col min="8432" max="8438" width="17.42578125" style="318" customWidth="1"/>
    <col min="8439" max="8439" width="13.42578125" style="318" customWidth="1"/>
    <col min="8440" max="8687" width="13.42578125" style="318"/>
    <col min="8688" max="8694" width="17.42578125" style="318" customWidth="1"/>
    <col min="8695" max="8695" width="13.42578125" style="318" customWidth="1"/>
    <col min="8696" max="8943" width="13.42578125" style="318"/>
    <col min="8944" max="8950" width="17.42578125" style="318" customWidth="1"/>
    <col min="8951" max="8951" width="13.42578125" style="318" customWidth="1"/>
    <col min="8952" max="9199" width="13.42578125" style="318"/>
    <col min="9200" max="9206" width="17.42578125" style="318" customWidth="1"/>
    <col min="9207" max="9207" width="13.42578125" style="318" customWidth="1"/>
    <col min="9208" max="9455" width="13.42578125" style="318"/>
    <col min="9456" max="9462" width="17.42578125" style="318" customWidth="1"/>
    <col min="9463" max="9463" width="13.42578125" style="318" customWidth="1"/>
    <col min="9464" max="9711" width="13.42578125" style="318"/>
    <col min="9712" max="9718" width="17.42578125" style="318" customWidth="1"/>
    <col min="9719" max="9719" width="13.42578125" style="318" customWidth="1"/>
    <col min="9720" max="9967" width="13.42578125" style="318"/>
    <col min="9968" max="9974" width="17.42578125" style="318" customWidth="1"/>
    <col min="9975" max="9975" width="13.42578125" style="318" customWidth="1"/>
    <col min="9976" max="10223" width="13.42578125" style="318"/>
    <col min="10224" max="10230" width="17.42578125" style="318" customWidth="1"/>
    <col min="10231" max="10231" width="13.42578125" style="318" customWidth="1"/>
    <col min="10232" max="10479" width="13.42578125" style="318"/>
    <col min="10480" max="10486" width="17.42578125" style="318" customWidth="1"/>
    <col min="10487" max="10487" width="13.42578125" style="318" customWidth="1"/>
    <col min="10488" max="10735" width="13.42578125" style="318"/>
    <col min="10736" max="10742" width="17.42578125" style="318" customWidth="1"/>
    <col min="10743" max="10743" width="13.42578125" style="318" customWidth="1"/>
    <col min="10744" max="10991" width="13.42578125" style="318"/>
    <col min="10992" max="10998" width="17.42578125" style="318" customWidth="1"/>
    <col min="10999" max="10999" width="13.42578125" style="318" customWidth="1"/>
    <col min="11000" max="11247" width="13.42578125" style="318"/>
    <col min="11248" max="11254" width="17.42578125" style="318" customWidth="1"/>
    <col min="11255" max="11255" width="13.42578125" style="318" customWidth="1"/>
    <col min="11256" max="11503" width="13.42578125" style="318"/>
    <col min="11504" max="11510" width="17.42578125" style="318" customWidth="1"/>
    <col min="11511" max="11511" width="13.42578125" style="318" customWidth="1"/>
    <col min="11512" max="11759" width="13.42578125" style="318"/>
    <col min="11760" max="11766" width="17.42578125" style="318" customWidth="1"/>
    <col min="11767" max="11767" width="13.42578125" style="318" customWidth="1"/>
    <col min="11768" max="12015" width="13.42578125" style="318"/>
    <col min="12016" max="12022" width="17.42578125" style="318" customWidth="1"/>
    <col min="12023" max="12023" width="13.42578125" style="318" customWidth="1"/>
    <col min="12024" max="12271" width="13.42578125" style="318"/>
    <col min="12272" max="12278" width="17.42578125" style="318" customWidth="1"/>
    <col min="12279" max="12279" width="13.42578125" style="318" customWidth="1"/>
    <col min="12280" max="12527" width="13.42578125" style="318"/>
    <col min="12528" max="12534" width="17.42578125" style="318" customWidth="1"/>
    <col min="12535" max="12535" width="13.42578125" style="318" customWidth="1"/>
    <col min="12536" max="12783" width="13.42578125" style="318"/>
    <col min="12784" max="12790" width="17.42578125" style="318" customWidth="1"/>
    <col min="12791" max="12791" width="13.42578125" style="318" customWidth="1"/>
    <col min="12792" max="13039" width="13.42578125" style="318"/>
    <col min="13040" max="13046" width="17.42578125" style="318" customWidth="1"/>
    <col min="13047" max="13047" width="13.42578125" style="318" customWidth="1"/>
    <col min="13048" max="13295" width="13.42578125" style="318"/>
    <col min="13296" max="13302" width="17.42578125" style="318" customWidth="1"/>
    <col min="13303" max="13303" width="13.42578125" style="318" customWidth="1"/>
    <col min="13304" max="13551" width="13.42578125" style="318"/>
    <col min="13552" max="13558" width="17.42578125" style="318" customWidth="1"/>
    <col min="13559" max="13559" width="13.42578125" style="318" customWidth="1"/>
    <col min="13560" max="13807" width="13.42578125" style="318"/>
    <col min="13808" max="13814" width="17.42578125" style="318" customWidth="1"/>
    <col min="13815" max="13815" width="13.42578125" style="318" customWidth="1"/>
    <col min="13816" max="14063" width="13.42578125" style="318"/>
    <col min="14064" max="14070" width="17.42578125" style="318" customWidth="1"/>
    <col min="14071" max="14071" width="13.42578125" style="318" customWidth="1"/>
    <col min="14072" max="14319" width="13.42578125" style="318"/>
    <col min="14320" max="14326" width="17.42578125" style="318" customWidth="1"/>
    <col min="14327" max="14327" width="13.42578125" style="318" customWidth="1"/>
    <col min="14328" max="14575" width="13.42578125" style="318"/>
    <col min="14576" max="14582" width="17.42578125" style="318" customWidth="1"/>
    <col min="14583" max="14583" width="13.42578125" style="318" customWidth="1"/>
    <col min="14584" max="14831" width="13.42578125" style="318"/>
    <col min="14832" max="14838" width="17.42578125" style="318" customWidth="1"/>
    <col min="14839" max="14839" width="13.42578125" style="318" customWidth="1"/>
    <col min="14840" max="15087" width="13.42578125" style="318"/>
    <col min="15088" max="15094" width="17.42578125" style="318" customWidth="1"/>
    <col min="15095" max="15095" width="13.42578125" style="318" customWidth="1"/>
    <col min="15096" max="15343" width="13.42578125" style="318"/>
    <col min="15344" max="15350" width="17.42578125" style="318" customWidth="1"/>
    <col min="15351" max="15351" width="13.42578125" style="318" customWidth="1"/>
    <col min="15352" max="15599" width="13.42578125" style="318"/>
    <col min="15600" max="15606" width="17.42578125" style="318" customWidth="1"/>
    <col min="15607" max="15607" width="13.42578125" style="318" customWidth="1"/>
    <col min="15608" max="15855" width="13.42578125" style="318"/>
    <col min="15856" max="15862" width="17.42578125" style="318" customWidth="1"/>
    <col min="15863" max="15863" width="13.42578125" style="318" customWidth="1"/>
    <col min="15864" max="16111" width="13.42578125" style="318"/>
    <col min="16112" max="16118" width="17.42578125" style="318" customWidth="1"/>
    <col min="16119" max="16119" width="13.42578125" style="318" customWidth="1"/>
    <col min="16120" max="16384" width="13.42578125" style="318"/>
  </cols>
  <sheetData>
    <row r="1" spans="1:22" s="317" customFormat="1" ht="33" customHeight="1">
      <c r="A1" s="993" t="s">
        <v>1070</v>
      </c>
      <c r="B1" s="993"/>
      <c r="C1" s="993"/>
      <c r="D1" s="993"/>
      <c r="E1" s="993"/>
      <c r="F1" s="993"/>
      <c r="G1" s="993"/>
      <c r="H1" s="487"/>
      <c r="I1" s="993" t="s">
        <v>834</v>
      </c>
      <c r="J1" s="993"/>
      <c r="K1" s="993"/>
      <c r="L1" s="993"/>
      <c r="M1" s="993"/>
      <c r="N1" s="993"/>
      <c r="O1" s="993"/>
    </row>
    <row r="2" spans="1:22" s="317" customFormat="1" ht="33" customHeight="1">
      <c r="A2" s="994" t="s">
        <v>1443</v>
      </c>
      <c r="B2" s="994"/>
      <c r="C2" s="994"/>
      <c r="D2" s="994"/>
      <c r="E2" s="994"/>
      <c r="F2" s="994"/>
      <c r="G2" s="994"/>
      <c r="H2" s="487"/>
      <c r="I2" s="994" t="s">
        <v>1450</v>
      </c>
      <c r="J2" s="994"/>
      <c r="K2" s="994"/>
      <c r="L2" s="994"/>
      <c r="M2" s="994"/>
      <c r="N2" s="994"/>
      <c r="O2" s="994"/>
    </row>
    <row r="3" spans="1:22" s="317" customFormat="1" ht="21.75" customHeight="1">
      <c r="A3" s="999" t="s">
        <v>143</v>
      </c>
      <c r="B3" s="999"/>
      <c r="C3" s="995"/>
      <c r="D3" s="997" t="s">
        <v>144</v>
      </c>
      <c r="E3" s="997"/>
      <c r="F3" s="997"/>
      <c r="G3" s="998"/>
      <c r="H3" s="487"/>
      <c r="I3" s="1000" t="s">
        <v>143</v>
      </c>
      <c r="J3" s="1000"/>
      <c r="K3" s="1000"/>
      <c r="L3" s="1001" t="s">
        <v>144</v>
      </c>
      <c r="M3" s="1002"/>
      <c r="N3" s="1002"/>
      <c r="O3" s="1003"/>
    </row>
    <row r="4" spans="1:22" s="317" customFormat="1" ht="44.25" customHeight="1">
      <c r="A4" s="991" t="s">
        <v>833</v>
      </c>
      <c r="B4" s="991" t="s">
        <v>82</v>
      </c>
      <c r="C4" s="991"/>
      <c r="D4" s="991" t="s">
        <v>83</v>
      </c>
      <c r="E4" s="991"/>
      <c r="F4" s="238" t="s">
        <v>53</v>
      </c>
      <c r="G4" s="991" t="s">
        <v>838</v>
      </c>
      <c r="H4" s="487"/>
      <c r="I4" s="991" t="s">
        <v>833</v>
      </c>
      <c r="J4" s="991" t="s">
        <v>82</v>
      </c>
      <c r="K4" s="991"/>
      <c r="L4" s="991" t="s">
        <v>83</v>
      </c>
      <c r="M4" s="991"/>
      <c r="N4" s="647" t="s">
        <v>53</v>
      </c>
      <c r="O4" s="991" t="s">
        <v>838</v>
      </c>
    </row>
    <row r="5" spans="1:22" s="317" customFormat="1" ht="42" customHeight="1">
      <c r="A5" s="991" t="s">
        <v>37</v>
      </c>
      <c r="B5" s="238" t="s">
        <v>85</v>
      </c>
      <c r="C5" s="238" t="s">
        <v>86</v>
      </c>
      <c r="D5" s="238" t="s">
        <v>85</v>
      </c>
      <c r="E5" s="238" t="s">
        <v>86</v>
      </c>
      <c r="F5" s="238" t="s">
        <v>36</v>
      </c>
      <c r="G5" s="991"/>
      <c r="H5" s="487"/>
      <c r="I5" s="991" t="s">
        <v>37</v>
      </c>
      <c r="J5" s="647" t="s">
        <v>85</v>
      </c>
      <c r="K5" s="647" t="s">
        <v>86</v>
      </c>
      <c r="L5" s="647" t="s">
        <v>85</v>
      </c>
      <c r="M5" s="647" t="s">
        <v>86</v>
      </c>
      <c r="N5" s="647" t="s">
        <v>36</v>
      </c>
      <c r="O5" s="991"/>
    </row>
    <row r="6" spans="1:22" s="317" customFormat="1" ht="24.95" customHeight="1">
      <c r="A6" s="299" t="s">
        <v>1</v>
      </c>
      <c r="B6" s="860">
        <v>852014</v>
      </c>
      <c r="C6" s="860">
        <v>993497</v>
      </c>
      <c r="D6" s="860">
        <v>121284</v>
      </c>
      <c r="E6" s="860">
        <v>104970</v>
      </c>
      <c r="F6" s="919">
        <f>SUM(B6:E6)</f>
        <v>2071765</v>
      </c>
      <c r="G6" s="299" t="s">
        <v>2</v>
      </c>
      <c r="H6" s="518"/>
      <c r="I6" s="648" t="s">
        <v>1</v>
      </c>
      <c r="J6" s="665">
        <v>464776</v>
      </c>
      <c r="K6" s="665">
        <v>580550</v>
      </c>
      <c r="L6" s="665">
        <v>81970</v>
      </c>
      <c r="M6" s="665">
        <v>51827</v>
      </c>
      <c r="N6" s="523">
        <v>1179123</v>
      </c>
      <c r="O6" s="648" t="s">
        <v>2</v>
      </c>
      <c r="P6" s="321">
        <f>N6-F6</f>
        <v>-892642</v>
      </c>
      <c r="Q6" s="668">
        <f>P6/F6</f>
        <v>-0.43086064297833004</v>
      </c>
      <c r="S6" s="811"/>
    </row>
    <row r="7" spans="1:22" ht="24.95" customHeight="1">
      <c r="A7" s="299" t="s">
        <v>751</v>
      </c>
      <c r="B7" s="808">
        <v>253184</v>
      </c>
      <c r="C7" s="808">
        <v>326586</v>
      </c>
      <c r="D7" s="808">
        <v>50873</v>
      </c>
      <c r="E7" s="808">
        <v>30133</v>
      </c>
      <c r="F7" s="523">
        <f t="shared" ref="F7:F26" si="0">SUM(B7:E7)</f>
        <v>660776</v>
      </c>
      <c r="G7" s="299" t="s">
        <v>1139</v>
      </c>
      <c r="H7" s="518"/>
      <c r="I7" s="648" t="s">
        <v>751</v>
      </c>
      <c r="J7" s="666">
        <v>253184</v>
      </c>
      <c r="K7" s="666">
        <v>326586</v>
      </c>
      <c r="L7" s="666">
        <v>50873</v>
      </c>
      <c r="M7" s="666">
        <v>30133</v>
      </c>
      <c r="N7" s="523">
        <f t="shared" ref="N7:N26" si="1">SUM(J7:M7)</f>
        <v>660776</v>
      </c>
      <c r="O7" s="648" t="s">
        <v>1139</v>
      </c>
      <c r="P7" s="321">
        <f t="shared" ref="P7:P25" si="2">N7-F7</f>
        <v>0</v>
      </c>
      <c r="Q7" s="668">
        <f t="shared" ref="Q7:Q25" si="3">P7/F7</f>
        <v>0</v>
      </c>
    </row>
    <row r="8" spans="1:22" s="317" customFormat="1" ht="24.95" customHeight="1">
      <c r="A8" s="299" t="s">
        <v>105</v>
      </c>
      <c r="B8" s="809">
        <v>411315</v>
      </c>
      <c r="C8" s="809">
        <v>404372</v>
      </c>
      <c r="D8" s="809">
        <v>53225</v>
      </c>
      <c r="E8" s="809">
        <v>42350</v>
      </c>
      <c r="F8" s="523">
        <f t="shared" si="0"/>
        <v>911262</v>
      </c>
      <c r="G8" s="299" t="s">
        <v>5</v>
      </c>
      <c r="H8" s="518"/>
      <c r="I8" s="648" t="s">
        <v>105</v>
      </c>
      <c r="J8" s="244">
        <v>411315</v>
      </c>
      <c r="K8" s="244">
        <v>404372</v>
      </c>
      <c r="L8" s="244">
        <v>53225</v>
      </c>
      <c r="M8" s="244">
        <v>42350</v>
      </c>
      <c r="N8" s="523">
        <f t="shared" si="1"/>
        <v>911262</v>
      </c>
      <c r="O8" s="648" t="s">
        <v>5</v>
      </c>
      <c r="P8" s="321">
        <f t="shared" si="2"/>
        <v>0</v>
      </c>
      <c r="Q8" s="668">
        <f t="shared" si="3"/>
        <v>0</v>
      </c>
    </row>
    <row r="9" spans="1:22" s="317" customFormat="1" ht="24.95" customHeight="1">
      <c r="A9" s="299" t="s">
        <v>106</v>
      </c>
      <c r="B9" s="808">
        <v>200871</v>
      </c>
      <c r="C9" s="808">
        <v>225516</v>
      </c>
      <c r="D9" s="808">
        <v>15799</v>
      </c>
      <c r="E9" s="808">
        <v>14243</v>
      </c>
      <c r="F9" s="523">
        <f t="shared" si="0"/>
        <v>456429</v>
      </c>
      <c r="G9" s="299" t="s">
        <v>7</v>
      </c>
      <c r="H9" s="487"/>
      <c r="I9" s="648" t="s">
        <v>106</v>
      </c>
      <c r="J9" s="87">
        <v>200871</v>
      </c>
      <c r="K9" s="87">
        <v>225516</v>
      </c>
      <c r="L9" s="87">
        <v>15799</v>
      </c>
      <c r="M9" s="87">
        <v>14243</v>
      </c>
      <c r="N9" s="523">
        <f t="shared" si="1"/>
        <v>456429</v>
      </c>
      <c r="O9" s="648" t="s">
        <v>7</v>
      </c>
      <c r="P9" s="321">
        <f t="shared" si="2"/>
        <v>0</v>
      </c>
      <c r="Q9" s="668">
        <f t="shared" si="3"/>
        <v>0</v>
      </c>
    </row>
    <row r="10" spans="1:22" s="317" customFormat="1" ht="24.95" customHeight="1">
      <c r="A10" s="299" t="s">
        <v>107</v>
      </c>
      <c r="B10" s="809">
        <v>332362</v>
      </c>
      <c r="C10" s="809">
        <v>391920</v>
      </c>
      <c r="D10" s="809">
        <v>40783</v>
      </c>
      <c r="E10" s="809">
        <v>35830</v>
      </c>
      <c r="F10" s="523">
        <f t="shared" si="0"/>
        <v>800895</v>
      </c>
      <c r="G10" s="299" t="s">
        <v>8</v>
      </c>
      <c r="H10" s="487"/>
      <c r="I10" s="648" t="s">
        <v>107</v>
      </c>
      <c r="J10" s="244">
        <v>332362</v>
      </c>
      <c r="K10" s="244">
        <v>391920</v>
      </c>
      <c r="L10" s="244">
        <v>40783</v>
      </c>
      <c r="M10" s="244">
        <v>35830</v>
      </c>
      <c r="N10" s="523">
        <f>SUM(J10:M10)</f>
        <v>800895</v>
      </c>
      <c r="O10" s="648" t="s">
        <v>8</v>
      </c>
      <c r="P10" s="321">
        <f t="shared" si="2"/>
        <v>0</v>
      </c>
      <c r="Q10" s="668">
        <f t="shared" si="3"/>
        <v>0</v>
      </c>
    </row>
    <row r="11" spans="1:22" s="317" customFormat="1" ht="24.95" customHeight="1">
      <c r="A11" s="299" t="s">
        <v>108</v>
      </c>
      <c r="B11" s="808">
        <v>402354</v>
      </c>
      <c r="C11" s="808">
        <v>550793</v>
      </c>
      <c r="D11" s="808">
        <v>30611</v>
      </c>
      <c r="E11" s="808">
        <v>29072</v>
      </c>
      <c r="F11" s="523">
        <f t="shared" si="0"/>
        <v>1012830</v>
      </c>
      <c r="G11" s="299" t="s">
        <v>109</v>
      </c>
      <c r="H11" s="487"/>
      <c r="I11" s="648" t="s">
        <v>108</v>
      </c>
      <c r="J11" s="87">
        <v>402354</v>
      </c>
      <c r="K11" s="87">
        <v>550793</v>
      </c>
      <c r="L11" s="87">
        <v>30611</v>
      </c>
      <c r="M11" s="87">
        <v>29072</v>
      </c>
      <c r="N11" s="523">
        <f t="shared" si="1"/>
        <v>1012830</v>
      </c>
      <c r="O11" s="648" t="s">
        <v>109</v>
      </c>
      <c r="P11" s="321">
        <f t="shared" si="2"/>
        <v>0</v>
      </c>
      <c r="Q11" s="668">
        <f t="shared" si="3"/>
        <v>0</v>
      </c>
    </row>
    <row r="12" spans="1:22" s="317" customFormat="1" ht="24.95" customHeight="1">
      <c r="A12" s="299" t="s">
        <v>110</v>
      </c>
      <c r="B12" s="809">
        <v>431274.30571325327</v>
      </c>
      <c r="C12" s="809">
        <v>517290.97042635165</v>
      </c>
      <c r="D12" s="809">
        <v>47720.540525152624</v>
      </c>
      <c r="E12" s="809">
        <v>46441.183335242436</v>
      </c>
      <c r="F12" s="523">
        <f t="shared" si="0"/>
        <v>1042726.9999999999</v>
      </c>
      <c r="G12" s="299" t="s">
        <v>11</v>
      </c>
      <c r="H12" s="487"/>
      <c r="I12" s="648" t="s">
        <v>110</v>
      </c>
      <c r="J12" s="244">
        <v>289586</v>
      </c>
      <c r="K12" s="244">
        <v>344513</v>
      </c>
      <c r="L12" s="244">
        <v>38053</v>
      </c>
      <c r="M12" s="244">
        <v>29547</v>
      </c>
      <c r="N12" s="523">
        <f t="shared" si="1"/>
        <v>701699</v>
      </c>
      <c r="O12" s="648" t="s">
        <v>11</v>
      </c>
      <c r="P12" s="321">
        <f t="shared" si="2"/>
        <v>-341027.99999999988</v>
      </c>
      <c r="Q12" s="668">
        <f t="shared" si="3"/>
        <v>-0.32705396522771535</v>
      </c>
      <c r="V12" s="321"/>
    </row>
    <row r="13" spans="1:22" s="319" customFormat="1" ht="24.95" customHeight="1">
      <c r="A13" s="299" t="s">
        <v>111</v>
      </c>
      <c r="B13" s="808">
        <v>203511</v>
      </c>
      <c r="C13" s="808">
        <v>271653</v>
      </c>
      <c r="D13" s="808">
        <v>8856</v>
      </c>
      <c r="E13" s="808">
        <v>6941</v>
      </c>
      <c r="F13" s="523">
        <f t="shared" si="0"/>
        <v>490961</v>
      </c>
      <c r="G13" s="299" t="s">
        <v>13</v>
      </c>
      <c r="H13" s="519"/>
      <c r="I13" s="648" t="s">
        <v>111</v>
      </c>
      <c r="J13" s="87">
        <v>206587</v>
      </c>
      <c r="K13" s="87">
        <v>272004</v>
      </c>
      <c r="L13" s="87">
        <v>8569</v>
      </c>
      <c r="M13" s="87">
        <v>6815</v>
      </c>
      <c r="N13" s="523">
        <f t="shared" si="1"/>
        <v>493975</v>
      </c>
      <c r="O13" s="648" t="s">
        <v>13</v>
      </c>
      <c r="P13" s="321">
        <f t="shared" si="2"/>
        <v>3014</v>
      </c>
      <c r="Q13" s="668">
        <f t="shared" si="3"/>
        <v>6.1389804892852994E-3</v>
      </c>
    </row>
    <row r="14" spans="1:22" s="317" customFormat="1" ht="24.95" customHeight="1">
      <c r="A14" s="299" t="s">
        <v>124</v>
      </c>
      <c r="B14" s="809">
        <v>85221</v>
      </c>
      <c r="C14" s="809">
        <v>115336</v>
      </c>
      <c r="D14" s="809">
        <v>12888</v>
      </c>
      <c r="E14" s="809">
        <v>5981</v>
      </c>
      <c r="F14" s="523">
        <f t="shared" si="0"/>
        <v>219426</v>
      </c>
      <c r="G14" s="299" t="s">
        <v>15</v>
      </c>
      <c r="H14" s="487"/>
      <c r="I14" s="648" t="s">
        <v>124</v>
      </c>
      <c r="J14" s="244">
        <v>85221</v>
      </c>
      <c r="K14" s="244">
        <v>115336</v>
      </c>
      <c r="L14" s="244">
        <v>12888</v>
      </c>
      <c r="M14" s="244">
        <v>5981</v>
      </c>
      <c r="N14" s="523">
        <f t="shared" si="1"/>
        <v>219426</v>
      </c>
      <c r="O14" s="648" t="s">
        <v>15</v>
      </c>
      <c r="P14" s="321">
        <f t="shared" si="2"/>
        <v>0</v>
      </c>
      <c r="Q14" s="668">
        <f t="shared" si="3"/>
        <v>0</v>
      </c>
    </row>
    <row r="15" spans="1:22" s="317" customFormat="1" ht="24.95" customHeight="1">
      <c r="A15" s="299" t="s">
        <v>16</v>
      </c>
      <c r="B15" s="808">
        <v>278860</v>
      </c>
      <c r="C15" s="808">
        <v>354859</v>
      </c>
      <c r="D15" s="808">
        <v>15059</v>
      </c>
      <c r="E15" s="808">
        <v>6153</v>
      </c>
      <c r="F15" s="523">
        <f t="shared" si="0"/>
        <v>654931</v>
      </c>
      <c r="G15" s="299" t="s">
        <v>17</v>
      </c>
      <c r="H15" s="487"/>
      <c r="I15" s="648" t="s">
        <v>16</v>
      </c>
      <c r="J15" s="87">
        <v>278860</v>
      </c>
      <c r="K15" s="87">
        <v>354859</v>
      </c>
      <c r="L15" s="87">
        <v>15059</v>
      </c>
      <c r="M15" s="87">
        <v>6153</v>
      </c>
      <c r="N15" s="523">
        <f t="shared" si="1"/>
        <v>654931</v>
      </c>
      <c r="O15" s="648" t="s">
        <v>17</v>
      </c>
      <c r="P15" s="321">
        <f t="shared" si="2"/>
        <v>0</v>
      </c>
      <c r="Q15" s="668">
        <f t="shared" si="3"/>
        <v>0</v>
      </c>
      <c r="U15" s="321"/>
    </row>
    <row r="16" spans="1:22" ht="24.95" customHeight="1">
      <c r="A16" s="299" t="s">
        <v>40</v>
      </c>
      <c r="B16" s="809">
        <v>48416</v>
      </c>
      <c r="C16" s="809">
        <v>53475</v>
      </c>
      <c r="D16" s="809">
        <v>6135</v>
      </c>
      <c r="E16" s="809">
        <v>2312</v>
      </c>
      <c r="F16" s="523">
        <f t="shared" si="0"/>
        <v>110338</v>
      </c>
      <c r="G16" s="299" t="s">
        <v>18</v>
      </c>
      <c r="H16" s="520"/>
      <c r="I16" s="648" t="s">
        <v>40</v>
      </c>
      <c r="J16" s="244">
        <v>48416</v>
      </c>
      <c r="K16" s="244">
        <v>53475</v>
      </c>
      <c r="L16" s="244">
        <v>6135</v>
      </c>
      <c r="M16" s="244">
        <v>2312</v>
      </c>
      <c r="N16" s="523">
        <f>SUM(J16:M16)</f>
        <v>110338</v>
      </c>
      <c r="O16" s="648" t="s">
        <v>18</v>
      </c>
      <c r="P16" s="321">
        <f t="shared" si="2"/>
        <v>0</v>
      </c>
      <c r="Q16" s="668">
        <f t="shared" si="3"/>
        <v>0</v>
      </c>
    </row>
    <row r="17" spans="1:21" s="317" customFormat="1" ht="24.95" customHeight="1">
      <c r="A17" s="299" t="s">
        <v>113</v>
      </c>
      <c r="B17" s="808">
        <v>118600</v>
      </c>
      <c r="C17" s="808">
        <v>140848</v>
      </c>
      <c r="D17" s="808">
        <v>15672</v>
      </c>
      <c r="E17" s="808">
        <v>9792</v>
      </c>
      <c r="F17" s="523">
        <f t="shared" si="0"/>
        <v>284912</v>
      </c>
      <c r="G17" s="299" t="s">
        <v>20</v>
      </c>
      <c r="H17" s="487"/>
      <c r="I17" s="648" t="s">
        <v>113</v>
      </c>
      <c r="J17" s="87">
        <v>118600</v>
      </c>
      <c r="K17" s="87">
        <v>140848</v>
      </c>
      <c r="L17" s="87">
        <v>15672</v>
      </c>
      <c r="M17" s="87">
        <v>9792</v>
      </c>
      <c r="N17" s="523">
        <f t="shared" si="1"/>
        <v>284912</v>
      </c>
      <c r="O17" s="648" t="s">
        <v>20</v>
      </c>
      <c r="P17" s="321">
        <f t="shared" si="2"/>
        <v>0</v>
      </c>
      <c r="Q17" s="668">
        <f t="shared" si="3"/>
        <v>0</v>
      </c>
    </row>
    <row r="18" spans="1:21" s="317" customFormat="1" ht="24.95" customHeight="1">
      <c r="A18" s="299" t="s">
        <v>21</v>
      </c>
      <c r="B18" s="809">
        <v>130475</v>
      </c>
      <c r="C18" s="809">
        <v>184913</v>
      </c>
      <c r="D18" s="809">
        <v>13255</v>
      </c>
      <c r="E18" s="809">
        <v>12976</v>
      </c>
      <c r="F18" s="523">
        <f t="shared" si="0"/>
        <v>341619</v>
      </c>
      <c r="G18" s="299" t="s">
        <v>114</v>
      </c>
      <c r="H18" s="487"/>
      <c r="I18" s="648" t="s">
        <v>21</v>
      </c>
      <c r="J18" s="244">
        <v>130475</v>
      </c>
      <c r="K18" s="244">
        <v>184913</v>
      </c>
      <c r="L18" s="244">
        <v>13255</v>
      </c>
      <c r="M18" s="244">
        <v>12976</v>
      </c>
      <c r="N18" s="523">
        <f t="shared" si="1"/>
        <v>341619</v>
      </c>
      <c r="O18" s="648" t="s">
        <v>114</v>
      </c>
      <c r="P18" s="321">
        <f t="shared" si="2"/>
        <v>0</v>
      </c>
      <c r="Q18" s="668">
        <f t="shared" si="3"/>
        <v>0</v>
      </c>
    </row>
    <row r="19" spans="1:21" s="317" customFormat="1" ht="24.95" customHeight="1">
      <c r="A19" s="299" t="s">
        <v>42</v>
      </c>
      <c r="B19" s="808">
        <v>133854</v>
      </c>
      <c r="C19" s="808">
        <v>151429</v>
      </c>
      <c r="D19" s="808">
        <v>13955</v>
      </c>
      <c r="E19" s="808">
        <v>10810</v>
      </c>
      <c r="F19" s="523">
        <f t="shared" si="0"/>
        <v>310048</v>
      </c>
      <c r="G19" s="299" t="s">
        <v>23</v>
      </c>
      <c r="H19" s="487"/>
      <c r="I19" s="648" t="s">
        <v>42</v>
      </c>
      <c r="J19" s="87">
        <v>133854</v>
      </c>
      <c r="K19" s="87">
        <v>151429</v>
      </c>
      <c r="L19" s="87">
        <v>13955</v>
      </c>
      <c r="M19" s="87">
        <v>10810</v>
      </c>
      <c r="N19" s="523">
        <f t="shared" si="1"/>
        <v>310048</v>
      </c>
      <c r="O19" s="648" t="s">
        <v>23</v>
      </c>
      <c r="P19" s="321">
        <f t="shared" si="2"/>
        <v>0</v>
      </c>
      <c r="Q19" s="668">
        <f t="shared" si="3"/>
        <v>0</v>
      </c>
    </row>
    <row r="20" spans="1:21" s="317" customFormat="1" ht="24.95" customHeight="1">
      <c r="A20" s="299" t="s">
        <v>125</v>
      </c>
      <c r="B20" s="809">
        <v>251862</v>
      </c>
      <c r="C20" s="809">
        <v>311616</v>
      </c>
      <c r="D20" s="809">
        <v>52135</v>
      </c>
      <c r="E20" s="809">
        <v>37688</v>
      </c>
      <c r="F20" s="523">
        <f t="shared" si="0"/>
        <v>653301</v>
      </c>
      <c r="G20" s="299" t="s">
        <v>25</v>
      </c>
      <c r="H20" s="487"/>
      <c r="I20" s="648" t="s">
        <v>125</v>
      </c>
      <c r="J20" s="244">
        <v>251862</v>
      </c>
      <c r="K20" s="244">
        <v>273457</v>
      </c>
      <c r="L20" s="244">
        <v>52135</v>
      </c>
      <c r="M20" s="244">
        <v>37688</v>
      </c>
      <c r="N20" s="523">
        <f t="shared" si="1"/>
        <v>615142</v>
      </c>
      <c r="O20" s="648" t="s">
        <v>25</v>
      </c>
      <c r="P20" s="321">
        <f t="shared" si="2"/>
        <v>-38159</v>
      </c>
      <c r="Q20" s="668">
        <f t="shared" si="3"/>
        <v>-5.8409523328450438E-2</v>
      </c>
      <c r="T20" s="321"/>
      <c r="U20" s="321"/>
    </row>
    <row r="21" spans="1:21" s="317" customFormat="1" ht="24.95" customHeight="1">
      <c r="A21" s="299" t="s">
        <v>116</v>
      </c>
      <c r="B21" s="808">
        <v>149817</v>
      </c>
      <c r="C21" s="808">
        <v>189830</v>
      </c>
      <c r="D21" s="808">
        <v>38772</v>
      </c>
      <c r="E21" s="808">
        <v>33017</v>
      </c>
      <c r="F21" s="523">
        <f t="shared" si="0"/>
        <v>411436</v>
      </c>
      <c r="G21" s="299" t="s">
        <v>117</v>
      </c>
      <c r="H21" s="487"/>
      <c r="I21" s="648" t="s">
        <v>116</v>
      </c>
      <c r="J21" s="87">
        <v>149817</v>
      </c>
      <c r="K21" s="87">
        <v>189830</v>
      </c>
      <c r="L21" s="87">
        <v>38772</v>
      </c>
      <c r="M21" s="87">
        <v>33017</v>
      </c>
      <c r="N21" s="523">
        <f t="shared" si="1"/>
        <v>411436</v>
      </c>
      <c r="O21" s="648" t="s">
        <v>117</v>
      </c>
      <c r="P21" s="321">
        <f t="shared" si="2"/>
        <v>0</v>
      </c>
      <c r="Q21" s="668">
        <f t="shared" si="3"/>
        <v>0</v>
      </c>
    </row>
    <row r="22" spans="1:21" s="317" customFormat="1" ht="24.95" customHeight="1">
      <c r="A22" s="299" t="s">
        <v>118</v>
      </c>
      <c r="B22" s="809">
        <v>129189</v>
      </c>
      <c r="C22" s="809">
        <v>135773</v>
      </c>
      <c r="D22" s="809">
        <v>10508</v>
      </c>
      <c r="E22" s="809">
        <v>6336</v>
      </c>
      <c r="F22" s="523">
        <f t="shared" si="0"/>
        <v>281806</v>
      </c>
      <c r="G22" s="299" t="s">
        <v>28</v>
      </c>
      <c r="H22" s="487"/>
      <c r="I22" s="648" t="s">
        <v>118</v>
      </c>
      <c r="J22" s="244">
        <v>129189</v>
      </c>
      <c r="K22" s="244">
        <v>135773</v>
      </c>
      <c r="L22" s="244">
        <v>10508</v>
      </c>
      <c r="M22" s="244">
        <v>6336</v>
      </c>
      <c r="N22" s="523">
        <f t="shared" si="1"/>
        <v>281806</v>
      </c>
      <c r="O22" s="648" t="s">
        <v>28</v>
      </c>
      <c r="P22" s="321">
        <f t="shared" si="2"/>
        <v>0</v>
      </c>
      <c r="Q22" s="668">
        <f t="shared" si="3"/>
        <v>0</v>
      </c>
    </row>
    <row r="23" spans="1:21" s="317" customFormat="1" ht="24.95" customHeight="1">
      <c r="A23" s="299" t="s">
        <v>126</v>
      </c>
      <c r="B23" s="808">
        <v>89289</v>
      </c>
      <c r="C23" s="808">
        <v>139276</v>
      </c>
      <c r="D23" s="808">
        <v>13867</v>
      </c>
      <c r="E23" s="808">
        <v>12331</v>
      </c>
      <c r="F23" s="523">
        <f t="shared" si="0"/>
        <v>254763</v>
      </c>
      <c r="G23" s="299" t="s">
        <v>30</v>
      </c>
      <c r="H23" s="487"/>
      <c r="I23" s="648" t="s">
        <v>126</v>
      </c>
      <c r="J23" s="87">
        <v>89289</v>
      </c>
      <c r="K23" s="87">
        <v>139276</v>
      </c>
      <c r="L23" s="87">
        <v>13867</v>
      </c>
      <c r="M23" s="87">
        <v>12331</v>
      </c>
      <c r="N23" s="523">
        <f t="shared" si="1"/>
        <v>254763</v>
      </c>
      <c r="O23" s="648" t="s">
        <v>30</v>
      </c>
      <c r="P23" s="321">
        <f t="shared" si="2"/>
        <v>0</v>
      </c>
      <c r="Q23" s="668">
        <f t="shared" si="3"/>
        <v>0</v>
      </c>
    </row>
    <row r="24" spans="1:21" ht="24.95" customHeight="1">
      <c r="A24" s="299" t="s">
        <v>31</v>
      </c>
      <c r="B24" s="809">
        <v>47859</v>
      </c>
      <c r="C24" s="809">
        <v>59246</v>
      </c>
      <c r="D24" s="809">
        <v>3729</v>
      </c>
      <c r="E24" s="809">
        <v>4294</v>
      </c>
      <c r="F24" s="523">
        <f t="shared" si="0"/>
        <v>115128</v>
      </c>
      <c r="G24" s="299" t="s">
        <v>140</v>
      </c>
      <c r="H24" s="520"/>
      <c r="I24" s="648" t="s">
        <v>31</v>
      </c>
      <c r="J24" s="244">
        <v>47859</v>
      </c>
      <c r="K24" s="244">
        <v>59246</v>
      </c>
      <c r="L24" s="244">
        <v>3729</v>
      </c>
      <c r="M24" s="244">
        <v>4294</v>
      </c>
      <c r="N24" s="523">
        <f t="shared" si="1"/>
        <v>115128</v>
      </c>
      <c r="O24" s="648" t="s">
        <v>140</v>
      </c>
      <c r="P24" s="321">
        <f t="shared" si="2"/>
        <v>0</v>
      </c>
      <c r="Q24" s="668">
        <f t="shared" si="3"/>
        <v>0</v>
      </c>
    </row>
    <row r="25" spans="1:21" s="317" customFormat="1" ht="24.95" customHeight="1">
      <c r="A25" s="299" t="s">
        <v>33</v>
      </c>
      <c r="B25" s="808">
        <v>33657</v>
      </c>
      <c r="C25" s="808">
        <v>38345</v>
      </c>
      <c r="D25" s="808">
        <v>2150</v>
      </c>
      <c r="E25" s="808">
        <v>451</v>
      </c>
      <c r="F25" s="523">
        <f t="shared" si="0"/>
        <v>74603</v>
      </c>
      <c r="G25" s="299" t="s">
        <v>34</v>
      </c>
      <c r="H25" s="487"/>
      <c r="I25" s="648" t="s">
        <v>33</v>
      </c>
      <c r="J25" s="87">
        <v>33657</v>
      </c>
      <c r="K25" s="87">
        <v>38345</v>
      </c>
      <c r="L25" s="87">
        <v>2150</v>
      </c>
      <c r="M25" s="87">
        <v>451</v>
      </c>
      <c r="N25" s="523">
        <f t="shared" si="1"/>
        <v>74603</v>
      </c>
      <c r="O25" s="648" t="s">
        <v>34</v>
      </c>
      <c r="P25" s="321">
        <f t="shared" si="2"/>
        <v>0</v>
      </c>
      <c r="Q25" s="668">
        <f t="shared" si="3"/>
        <v>0</v>
      </c>
    </row>
    <row r="26" spans="1:21" s="317" customFormat="1" ht="24.95" customHeight="1">
      <c r="A26" s="246" t="s">
        <v>58</v>
      </c>
      <c r="B26" s="524">
        <f>SUM(B6:B25)</f>
        <v>4583984.3057132531</v>
      </c>
      <c r="C26" s="524">
        <f>SUM(C6:C25)</f>
        <v>5556573.9704263518</v>
      </c>
      <c r="D26" s="524">
        <f>SUM(D6:D25)</f>
        <v>567276.54052515258</v>
      </c>
      <c r="E26" s="524">
        <f>SUM(E6:E25)</f>
        <v>452121.18333524244</v>
      </c>
      <c r="F26" s="524">
        <f t="shared" si="0"/>
        <v>11159956.000000002</v>
      </c>
      <c r="G26" s="246" t="s">
        <v>36</v>
      </c>
      <c r="H26" s="518"/>
      <c r="I26" s="246" t="s">
        <v>58</v>
      </c>
      <c r="J26" s="524">
        <f>SUM(J6:J25)</f>
        <v>4058134</v>
      </c>
      <c r="K26" s="524">
        <f>SUM(K6:K25)</f>
        <v>4933041</v>
      </c>
      <c r="L26" s="524">
        <f>SUM(L6:L25)</f>
        <v>518008</v>
      </c>
      <c r="M26" s="524">
        <f>SUM(M6:M25)</f>
        <v>381958</v>
      </c>
      <c r="N26" s="524">
        <f t="shared" si="1"/>
        <v>9891141</v>
      </c>
      <c r="O26" s="246" t="s">
        <v>36</v>
      </c>
    </row>
    <row r="27" spans="1:21">
      <c r="A27" s="521"/>
      <c r="B27" s="521"/>
      <c r="C27" s="521"/>
      <c r="D27" s="521"/>
      <c r="E27" s="521"/>
      <c r="F27" s="521"/>
      <c r="G27" s="521"/>
    </row>
    <row r="28" spans="1:21" ht="33" hidden="1" customHeight="1">
      <c r="A28" s="318" t="s">
        <v>1</v>
      </c>
      <c r="B28" s="318">
        <v>464776</v>
      </c>
      <c r="C28" s="318">
        <v>580550</v>
      </c>
      <c r="D28" s="318">
        <v>81970</v>
      </c>
      <c r="E28" s="318">
        <v>51827</v>
      </c>
      <c r="F28" s="318">
        <v>1179123</v>
      </c>
      <c r="G28" s="318" t="s">
        <v>2</v>
      </c>
    </row>
    <row r="29" spans="1:21" ht="33" hidden="1" customHeight="1">
      <c r="A29" s="318" t="s">
        <v>1049</v>
      </c>
      <c r="B29" s="320">
        <v>0</v>
      </c>
      <c r="C29" s="320"/>
      <c r="D29" s="320"/>
      <c r="E29" s="320"/>
      <c r="F29" s="320"/>
      <c r="K29" s="322"/>
      <c r="L29" s="323"/>
    </row>
    <row r="30" spans="1:21" ht="33" hidden="1" customHeight="1">
      <c r="A30" s="318" t="s">
        <v>1050</v>
      </c>
      <c r="B30" s="318">
        <v>163034</v>
      </c>
      <c r="C30" s="318">
        <v>234078</v>
      </c>
      <c r="D30" s="318">
        <v>12277</v>
      </c>
      <c r="E30" s="318">
        <v>19871</v>
      </c>
      <c r="K30" s="322"/>
      <c r="L30" s="323"/>
    </row>
    <row r="31" spans="1:21" ht="33" hidden="1" customHeight="1">
      <c r="A31" s="318" t="s">
        <v>1051</v>
      </c>
      <c r="B31" s="318">
        <v>104829</v>
      </c>
      <c r="C31" s="318">
        <v>89448</v>
      </c>
      <c r="D31" s="318">
        <v>2301</v>
      </c>
      <c r="E31" s="318">
        <v>3774</v>
      </c>
      <c r="K31" s="322"/>
      <c r="L31" s="323"/>
    </row>
    <row r="32" spans="1:21" ht="33" hidden="1" customHeight="1">
      <c r="A32" s="318" t="s">
        <v>35</v>
      </c>
      <c r="B32" s="318">
        <f>SUM(B28:B31)</f>
        <v>732639</v>
      </c>
      <c r="C32" s="318">
        <f t="shared" ref="C32:E32" si="4">SUM(C28:C31)</f>
        <v>904076</v>
      </c>
      <c r="D32" s="318">
        <f t="shared" si="4"/>
        <v>96548</v>
      </c>
      <c r="E32" s="318">
        <f t="shared" si="4"/>
        <v>75472</v>
      </c>
      <c r="F32" s="318">
        <f>SUM(B32:E32)</f>
        <v>1808735</v>
      </c>
      <c r="K32" s="322"/>
      <c r="L32" s="323"/>
    </row>
    <row r="33" spans="1:8" ht="33" hidden="1" customHeight="1"/>
    <row r="34" spans="1:8" ht="33" hidden="1" customHeight="1">
      <c r="A34" s="648" t="s">
        <v>751</v>
      </c>
      <c r="B34" s="666">
        <v>253184</v>
      </c>
      <c r="C34" s="666">
        <v>326586</v>
      </c>
      <c r="D34" s="666">
        <v>50873</v>
      </c>
      <c r="E34" s="666">
        <v>30133</v>
      </c>
      <c r="F34" s="523">
        <f t="shared" ref="F34" si="5">SUM(B34:E34)</f>
        <v>660776</v>
      </c>
      <c r="G34" s="648" t="s">
        <v>1139</v>
      </c>
      <c r="H34" s="320"/>
    </row>
    <row r="35" spans="1:8" ht="33" hidden="1" customHeight="1">
      <c r="A35" s="318" t="s">
        <v>1055</v>
      </c>
      <c r="B35" s="318" t="s">
        <v>1066</v>
      </c>
      <c r="C35" s="318" t="s">
        <v>1067</v>
      </c>
      <c r="D35" s="318" t="s">
        <v>1068</v>
      </c>
      <c r="E35" s="318" t="s">
        <v>1069</v>
      </c>
    </row>
    <row r="36" spans="1:8" ht="33" hidden="1" customHeight="1">
      <c r="A36" s="318" t="s">
        <v>1061</v>
      </c>
      <c r="B36" s="318">
        <f>SUM(B34:B35)</f>
        <v>253184</v>
      </c>
      <c r="C36" s="318">
        <f t="shared" ref="C36:G36" si="6">SUM(C34:C35)</f>
        <v>326586</v>
      </c>
      <c r="D36" s="318">
        <f t="shared" si="6"/>
        <v>50873</v>
      </c>
      <c r="E36" s="318">
        <f t="shared" si="6"/>
        <v>30133</v>
      </c>
      <c r="F36" s="318">
        <f t="shared" si="6"/>
        <v>660776</v>
      </c>
      <c r="G36" s="318">
        <f t="shared" si="6"/>
        <v>0</v>
      </c>
    </row>
    <row r="37" spans="1:8" ht="33" hidden="1" customHeight="1">
      <c r="A37" s="648" t="s">
        <v>110</v>
      </c>
      <c r="B37" s="244">
        <v>289586</v>
      </c>
      <c r="C37" s="244">
        <v>344513</v>
      </c>
      <c r="D37" s="244">
        <v>38053</v>
      </c>
      <c r="E37" s="244">
        <v>29547</v>
      </c>
      <c r="F37" s="523">
        <f t="shared" ref="F37" si="7">SUM(B37:E37)</f>
        <v>701699</v>
      </c>
      <c r="G37" s="648" t="s">
        <v>11</v>
      </c>
    </row>
    <row r="38" spans="1:8" ht="33" hidden="1" customHeight="1">
      <c r="A38" s="318" t="s">
        <v>1050</v>
      </c>
      <c r="B38" s="318">
        <v>141688.30571325327</v>
      </c>
      <c r="C38" s="318">
        <v>172777.97042635168</v>
      </c>
      <c r="D38" s="318">
        <v>9667.5405251526245</v>
      </c>
      <c r="E38" s="318">
        <v>16894.183335242436</v>
      </c>
    </row>
    <row r="39" spans="1:8" ht="33" hidden="1" customHeight="1">
      <c r="A39" s="318" t="s">
        <v>1061</v>
      </c>
      <c r="B39" s="320">
        <f>SUM(B37:B38)</f>
        <v>431274.30571325327</v>
      </c>
      <c r="C39" s="320">
        <f t="shared" ref="C39:F39" si="8">SUM(C37:C38)</f>
        <v>517290.97042635165</v>
      </c>
      <c r="D39" s="320">
        <f t="shared" si="8"/>
        <v>47720.540525152624</v>
      </c>
      <c r="E39" s="320">
        <f t="shared" si="8"/>
        <v>46441.183335242436</v>
      </c>
      <c r="F39" s="320">
        <f t="shared" si="8"/>
        <v>701699</v>
      </c>
      <c r="G39" s="320"/>
    </row>
    <row r="40" spans="1:8" ht="33" hidden="1" customHeight="1"/>
    <row r="41" spans="1:8" ht="33" customHeight="1"/>
    <row r="42" spans="1:8" ht="33" customHeight="1"/>
    <row r="43" spans="1:8" ht="33" customHeight="1"/>
    <row r="44" spans="1:8" ht="33" customHeight="1"/>
    <row r="45" spans="1:8" ht="33" customHeight="1"/>
    <row r="46" spans="1:8" ht="33" customHeight="1"/>
    <row r="47" spans="1:8" ht="33" customHeight="1"/>
    <row r="48" spans="1: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  <row r="63" ht="33" customHeight="1"/>
    <row r="64" ht="33" customHeight="1"/>
  </sheetData>
  <mergeCells count="16">
    <mergeCell ref="A1:G1"/>
    <mergeCell ref="A2:G2"/>
    <mergeCell ref="A3:C3"/>
    <mergeCell ref="D3:G3"/>
    <mergeCell ref="G4:G5"/>
    <mergeCell ref="B4:C4"/>
    <mergeCell ref="D4:E4"/>
    <mergeCell ref="A4:A5"/>
    <mergeCell ref="I1:O1"/>
    <mergeCell ref="I2:O2"/>
    <mergeCell ref="I3:K3"/>
    <mergeCell ref="L3:O3"/>
    <mergeCell ref="I4:I5"/>
    <mergeCell ref="J4:K4"/>
    <mergeCell ref="L4:M4"/>
    <mergeCell ref="O4:O5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N27"/>
  <sheetViews>
    <sheetView showGridLines="0" rightToLeft="1" zoomScale="110" zoomScaleNormal="110" workbookViewId="0">
      <selection activeCell="A2" sqref="A2:F2"/>
    </sheetView>
  </sheetViews>
  <sheetFormatPr defaultColWidth="7.7109375" defaultRowHeight="14.25"/>
  <cols>
    <col min="1" max="6" width="25.7109375" style="93" customWidth="1"/>
    <col min="7" max="7" width="14.28515625" style="93" customWidth="1"/>
    <col min="8" max="8" width="7.85546875" style="93" customWidth="1"/>
    <col min="9" max="9" width="14.85546875" style="93" customWidth="1"/>
    <col min="10" max="245" width="7.7109375" style="93"/>
    <col min="246" max="246" width="9.7109375" style="93" customWidth="1"/>
    <col min="247" max="247" width="13.7109375" style="93" customWidth="1"/>
    <col min="248" max="253" width="11.140625" style="93" customWidth="1"/>
    <col min="254" max="254" width="12.85546875" style="93" customWidth="1"/>
    <col min="255" max="255" width="13.28515625" style="93" customWidth="1"/>
    <col min="256" max="256" width="15.140625" style="93" customWidth="1"/>
    <col min="257" max="258" width="7.7109375" style="93" customWidth="1"/>
    <col min="259" max="259" width="10.42578125" style="93" customWidth="1"/>
    <col min="260" max="260" width="12.140625" style="93" customWidth="1"/>
    <col min="261" max="261" width="14.85546875" style="93" customWidth="1"/>
    <col min="262" max="262" width="12.28515625" style="93" customWidth="1"/>
    <col min="263" max="263" width="14.28515625" style="93" customWidth="1"/>
    <col min="264" max="264" width="7.85546875" style="93" customWidth="1"/>
    <col min="265" max="265" width="14.85546875" style="93" customWidth="1"/>
    <col min="266" max="501" width="7.7109375" style="93"/>
    <col min="502" max="502" width="9.7109375" style="93" customWidth="1"/>
    <col min="503" max="503" width="13.7109375" style="93" customWidth="1"/>
    <col min="504" max="509" width="11.140625" style="93" customWidth="1"/>
    <col min="510" max="510" width="12.85546875" style="93" customWidth="1"/>
    <col min="511" max="511" width="13.28515625" style="93" customWidth="1"/>
    <col min="512" max="512" width="15.140625" style="93" customWidth="1"/>
    <col min="513" max="514" width="7.7109375" style="93" customWidth="1"/>
    <col min="515" max="515" width="10.42578125" style="93" customWidth="1"/>
    <col min="516" max="516" width="12.140625" style="93" customWidth="1"/>
    <col min="517" max="517" width="14.85546875" style="93" customWidth="1"/>
    <col min="518" max="518" width="12.28515625" style="93" customWidth="1"/>
    <col min="519" max="519" width="14.28515625" style="93" customWidth="1"/>
    <col min="520" max="520" width="7.85546875" style="93" customWidth="1"/>
    <col min="521" max="521" width="14.85546875" style="93" customWidth="1"/>
    <col min="522" max="757" width="7.7109375" style="93"/>
    <col min="758" max="758" width="9.7109375" style="93" customWidth="1"/>
    <col min="759" max="759" width="13.7109375" style="93" customWidth="1"/>
    <col min="760" max="765" width="11.140625" style="93" customWidth="1"/>
    <col min="766" max="766" width="12.85546875" style="93" customWidth="1"/>
    <col min="767" max="767" width="13.28515625" style="93" customWidth="1"/>
    <col min="768" max="768" width="15.140625" style="93" customWidth="1"/>
    <col min="769" max="770" width="7.7109375" style="93" customWidth="1"/>
    <col min="771" max="771" width="10.42578125" style="93" customWidth="1"/>
    <col min="772" max="772" width="12.140625" style="93" customWidth="1"/>
    <col min="773" max="773" width="14.85546875" style="93" customWidth="1"/>
    <col min="774" max="774" width="12.28515625" style="93" customWidth="1"/>
    <col min="775" max="775" width="14.28515625" style="93" customWidth="1"/>
    <col min="776" max="776" width="7.85546875" style="93" customWidth="1"/>
    <col min="777" max="777" width="14.85546875" style="93" customWidth="1"/>
    <col min="778" max="1013" width="7.7109375" style="93"/>
    <col min="1014" max="1014" width="9.7109375" style="93" customWidth="1"/>
    <col min="1015" max="1015" width="13.7109375" style="93" customWidth="1"/>
    <col min="1016" max="1021" width="11.140625" style="93" customWidth="1"/>
    <col min="1022" max="1022" width="12.85546875" style="93" customWidth="1"/>
    <col min="1023" max="1023" width="13.28515625" style="93" customWidth="1"/>
    <col min="1024" max="1024" width="15.140625" style="93" customWidth="1"/>
    <col min="1025" max="1026" width="7.7109375" style="93" customWidth="1"/>
    <col min="1027" max="1027" width="10.42578125" style="93" customWidth="1"/>
    <col min="1028" max="1028" width="12.140625" style="93" customWidth="1"/>
    <col min="1029" max="1029" width="14.85546875" style="93" customWidth="1"/>
    <col min="1030" max="1030" width="12.28515625" style="93" customWidth="1"/>
    <col min="1031" max="1031" width="14.28515625" style="93" customWidth="1"/>
    <col min="1032" max="1032" width="7.85546875" style="93" customWidth="1"/>
    <col min="1033" max="1033" width="14.85546875" style="93" customWidth="1"/>
    <col min="1034" max="1269" width="7.7109375" style="93"/>
    <col min="1270" max="1270" width="9.7109375" style="93" customWidth="1"/>
    <col min="1271" max="1271" width="13.7109375" style="93" customWidth="1"/>
    <col min="1272" max="1277" width="11.140625" style="93" customWidth="1"/>
    <col min="1278" max="1278" width="12.85546875" style="93" customWidth="1"/>
    <col min="1279" max="1279" width="13.28515625" style="93" customWidth="1"/>
    <col min="1280" max="1280" width="15.140625" style="93" customWidth="1"/>
    <col min="1281" max="1282" width="7.7109375" style="93" customWidth="1"/>
    <col min="1283" max="1283" width="10.42578125" style="93" customWidth="1"/>
    <col min="1284" max="1284" width="12.140625" style="93" customWidth="1"/>
    <col min="1285" max="1285" width="14.85546875" style="93" customWidth="1"/>
    <col min="1286" max="1286" width="12.28515625" style="93" customWidth="1"/>
    <col min="1287" max="1287" width="14.28515625" style="93" customWidth="1"/>
    <col min="1288" max="1288" width="7.85546875" style="93" customWidth="1"/>
    <col min="1289" max="1289" width="14.85546875" style="93" customWidth="1"/>
    <col min="1290" max="1525" width="7.7109375" style="93"/>
    <col min="1526" max="1526" width="9.7109375" style="93" customWidth="1"/>
    <col min="1527" max="1527" width="13.7109375" style="93" customWidth="1"/>
    <col min="1528" max="1533" width="11.140625" style="93" customWidth="1"/>
    <col min="1534" max="1534" width="12.85546875" style="93" customWidth="1"/>
    <col min="1535" max="1535" width="13.28515625" style="93" customWidth="1"/>
    <col min="1536" max="1536" width="15.140625" style="93" customWidth="1"/>
    <col min="1537" max="1538" width="7.7109375" style="93" customWidth="1"/>
    <col min="1539" max="1539" width="10.42578125" style="93" customWidth="1"/>
    <col min="1540" max="1540" width="12.140625" style="93" customWidth="1"/>
    <col min="1541" max="1541" width="14.85546875" style="93" customWidth="1"/>
    <col min="1542" max="1542" width="12.28515625" style="93" customWidth="1"/>
    <col min="1543" max="1543" width="14.28515625" style="93" customWidth="1"/>
    <col min="1544" max="1544" width="7.85546875" style="93" customWidth="1"/>
    <col min="1545" max="1545" width="14.85546875" style="93" customWidth="1"/>
    <col min="1546" max="1781" width="7.7109375" style="93"/>
    <col min="1782" max="1782" width="9.7109375" style="93" customWidth="1"/>
    <col min="1783" max="1783" width="13.7109375" style="93" customWidth="1"/>
    <col min="1784" max="1789" width="11.140625" style="93" customWidth="1"/>
    <col min="1790" max="1790" width="12.85546875" style="93" customWidth="1"/>
    <col min="1791" max="1791" width="13.28515625" style="93" customWidth="1"/>
    <col min="1792" max="1792" width="15.140625" style="93" customWidth="1"/>
    <col min="1793" max="1794" width="7.7109375" style="93" customWidth="1"/>
    <col min="1795" max="1795" width="10.42578125" style="93" customWidth="1"/>
    <col min="1796" max="1796" width="12.140625" style="93" customWidth="1"/>
    <col min="1797" max="1797" width="14.85546875" style="93" customWidth="1"/>
    <col min="1798" max="1798" width="12.28515625" style="93" customWidth="1"/>
    <col min="1799" max="1799" width="14.28515625" style="93" customWidth="1"/>
    <col min="1800" max="1800" width="7.85546875" style="93" customWidth="1"/>
    <col min="1801" max="1801" width="14.85546875" style="93" customWidth="1"/>
    <col min="1802" max="2037" width="7.7109375" style="93"/>
    <col min="2038" max="2038" width="9.7109375" style="93" customWidth="1"/>
    <col min="2039" max="2039" width="13.7109375" style="93" customWidth="1"/>
    <col min="2040" max="2045" width="11.140625" style="93" customWidth="1"/>
    <col min="2046" max="2046" width="12.85546875" style="93" customWidth="1"/>
    <col min="2047" max="2047" width="13.28515625" style="93" customWidth="1"/>
    <col min="2048" max="2048" width="15.140625" style="93" customWidth="1"/>
    <col min="2049" max="2050" width="7.7109375" style="93" customWidth="1"/>
    <col min="2051" max="2051" width="10.42578125" style="93" customWidth="1"/>
    <col min="2052" max="2052" width="12.140625" style="93" customWidth="1"/>
    <col min="2053" max="2053" width="14.85546875" style="93" customWidth="1"/>
    <col min="2054" max="2054" width="12.28515625" style="93" customWidth="1"/>
    <col min="2055" max="2055" width="14.28515625" style="93" customWidth="1"/>
    <col min="2056" max="2056" width="7.85546875" style="93" customWidth="1"/>
    <col min="2057" max="2057" width="14.85546875" style="93" customWidth="1"/>
    <col min="2058" max="2293" width="7.7109375" style="93"/>
    <col min="2294" max="2294" width="9.7109375" style="93" customWidth="1"/>
    <col min="2295" max="2295" width="13.7109375" style="93" customWidth="1"/>
    <col min="2296" max="2301" width="11.140625" style="93" customWidth="1"/>
    <col min="2302" max="2302" width="12.85546875" style="93" customWidth="1"/>
    <col min="2303" max="2303" width="13.28515625" style="93" customWidth="1"/>
    <col min="2304" max="2304" width="15.140625" style="93" customWidth="1"/>
    <col min="2305" max="2306" width="7.7109375" style="93" customWidth="1"/>
    <col min="2307" max="2307" width="10.42578125" style="93" customWidth="1"/>
    <col min="2308" max="2308" width="12.140625" style="93" customWidth="1"/>
    <col min="2309" max="2309" width="14.85546875" style="93" customWidth="1"/>
    <col min="2310" max="2310" width="12.28515625" style="93" customWidth="1"/>
    <col min="2311" max="2311" width="14.28515625" style="93" customWidth="1"/>
    <col min="2312" max="2312" width="7.85546875" style="93" customWidth="1"/>
    <col min="2313" max="2313" width="14.85546875" style="93" customWidth="1"/>
    <col min="2314" max="2549" width="7.7109375" style="93"/>
    <col min="2550" max="2550" width="9.7109375" style="93" customWidth="1"/>
    <col min="2551" max="2551" width="13.7109375" style="93" customWidth="1"/>
    <col min="2552" max="2557" width="11.140625" style="93" customWidth="1"/>
    <col min="2558" max="2558" width="12.85546875" style="93" customWidth="1"/>
    <col min="2559" max="2559" width="13.28515625" style="93" customWidth="1"/>
    <col min="2560" max="2560" width="15.140625" style="93" customWidth="1"/>
    <col min="2561" max="2562" width="7.7109375" style="93" customWidth="1"/>
    <col min="2563" max="2563" width="10.42578125" style="93" customWidth="1"/>
    <col min="2564" max="2564" width="12.140625" style="93" customWidth="1"/>
    <col min="2565" max="2565" width="14.85546875" style="93" customWidth="1"/>
    <col min="2566" max="2566" width="12.28515625" style="93" customWidth="1"/>
    <col min="2567" max="2567" width="14.28515625" style="93" customWidth="1"/>
    <col min="2568" max="2568" width="7.85546875" style="93" customWidth="1"/>
    <col min="2569" max="2569" width="14.85546875" style="93" customWidth="1"/>
    <col min="2570" max="2805" width="7.7109375" style="93"/>
    <col min="2806" max="2806" width="9.7109375" style="93" customWidth="1"/>
    <col min="2807" max="2807" width="13.7109375" style="93" customWidth="1"/>
    <col min="2808" max="2813" width="11.140625" style="93" customWidth="1"/>
    <col min="2814" max="2814" width="12.85546875" style="93" customWidth="1"/>
    <col min="2815" max="2815" width="13.28515625" style="93" customWidth="1"/>
    <col min="2816" max="2816" width="15.140625" style="93" customWidth="1"/>
    <col min="2817" max="2818" width="7.7109375" style="93" customWidth="1"/>
    <col min="2819" max="2819" width="10.42578125" style="93" customWidth="1"/>
    <col min="2820" max="2820" width="12.140625" style="93" customWidth="1"/>
    <col min="2821" max="2821" width="14.85546875" style="93" customWidth="1"/>
    <col min="2822" max="2822" width="12.28515625" style="93" customWidth="1"/>
    <col min="2823" max="2823" width="14.28515625" style="93" customWidth="1"/>
    <col min="2824" max="2824" width="7.85546875" style="93" customWidth="1"/>
    <col min="2825" max="2825" width="14.85546875" style="93" customWidth="1"/>
    <col min="2826" max="3061" width="7.7109375" style="93"/>
    <col min="3062" max="3062" width="9.7109375" style="93" customWidth="1"/>
    <col min="3063" max="3063" width="13.7109375" style="93" customWidth="1"/>
    <col min="3064" max="3069" width="11.140625" style="93" customWidth="1"/>
    <col min="3070" max="3070" width="12.85546875" style="93" customWidth="1"/>
    <col min="3071" max="3071" width="13.28515625" style="93" customWidth="1"/>
    <col min="3072" max="3072" width="15.140625" style="93" customWidth="1"/>
    <col min="3073" max="3074" width="7.7109375" style="93" customWidth="1"/>
    <col min="3075" max="3075" width="10.42578125" style="93" customWidth="1"/>
    <col min="3076" max="3076" width="12.140625" style="93" customWidth="1"/>
    <col min="3077" max="3077" width="14.85546875" style="93" customWidth="1"/>
    <col min="3078" max="3078" width="12.28515625" style="93" customWidth="1"/>
    <col min="3079" max="3079" width="14.28515625" style="93" customWidth="1"/>
    <col min="3080" max="3080" width="7.85546875" style="93" customWidth="1"/>
    <col min="3081" max="3081" width="14.85546875" style="93" customWidth="1"/>
    <col min="3082" max="3317" width="7.7109375" style="93"/>
    <col min="3318" max="3318" width="9.7109375" style="93" customWidth="1"/>
    <col min="3319" max="3319" width="13.7109375" style="93" customWidth="1"/>
    <col min="3320" max="3325" width="11.140625" style="93" customWidth="1"/>
    <col min="3326" max="3326" width="12.85546875" style="93" customWidth="1"/>
    <col min="3327" max="3327" width="13.28515625" style="93" customWidth="1"/>
    <col min="3328" max="3328" width="15.140625" style="93" customWidth="1"/>
    <col min="3329" max="3330" width="7.7109375" style="93" customWidth="1"/>
    <col min="3331" max="3331" width="10.42578125" style="93" customWidth="1"/>
    <col min="3332" max="3332" width="12.140625" style="93" customWidth="1"/>
    <col min="3333" max="3333" width="14.85546875" style="93" customWidth="1"/>
    <col min="3334" max="3334" width="12.28515625" style="93" customWidth="1"/>
    <col min="3335" max="3335" width="14.28515625" style="93" customWidth="1"/>
    <col min="3336" max="3336" width="7.85546875" style="93" customWidth="1"/>
    <col min="3337" max="3337" width="14.85546875" style="93" customWidth="1"/>
    <col min="3338" max="3573" width="7.7109375" style="93"/>
    <col min="3574" max="3574" width="9.7109375" style="93" customWidth="1"/>
    <col min="3575" max="3575" width="13.7109375" style="93" customWidth="1"/>
    <col min="3576" max="3581" width="11.140625" style="93" customWidth="1"/>
    <col min="3582" max="3582" width="12.85546875" style="93" customWidth="1"/>
    <col min="3583" max="3583" width="13.28515625" style="93" customWidth="1"/>
    <col min="3584" max="3584" width="15.140625" style="93" customWidth="1"/>
    <col min="3585" max="3586" width="7.7109375" style="93" customWidth="1"/>
    <col min="3587" max="3587" width="10.42578125" style="93" customWidth="1"/>
    <col min="3588" max="3588" width="12.140625" style="93" customWidth="1"/>
    <col min="3589" max="3589" width="14.85546875" style="93" customWidth="1"/>
    <col min="3590" max="3590" width="12.28515625" style="93" customWidth="1"/>
    <col min="3591" max="3591" width="14.28515625" style="93" customWidth="1"/>
    <col min="3592" max="3592" width="7.85546875" style="93" customWidth="1"/>
    <col min="3593" max="3593" width="14.85546875" style="93" customWidth="1"/>
    <col min="3594" max="3829" width="7.7109375" style="93"/>
    <col min="3830" max="3830" width="9.7109375" style="93" customWidth="1"/>
    <col min="3831" max="3831" width="13.7109375" style="93" customWidth="1"/>
    <col min="3832" max="3837" width="11.140625" style="93" customWidth="1"/>
    <col min="3838" max="3838" width="12.85546875" style="93" customWidth="1"/>
    <col min="3839" max="3839" width="13.28515625" style="93" customWidth="1"/>
    <col min="3840" max="3840" width="15.140625" style="93" customWidth="1"/>
    <col min="3841" max="3842" width="7.7109375" style="93" customWidth="1"/>
    <col min="3843" max="3843" width="10.42578125" style="93" customWidth="1"/>
    <col min="3844" max="3844" width="12.140625" style="93" customWidth="1"/>
    <col min="3845" max="3845" width="14.85546875" style="93" customWidth="1"/>
    <col min="3846" max="3846" width="12.28515625" style="93" customWidth="1"/>
    <col min="3847" max="3847" width="14.28515625" style="93" customWidth="1"/>
    <col min="3848" max="3848" width="7.85546875" style="93" customWidth="1"/>
    <col min="3849" max="3849" width="14.85546875" style="93" customWidth="1"/>
    <col min="3850" max="4085" width="7.7109375" style="93"/>
    <col min="4086" max="4086" width="9.7109375" style="93" customWidth="1"/>
    <col min="4087" max="4087" width="13.7109375" style="93" customWidth="1"/>
    <col min="4088" max="4093" width="11.140625" style="93" customWidth="1"/>
    <col min="4094" max="4094" width="12.85546875" style="93" customWidth="1"/>
    <col min="4095" max="4095" width="13.28515625" style="93" customWidth="1"/>
    <col min="4096" max="4096" width="15.140625" style="93" customWidth="1"/>
    <col min="4097" max="4098" width="7.7109375" style="93" customWidth="1"/>
    <col min="4099" max="4099" width="10.42578125" style="93" customWidth="1"/>
    <col min="4100" max="4100" width="12.140625" style="93" customWidth="1"/>
    <col min="4101" max="4101" width="14.85546875" style="93" customWidth="1"/>
    <col min="4102" max="4102" width="12.28515625" style="93" customWidth="1"/>
    <col min="4103" max="4103" width="14.28515625" style="93" customWidth="1"/>
    <col min="4104" max="4104" width="7.85546875" style="93" customWidth="1"/>
    <col min="4105" max="4105" width="14.85546875" style="93" customWidth="1"/>
    <col min="4106" max="4341" width="7.7109375" style="93"/>
    <col min="4342" max="4342" width="9.7109375" style="93" customWidth="1"/>
    <col min="4343" max="4343" width="13.7109375" style="93" customWidth="1"/>
    <col min="4344" max="4349" width="11.140625" style="93" customWidth="1"/>
    <col min="4350" max="4350" width="12.85546875" style="93" customWidth="1"/>
    <col min="4351" max="4351" width="13.28515625" style="93" customWidth="1"/>
    <col min="4352" max="4352" width="15.140625" style="93" customWidth="1"/>
    <col min="4353" max="4354" width="7.7109375" style="93" customWidth="1"/>
    <col min="4355" max="4355" width="10.42578125" style="93" customWidth="1"/>
    <col min="4356" max="4356" width="12.140625" style="93" customWidth="1"/>
    <col min="4357" max="4357" width="14.85546875" style="93" customWidth="1"/>
    <col min="4358" max="4358" width="12.28515625" style="93" customWidth="1"/>
    <col min="4359" max="4359" width="14.28515625" style="93" customWidth="1"/>
    <col min="4360" max="4360" width="7.85546875" style="93" customWidth="1"/>
    <col min="4361" max="4361" width="14.85546875" style="93" customWidth="1"/>
    <col min="4362" max="4597" width="7.7109375" style="93"/>
    <col min="4598" max="4598" width="9.7109375" style="93" customWidth="1"/>
    <col min="4599" max="4599" width="13.7109375" style="93" customWidth="1"/>
    <col min="4600" max="4605" width="11.140625" style="93" customWidth="1"/>
    <col min="4606" max="4606" width="12.85546875" style="93" customWidth="1"/>
    <col min="4607" max="4607" width="13.28515625" style="93" customWidth="1"/>
    <col min="4608" max="4608" width="15.140625" style="93" customWidth="1"/>
    <col min="4609" max="4610" width="7.7109375" style="93" customWidth="1"/>
    <col min="4611" max="4611" width="10.42578125" style="93" customWidth="1"/>
    <col min="4612" max="4612" width="12.140625" style="93" customWidth="1"/>
    <col min="4613" max="4613" width="14.85546875" style="93" customWidth="1"/>
    <col min="4614" max="4614" width="12.28515625" style="93" customWidth="1"/>
    <col min="4615" max="4615" width="14.28515625" style="93" customWidth="1"/>
    <col min="4616" max="4616" width="7.85546875" style="93" customWidth="1"/>
    <col min="4617" max="4617" width="14.85546875" style="93" customWidth="1"/>
    <col min="4618" max="4853" width="7.7109375" style="93"/>
    <col min="4854" max="4854" width="9.7109375" style="93" customWidth="1"/>
    <col min="4855" max="4855" width="13.7109375" style="93" customWidth="1"/>
    <col min="4856" max="4861" width="11.140625" style="93" customWidth="1"/>
    <col min="4862" max="4862" width="12.85546875" style="93" customWidth="1"/>
    <col min="4863" max="4863" width="13.28515625" style="93" customWidth="1"/>
    <col min="4864" max="4864" width="15.140625" style="93" customWidth="1"/>
    <col min="4865" max="4866" width="7.7109375" style="93" customWidth="1"/>
    <col min="4867" max="4867" width="10.42578125" style="93" customWidth="1"/>
    <col min="4868" max="4868" width="12.140625" style="93" customWidth="1"/>
    <col min="4869" max="4869" width="14.85546875" style="93" customWidth="1"/>
    <col min="4870" max="4870" width="12.28515625" style="93" customWidth="1"/>
    <col min="4871" max="4871" width="14.28515625" style="93" customWidth="1"/>
    <col min="4872" max="4872" width="7.85546875" style="93" customWidth="1"/>
    <col min="4873" max="4873" width="14.85546875" style="93" customWidth="1"/>
    <col min="4874" max="5109" width="7.7109375" style="93"/>
    <col min="5110" max="5110" width="9.7109375" style="93" customWidth="1"/>
    <col min="5111" max="5111" width="13.7109375" style="93" customWidth="1"/>
    <col min="5112" max="5117" width="11.140625" style="93" customWidth="1"/>
    <col min="5118" max="5118" width="12.85546875" style="93" customWidth="1"/>
    <col min="5119" max="5119" width="13.28515625" style="93" customWidth="1"/>
    <col min="5120" max="5120" width="15.140625" style="93" customWidth="1"/>
    <col min="5121" max="5122" width="7.7109375" style="93" customWidth="1"/>
    <col min="5123" max="5123" width="10.42578125" style="93" customWidth="1"/>
    <col min="5124" max="5124" width="12.140625" style="93" customWidth="1"/>
    <col min="5125" max="5125" width="14.85546875" style="93" customWidth="1"/>
    <col min="5126" max="5126" width="12.28515625" style="93" customWidth="1"/>
    <col min="5127" max="5127" width="14.28515625" style="93" customWidth="1"/>
    <col min="5128" max="5128" width="7.85546875" style="93" customWidth="1"/>
    <col min="5129" max="5129" width="14.85546875" style="93" customWidth="1"/>
    <col min="5130" max="5365" width="7.7109375" style="93"/>
    <col min="5366" max="5366" width="9.7109375" style="93" customWidth="1"/>
    <col min="5367" max="5367" width="13.7109375" style="93" customWidth="1"/>
    <col min="5368" max="5373" width="11.140625" style="93" customWidth="1"/>
    <col min="5374" max="5374" width="12.85546875" style="93" customWidth="1"/>
    <col min="5375" max="5375" width="13.28515625" style="93" customWidth="1"/>
    <col min="5376" max="5376" width="15.140625" style="93" customWidth="1"/>
    <col min="5377" max="5378" width="7.7109375" style="93" customWidth="1"/>
    <col min="5379" max="5379" width="10.42578125" style="93" customWidth="1"/>
    <col min="5380" max="5380" width="12.140625" style="93" customWidth="1"/>
    <col min="5381" max="5381" width="14.85546875" style="93" customWidth="1"/>
    <col min="5382" max="5382" width="12.28515625" style="93" customWidth="1"/>
    <col min="5383" max="5383" width="14.28515625" style="93" customWidth="1"/>
    <col min="5384" max="5384" width="7.85546875" style="93" customWidth="1"/>
    <col min="5385" max="5385" width="14.85546875" style="93" customWidth="1"/>
    <col min="5386" max="5621" width="7.7109375" style="93"/>
    <col min="5622" max="5622" width="9.7109375" style="93" customWidth="1"/>
    <col min="5623" max="5623" width="13.7109375" style="93" customWidth="1"/>
    <col min="5624" max="5629" width="11.140625" style="93" customWidth="1"/>
    <col min="5630" max="5630" width="12.85546875" style="93" customWidth="1"/>
    <col min="5631" max="5631" width="13.28515625" style="93" customWidth="1"/>
    <col min="5632" max="5632" width="15.140625" style="93" customWidth="1"/>
    <col min="5633" max="5634" width="7.7109375" style="93" customWidth="1"/>
    <col min="5635" max="5635" width="10.42578125" style="93" customWidth="1"/>
    <col min="5636" max="5636" width="12.140625" style="93" customWidth="1"/>
    <col min="5637" max="5637" width="14.85546875" style="93" customWidth="1"/>
    <col min="5638" max="5638" width="12.28515625" style="93" customWidth="1"/>
    <col min="5639" max="5639" width="14.28515625" style="93" customWidth="1"/>
    <col min="5640" max="5640" width="7.85546875" style="93" customWidth="1"/>
    <col min="5641" max="5641" width="14.85546875" style="93" customWidth="1"/>
    <col min="5642" max="5877" width="7.7109375" style="93"/>
    <col min="5878" max="5878" width="9.7109375" style="93" customWidth="1"/>
    <col min="5879" max="5879" width="13.7109375" style="93" customWidth="1"/>
    <col min="5880" max="5885" width="11.140625" style="93" customWidth="1"/>
    <col min="5886" max="5886" width="12.85546875" style="93" customWidth="1"/>
    <col min="5887" max="5887" width="13.28515625" style="93" customWidth="1"/>
    <col min="5888" max="5888" width="15.140625" style="93" customWidth="1"/>
    <col min="5889" max="5890" width="7.7109375" style="93" customWidth="1"/>
    <col min="5891" max="5891" width="10.42578125" style="93" customWidth="1"/>
    <col min="5892" max="5892" width="12.140625" style="93" customWidth="1"/>
    <col min="5893" max="5893" width="14.85546875" style="93" customWidth="1"/>
    <col min="5894" max="5894" width="12.28515625" style="93" customWidth="1"/>
    <col min="5895" max="5895" width="14.28515625" style="93" customWidth="1"/>
    <col min="5896" max="5896" width="7.85546875" style="93" customWidth="1"/>
    <col min="5897" max="5897" width="14.85546875" style="93" customWidth="1"/>
    <col min="5898" max="6133" width="7.7109375" style="93"/>
    <col min="6134" max="6134" width="9.7109375" style="93" customWidth="1"/>
    <col min="6135" max="6135" width="13.7109375" style="93" customWidth="1"/>
    <col min="6136" max="6141" width="11.140625" style="93" customWidth="1"/>
    <col min="6142" max="6142" width="12.85546875" style="93" customWidth="1"/>
    <col min="6143" max="6143" width="13.28515625" style="93" customWidth="1"/>
    <col min="6144" max="6144" width="15.140625" style="93" customWidth="1"/>
    <col min="6145" max="6146" width="7.7109375" style="93" customWidth="1"/>
    <col min="6147" max="6147" width="10.42578125" style="93" customWidth="1"/>
    <col min="6148" max="6148" width="12.140625" style="93" customWidth="1"/>
    <col min="6149" max="6149" width="14.85546875" style="93" customWidth="1"/>
    <col min="6150" max="6150" width="12.28515625" style="93" customWidth="1"/>
    <col min="6151" max="6151" width="14.28515625" style="93" customWidth="1"/>
    <col min="6152" max="6152" width="7.85546875" style="93" customWidth="1"/>
    <col min="6153" max="6153" width="14.85546875" style="93" customWidth="1"/>
    <col min="6154" max="6389" width="7.7109375" style="93"/>
    <col min="6390" max="6390" width="9.7109375" style="93" customWidth="1"/>
    <col min="6391" max="6391" width="13.7109375" style="93" customWidth="1"/>
    <col min="6392" max="6397" width="11.140625" style="93" customWidth="1"/>
    <col min="6398" max="6398" width="12.85546875" style="93" customWidth="1"/>
    <col min="6399" max="6399" width="13.28515625" style="93" customWidth="1"/>
    <col min="6400" max="6400" width="15.140625" style="93" customWidth="1"/>
    <col min="6401" max="6402" width="7.7109375" style="93" customWidth="1"/>
    <col min="6403" max="6403" width="10.42578125" style="93" customWidth="1"/>
    <col min="6404" max="6404" width="12.140625" style="93" customWidth="1"/>
    <col min="6405" max="6405" width="14.85546875" style="93" customWidth="1"/>
    <col min="6406" max="6406" width="12.28515625" style="93" customWidth="1"/>
    <col min="6407" max="6407" width="14.28515625" style="93" customWidth="1"/>
    <col min="6408" max="6408" width="7.85546875" style="93" customWidth="1"/>
    <col min="6409" max="6409" width="14.85546875" style="93" customWidth="1"/>
    <col min="6410" max="6645" width="7.7109375" style="93"/>
    <col min="6646" max="6646" width="9.7109375" style="93" customWidth="1"/>
    <col min="6647" max="6647" width="13.7109375" style="93" customWidth="1"/>
    <col min="6648" max="6653" width="11.140625" style="93" customWidth="1"/>
    <col min="6654" max="6654" width="12.85546875" style="93" customWidth="1"/>
    <col min="6655" max="6655" width="13.28515625" style="93" customWidth="1"/>
    <col min="6656" max="6656" width="15.140625" style="93" customWidth="1"/>
    <col min="6657" max="6658" width="7.7109375" style="93" customWidth="1"/>
    <col min="6659" max="6659" width="10.42578125" style="93" customWidth="1"/>
    <col min="6660" max="6660" width="12.140625" style="93" customWidth="1"/>
    <col min="6661" max="6661" width="14.85546875" style="93" customWidth="1"/>
    <col min="6662" max="6662" width="12.28515625" style="93" customWidth="1"/>
    <col min="6663" max="6663" width="14.28515625" style="93" customWidth="1"/>
    <col min="6664" max="6664" width="7.85546875" style="93" customWidth="1"/>
    <col min="6665" max="6665" width="14.85546875" style="93" customWidth="1"/>
    <col min="6666" max="6901" width="7.7109375" style="93"/>
    <col min="6902" max="6902" width="9.7109375" style="93" customWidth="1"/>
    <col min="6903" max="6903" width="13.7109375" style="93" customWidth="1"/>
    <col min="6904" max="6909" width="11.140625" style="93" customWidth="1"/>
    <col min="6910" max="6910" width="12.85546875" style="93" customWidth="1"/>
    <col min="6911" max="6911" width="13.28515625" style="93" customWidth="1"/>
    <col min="6912" max="6912" width="15.140625" style="93" customWidth="1"/>
    <col min="6913" max="6914" width="7.7109375" style="93" customWidth="1"/>
    <col min="6915" max="6915" width="10.42578125" style="93" customWidth="1"/>
    <col min="6916" max="6916" width="12.140625" style="93" customWidth="1"/>
    <col min="6917" max="6917" width="14.85546875" style="93" customWidth="1"/>
    <col min="6918" max="6918" width="12.28515625" style="93" customWidth="1"/>
    <col min="6919" max="6919" width="14.28515625" style="93" customWidth="1"/>
    <col min="6920" max="6920" width="7.85546875" style="93" customWidth="1"/>
    <col min="6921" max="6921" width="14.85546875" style="93" customWidth="1"/>
    <col min="6922" max="7157" width="7.7109375" style="93"/>
    <col min="7158" max="7158" width="9.7109375" style="93" customWidth="1"/>
    <col min="7159" max="7159" width="13.7109375" style="93" customWidth="1"/>
    <col min="7160" max="7165" width="11.140625" style="93" customWidth="1"/>
    <col min="7166" max="7166" width="12.85546875" style="93" customWidth="1"/>
    <col min="7167" max="7167" width="13.28515625" style="93" customWidth="1"/>
    <col min="7168" max="7168" width="15.140625" style="93" customWidth="1"/>
    <col min="7169" max="7170" width="7.7109375" style="93" customWidth="1"/>
    <col min="7171" max="7171" width="10.42578125" style="93" customWidth="1"/>
    <col min="7172" max="7172" width="12.140625" style="93" customWidth="1"/>
    <col min="7173" max="7173" width="14.85546875" style="93" customWidth="1"/>
    <col min="7174" max="7174" width="12.28515625" style="93" customWidth="1"/>
    <col min="7175" max="7175" width="14.28515625" style="93" customWidth="1"/>
    <col min="7176" max="7176" width="7.85546875" style="93" customWidth="1"/>
    <col min="7177" max="7177" width="14.85546875" style="93" customWidth="1"/>
    <col min="7178" max="7413" width="7.7109375" style="93"/>
    <col min="7414" max="7414" width="9.7109375" style="93" customWidth="1"/>
    <col min="7415" max="7415" width="13.7109375" style="93" customWidth="1"/>
    <col min="7416" max="7421" width="11.140625" style="93" customWidth="1"/>
    <col min="7422" max="7422" width="12.85546875" style="93" customWidth="1"/>
    <col min="7423" max="7423" width="13.28515625" style="93" customWidth="1"/>
    <col min="7424" max="7424" width="15.140625" style="93" customWidth="1"/>
    <col min="7425" max="7426" width="7.7109375" style="93" customWidth="1"/>
    <col min="7427" max="7427" width="10.42578125" style="93" customWidth="1"/>
    <col min="7428" max="7428" width="12.140625" style="93" customWidth="1"/>
    <col min="7429" max="7429" width="14.85546875" style="93" customWidth="1"/>
    <col min="7430" max="7430" width="12.28515625" style="93" customWidth="1"/>
    <col min="7431" max="7431" width="14.28515625" style="93" customWidth="1"/>
    <col min="7432" max="7432" width="7.85546875" style="93" customWidth="1"/>
    <col min="7433" max="7433" width="14.85546875" style="93" customWidth="1"/>
    <col min="7434" max="7669" width="7.7109375" style="93"/>
    <col min="7670" max="7670" width="9.7109375" style="93" customWidth="1"/>
    <col min="7671" max="7671" width="13.7109375" style="93" customWidth="1"/>
    <col min="7672" max="7677" width="11.140625" style="93" customWidth="1"/>
    <col min="7678" max="7678" width="12.85546875" style="93" customWidth="1"/>
    <col min="7679" max="7679" width="13.28515625" style="93" customWidth="1"/>
    <col min="7680" max="7680" width="15.140625" style="93" customWidth="1"/>
    <col min="7681" max="7682" width="7.7109375" style="93" customWidth="1"/>
    <col min="7683" max="7683" width="10.42578125" style="93" customWidth="1"/>
    <col min="7684" max="7684" width="12.140625" style="93" customWidth="1"/>
    <col min="7685" max="7685" width="14.85546875" style="93" customWidth="1"/>
    <col min="7686" max="7686" width="12.28515625" style="93" customWidth="1"/>
    <col min="7687" max="7687" width="14.28515625" style="93" customWidth="1"/>
    <col min="7688" max="7688" width="7.85546875" style="93" customWidth="1"/>
    <col min="7689" max="7689" width="14.85546875" style="93" customWidth="1"/>
    <col min="7690" max="7925" width="7.7109375" style="93"/>
    <col min="7926" max="7926" width="9.7109375" style="93" customWidth="1"/>
    <col min="7927" max="7927" width="13.7109375" style="93" customWidth="1"/>
    <col min="7928" max="7933" width="11.140625" style="93" customWidth="1"/>
    <col min="7934" max="7934" width="12.85546875" style="93" customWidth="1"/>
    <col min="7935" max="7935" width="13.28515625" style="93" customWidth="1"/>
    <col min="7936" max="7936" width="15.140625" style="93" customWidth="1"/>
    <col min="7937" max="7938" width="7.7109375" style="93" customWidth="1"/>
    <col min="7939" max="7939" width="10.42578125" style="93" customWidth="1"/>
    <col min="7940" max="7940" width="12.140625" style="93" customWidth="1"/>
    <col min="7941" max="7941" width="14.85546875" style="93" customWidth="1"/>
    <col min="7942" max="7942" width="12.28515625" style="93" customWidth="1"/>
    <col min="7943" max="7943" width="14.28515625" style="93" customWidth="1"/>
    <col min="7944" max="7944" width="7.85546875" style="93" customWidth="1"/>
    <col min="7945" max="7945" width="14.85546875" style="93" customWidth="1"/>
    <col min="7946" max="8181" width="7.7109375" style="93"/>
    <col min="8182" max="8182" width="9.7109375" style="93" customWidth="1"/>
    <col min="8183" max="8183" width="13.7109375" style="93" customWidth="1"/>
    <col min="8184" max="8189" width="11.140625" style="93" customWidth="1"/>
    <col min="8190" max="8190" width="12.85546875" style="93" customWidth="1"/>
    <col min="8191" max="8191" width="13.28515625" style="93" customWidth="1"/>
    <col min="8192" max="8192" width="15.140625" style="93" customWidth="1"/>
    <col min="8193" max="8194" width="7.7109375" style="93" customWidth="1"/>
    <col min="8195" max="8195" width="10.42578125" style="93" customWidth="1"/>
    <col min="8196" max="8196" width="12.140625" style="93" customWidth="1"/>
    <col min="8197" max="8197" width="14.85546875" style="93" customWidth="1"/>
    <col min="8198" max="8198" width="12.28515625" style="93" customWidth="1"/>
    <col min="8199" max="8199" width="14.28515625" style="93" customWidth="1"/>
    <col min="8200" max="8200" width="7.85546875" style="93" customWidth="1"/>
    <col min="8201" max="8201" width="14.85546875" style="93" customWidth="1"/>
    <col min="8202" max="8437" width="7.7109375" style="93"/>
    <col min="8438" max="8438" width="9.7109375" style="93" customWidth="1"/>
    <col min="8439" max="8439" width="13.7109375" style="93" customWidth="1"/>
    <col min="8440" max="8445" width="11.140625" style="93" customWidth="1"/>
    <col min="8446" max="8446" width="12.85546875" style="93" customWidth="1"/>
    <col min="8447" max="8447" width="13.28515625" style="93" customWidth="1"/>
    <col min="8448" max="8448" width="15.140625" style="93" customWidth="1"/>
    <col min="8449" max="8450" width="7.7109375" style="93" customWidth="1"/>
    <col min="8451" max="8451" width="10.42578125" style="93" customWidth="1"/>
    <col min="8452" max="8452" width="12.140625" style="93" customWidth="1"/>
    <col min="8453" max="8453" width="14.85546875" style="93" customWidth="1"/>
    <col min="8454" max="8454" width="12.28515625" style="93" customWidth="1"/>
    <col min="8455" max="8455" width="14.28515625" style="93" customWidth="1"/>
    <col min="8456" max="8456" width="7.85546875" style="93" customWidth="1"/>
    <col min="8457" max="8457" width="14.85546875" style="93" customWidth="1"/>
    <col min="8458" max="8693" width="7.7109375" style="93"/>
    <col min="8694" max="8694" width="9.7109375" style="93" customWidth="1"/>
    <col min="8695" max="8695" width="13.7109375" style="93" customWidth="1"/>
    <col min="8696" max="8701" width="11.140625" style="93" customWidth="1"/>
    <col min="8702" max="8702" width="12.85546875" style="93" customWidth="1"/>
    <col min="8703" max="8703" width="13.28515625" style="93" customWidth="1"/>
    <col min="8704" max="8704" width="15.140625" style="93" customWidth="1"/>
    <col min="8705" max="8706" width="7.7109375" style="93" customWidth="1"/>
    <col min="8707" max="8707" width="10.42578125" style="93" customWidth="1"/>
    <col min="8708" max="8708" width="12.140625" style="93" customWidth="1"/>
    <col min="8709" max="8709" width="14.85546875" style="93" customWidth="1"/>
    <col min="8710" max="8710" width="12.28515625" style="93" customWidth="1"/>
    <col min="8711" max="8711" width="14.28515625" style="93" customWidth="1"/>
    <col min="8712" max="8712" width="7.85546875" style="93" customWidth="1"/>
    <col min="8713" max="8713" width="14.85546875" style="93" customWidth="1"/>
    <col min="8714" max="8949" width="7.7109375" style="93"/>
    <col min="8950" max="8950" width="9.7109375" style="93" customWidth="1"/>
    <col min="8951" max="8951" width="13.7109375" style="93" customWidth="1"/>
    <col min="8952" max="8957" width="11.140625" style="93" customWidth="1"/>
    <col min="8958" max="8958" width="12.85546875" style="93" customWidth="1"/>
    <col min="8959" max="8959" width="13.28515625" style="93" customWidth="1"/>
    <col min="8960" max="8960" width="15.140625" style="93" customWidth="1"/>
    <col min="8961" max="8962" width="7.7109375" style="93" customWidth="1"/>
    <col min="8963" max="8963" width="10.42578125" style="93" customWidth="1"/>
    <col min="8964" max="8964" width="12.140625" style="93" customWidth="1"/>
    <col min="8965" max="8965" width="14.85546875" style="93" customWidth="1"/>
    <col min="8966" max="8966" width="12.28515625" style="93" customWidth="1"/>
    <col min="8967" max="8967" width="14.28515625" style="93" customWidth="1"/>
    <col min="8968" max="8968" width="7.85546875" style="93" customWidth="1"/>
    <col min="8969" max="8969" width="14.85546875" style="93" customWidth="1"/>
    <col min="8970" max="9205" width="7.7109375" style="93"/>
    <col min="9206" max="9206" width="9.7109375" style="93" customWidth="1"/>
    <col min="9207" max="9207" width="13.7109375" style="93" customWidth="1"/>
    <col min="9208" max="9213" width="11.140625" style="93" customWidth="1"/>
    <col min="9214" max="9214" width="12.85546875" style="93" customWidth="1"/>
    <col min="9215" max="9215" width="13.28515625" style="93" customWidth="1"/>
    <col min="9216" max="9216" width="15.140625" style="93" customWidth="1"/>
    <col min="9217" max="9218" width="7.7109375" style="93" customWidth="1"/>
    <col min="9219" max="9219" width="10.42578125" style="93" customWidth="1"/>
    <col min="9220" max="9220" width="12.140625" style="93" customWidth="1"/>
    <col min="9221" max="9221" width="14.85546875" style="93" customWidth="1"/>
    <col min="9222" max="9222" width="12.28515625" style="93" customWidth="1"/>
    <col min="9223" max="9223" width="14.28515625" style="93" customWidth="1"/>
    <col min="9224" max="9224" width="7.85546875" style="93" customWidth="1"/>
    <col min="9225" max="9225" width="14.85546875" style="93" customWidth="1"/>
    <col min="9226" max="9461" width="7.7109375" style="93"/>
    <col min="9462" max="9462" width="9.7109375" style="93" customWidth="1"/>
    <col min="9463" max="9463" width="13.7109375" style="93" customWidth="1"/>
    <col min="9464" max="9469" width="11.140625" style="93" customWidth="1"/>
    <col min="9470" max="9470" width="12.85546875" style="93" customWidth="1"/>
    <col min="9471" max="9471" width="13.28515625" style="93" customWidth="1"/>
    <col min="9472" max="9472" width="15.140625" style="93" customWidth="1"/>
    <col min="9473" max="9474" width="7.7109375" style="93" customWidth="1"/>
    <col min="9475" max="9475" width="10.42578125" style="93" customWidth="1"/>
    <col min="9476" max="9476" width="12.140625" style="93" customWidth="1"/>
    <col min="9477" max="9477" width="14.85546875" style="93" customWidth="1"/>
    <col min="9478" max="9478" width="12.28515625" style="93" customWidth="1"/>
    <col min="9479" max="9479" width="14.28515625" style="93" customWidth="1"/>
    <col min="9480" max="9480" width="7.85546875" style="93" customWidth="1"/>
    <col min="9481" max="9481" width="14.85546875" style="93" customWidth="1"/>
    <col min="9482" max="9717" width="7.7109375" style="93"/>
    <col min="9718" max="9718" width="9.7109375" style="93" customWidth="1"/>
    <col min="9719" max="9719" width="13.7109375" style="93" customWidth="1"/>
    <col min="9720" max="9725" width="11.140625" style="93" customWidth="1"/>
    <col min="9726" max="9726" width="12.85546875" style="93" customWidth="1"/>
    <col min="9727" max="9727" width="13.28515625" style="93" customWidth="1"/>
    <col min="9728" max="9728" width="15.140625" style="93" customWidth="1"/>
    <col min="9729" max="9730" width="7.7109375" style="93" customWidth="1"/>
    <col min="9731" max="9731" width="10.42578125" style="93" customWidth="1"/>
    <col min="9732" max="9732" width="12.140625" style="93" customWidth="1"/>
    <col min="9733" max="9733" width="14.85546875" style="93" customWidth="1"/>
    <col min="9734" max="9734" width="12.28515625" style="93" customWidth="1"/>
    <col min="9735" max="9735" width="14.28515625" style="93" customWidth="1"/>
    <col min="9736" max="9736" width="7.85546875" style="93" customWidth="1"/>
    <col min="9737" max="9737" width="14.85546875" style="93" customWidth="1"/>
    <col min="9738" max="9973" width="7.7109375" style="93"/>
    <col min="9974" max="9974" width="9.7109375" style="93" customWidth="1"/>
    <col min="9975" max="9975" width="13.7109375" style="93" customWidth="1"/>
    <col min="9976" max="9981" width="11.140625" style="93" customWidth="1"/>
    <col min="9982" max="9982" width="12.85546875" style="93" customWidth="1"/>
    <col min="9983" max="9983" width="13.28515625" style="93" customWidth="1"/>
    <col min="9984" max="9984" width="15.140625" style="93" customWidth="1"/>
    <col min="9985" max="9986" width="7.7109375" style="93" customWidth="1"/>
    <col min="9987" max="9987" width="10.42578125" style="93" customWidth="1"/>
    <col min="9988" max="9988" width="12.140625" style="93" customWidth="1"/>
    <col min="9989" max="9989" width="14.85546875" style="93" customWidth="1"/>
    <col min="9990" max="9990" width="12.28515625" style="93" customWidth="1"/>
    <col min="9991" max="9991" width="14.28515625" style="93" customWidth="1"/>
    <col min="9992" max="9992" width="7.85546875" style="93" customWidth="1"/>
    <col min="9993" max="9993" width="14.85546875" style="93" customWidth="1"/>
    <col min="9994" max="10229" width="7.7109375" style="93"/>
    <col min="10230" max="10230" width="9.7109375" style="93" customWidth="1"/>
    <col min="10231" max="10231" width="13.7109375" style="93" customWidth="1"/>
    <col min="10232" max="10237" width="11.140625" style="93" customWidth="1"/>
    <col min="10238" max="10238" width="12.85546875" style="93" customWidth="1"/>
    <col min="10239" max="10239" width="13.28515625" style="93" customWidth="1"/>
    <col min="10240" max="10240" width="15.140625" style="93" customWidth="1"/>
    <col min="10241" max="10242" width="7.7109375" style="93" customWidth="1"/>
    <col min="10243" max="10243" width="10.42578125" style="93" customWidth="1"/>
    <col min="10244" max="10244" width="12.140625" style="93" customWidth="1"/>
    <col min="10245" max="10245" width="14.85546875" style="93" customWidth="1"/>
    <col min="10246" max="10246" width="12.28515625" style="93" customWidth="1"/>
    <col min="10247" max="10247" width="14.28515625" style="93" customWidth="1"/>
    <col min="10248" max="10248" width="7.85546875" style="93" customWidth="1"/>
    <col min="10249" max="10249" width="14.85546875" style="93" customWidth="1"/>
    <col min="10250" max="10485" width="7.7109375" style="93"/>
    <col min="10486" max="10486" width="9.7109375" style="93" customWidth="1"/>
    <col min="10487" max="10487" width="13.7109375" style="93" customWidth="1"/>
    <col min="10488" max="10493" width="11.140625" style="93" customWidth="1"/>
    <col min="10494" max="10494" width="12.85546875" style="93" customWidth="1"/>
    <col min="10495" max="10495" width="13.28515625" style="93" customWidth="1"/>
    <col min="10496" max="10496" width="15.140625" style="93" customWidth="1"/>
    <col min="10497" max="10498" width="7.7109375" style="93" customWidth="1"/>
    <col min="10499" max="10499" width="10.42578125" style="93" customWidth="1"/>
    <col min="10500" max="10500" width="12.140625" style="93" customWidth="1"/>
    <col min="10501" max="10501" width="14.85546875" style="93" customWidth="1"/>
    <col min="10502" max="10502" width="12.28515625" style="93" customWidth="1"/>
    <col min="10503" max="10503" width="14.28515625" style="93" customWidth="1"/>
    <col min="10504" max="10504" width="7.85546875" style="93" customWidth="1"/>
    <col min="10505" max="10505" width="14.85546875" style="93" customWidth="1"/>
    <col min="10506" max="10741" width="7.7109375" style="93"/>
    <col min="10742" max="10742" width="9.7109375" style="93" customWidth="1"/>
    <col min="10743" max="10743" width="13.7109375" style="93" customWidth="1"/>
    <col min="10744" max="10749" width="11.140625" style="93" customWidth="1"/>
    <col min="10750" max="10750" width="12.85546875" style="93" customWidth="1"/>
    <col min="10751" max="10751" width="13.28515625" style="93" customWidth="1"/>
    <col min="10752" max="10752" width="15.140625" style="93" customWidth="1"/>
    <col min="10753" max="10754" width="7.7109375" style="93" customWidth="1"/>
    <col min="10755" max="10755" width="10.42578125" style="93" customWidth="1"/>
    <col min="10756" max="10756" width="12.140625" style="93" customWidth="1"/>
    <col min="10757" max="10757" width="14.85546875" style="93" customWidth="1"/>
    <col min="10758" max="10758" width="12.28515625" style="93" customWidth="1"/>
    <col min="10759" max="10759" width="14.28515625" style="93" customWidth="1"/>
    <col min="10760" max="10760" width="7.85546875" style="93" customWidth="1"/>
    <col min="10761" max="10761" width="14.85546875" style="93" customWidth="1"/>
    <col min="10762" max="10997" width="7.7109375" style="93"/>
    <col min="10998" max="10998" width="9.7109375" style="93" customWidth="1"/>
    <col min="10999" max="10999" width="13.7109375" style="93" customWidth="1"/>
    <col min="11000" max="11005" width="11.140625" style="93" customWidth="1"/>
    <col min="11006" max="11006" width="12.85546875" style="93" customWidth="1"/>
    <col min="11007" max="11007" width="13.28515625" style="93" customWidth="1"/>
    <col min="11008" max="11008" width="15.140625" style="93" customWidth="1"/>
    <col min="11009" max="11010" width="7.7109375" style="93" customWidth="1"/>
    <col min="11011" max="11011" width="10.42578125" style="93" customWidth="1"/>
    <col min="11012" max="11012" width="12.140625" style="93" customWidth="1"/>
    <col min="11013" max="11013" width="14.85546875" style="93" customWidth="1"/>
    <col min="11014" max="11014" width="12.28515625" style="93" customWidth="1"/>
    <col min="11015" max="11015" width="14.28515625" style="93" customWidth="1"/>
    <col min="11016" max="11016" width="7.85546875" style="93" customWidth="1"/>
    <col min="11017" max="11017" width="14.85546875" style="93" customWidth="1"/>
    <col min="11018" max="11253" width="7.7109375" style="93"/>
    <col min="11254" max="11254" width="9.7109375" style="93" customWidth="1"/>
    <col min="11255" max="11255" width="13.7109375" style="93" customWidth="1"/>
    <col min="11256" max="11261" width="11.140625" style="93" customWidth="1"/>
    <col min="11262" max="11262" width="12.85546875" style="93" customWidth="1"/>
    <col min="11263" max="11263" width="13.28515625" style="93" customWidth="1"/>
    <col min="11264" max="11264" width="15.140625" style="93" customWidth="1"/>
    <col min="11265" max="11266" width="7.7109375" style="93" customWidth="1"/>
    <col min="11267" max="11267" width="10.42578125" style="93" customWidth="1"/>
    <col min="11268" max="11268" width="12.140625" style="93" customWidth="1"/>
    <col min="11269" max="11269" width="14.85546875" style="93" customWidth="1"/>
    <col min="11270" max="11270" width="12.28515625" style="93" customWidth="1"/>
    <col min="11271" max="11271" width="14.28515625" style="93" customWidth="1"/>
    <col min="11272" max="11272" width="7.85546875" style="93" customWidth="1"/>
    <col min="11273" max="11273" width="14.85546875" style="93" customWidth="1"/>
    <col min="11274" max="11509" width="7.7109375" style="93"/>
    <col min="11510" max="11510" width="9.7109375" style="93" customWidth="1"/>
    <col min="11511" max="11511" width="13.7109375" style="93" customWidth="1"/>
    <col min="11512" max="11517" width="11.140625" style="93" customWidth="1"/>
    <col min="11518" max="11518" width="12.85546875" style="93" customWidth="1"/>
    <col min="11519" max="11519" width="13.28515625" style="93" customWidth="1"/>
    <col min="11520" max="11520" width="15.140625" style="93" customWidth="1"/>
    <col min="11521" max="11522" width="7.7109375" style="93" customWidth="1"/>
    <col min="11523" max="11523" width="10.42578125" style="93" customWidth="1"/>
    <col min="11524" max="11524" width="12.140625" style="93" customWidth="1"/>
    <col min="11525" max="11525" width="14.85546875" style="93" customWidth="1"/>
    <col min="11526" max="11526" width="12.28515625" style="93" customWidth="1"/>
    <col min="11527" max="11527" width="14.28515625" style="93" customWidth="1"/>
    <col min="11528" max="11528" width="7.85546875" style="93" customWidth="1"/>
    <col min="11529" max="11529" width="14.85546875" style="93" customWidth="1"/>
    <col min="11530" max="11765" width="7.7109375" style="93"/>
    <col min="11766" max="11766" width="9.7109375" style="93" customWidth="1"/>
    <col min="11767" max="11767" width="13.7109375" style="93" customWidth="1"/>
    <col min="11768" max="11773" width="11.140625" style="93" customWidth="1"/>
    <col min="11774" max="11774" width="12.85546875" style="93" customWidth="1"/>
    <col min="11775" max="11775" width="13.28515625" style="93" customWidth="1"/>
    <col min="11776" max="11776" width="15.140625" style="93" customWidth="1"/>
    <col min="11777" max="11778" width="7.7109375" style="93" customWidth="1"/>
    <col min="11779" max="11779" width="10.42578125" style="93" customWidth="1"/>
    <col min="11780" max="11780" width="12.140625" style="93" customWidth="1"/>
    <col min="11781" max="11781" width="14.85546875" style="93" customWidth="1"/>
    <col min="11782" max="11782" width="12.28515625" style="93" customWidth="1"/>
    <col min="11783" max="11783" width="14.28515625" style="93" customWidth="1"/>
    <col min="11784" max="11784" width="7.85546875" style="93" customWidth="1"/>
    <col min="11785" max="11785" width="14.85546875" style="93" customWidth="1"/>
    <col min="11786" max="12021" width="7.7109375" style="93"/>
    <col min="12022" max="12022" width="9.7109375" style="93" customWidth="1"/>
    <col min="12023" max="12023" width="13.7109375" style="93" customWidth="1"/>
    <col min="12024" max="12029" width="11.140625" style="93" customWidth="1"/>
    <col min="12030" max="12030" width="12.85546875" style="93" customWidth="1"/>
    <col min="12031" max="12031" width="13.28515625" style="93" customWidth="1"/>
    <col min="12032" max="12032" width="15.140625" style="93" customWidth="1"/>
    <col min="12033" max="12034" width="7.7109375" style="93" customWidth="1"/>
    <col min="12035" max="12035" width="10.42578125" style="93" customWidth="1"/>
    <col min="12036" max="12036" width="12.140625" style="93" customWidth="1"/>
    <col min="12037" max="12037" width="14.85546875" style="93" customWidth="1"/>
    <col min="12038" max="12038" width="12.28515625" style="93" customWidth="1"/>
    <col min="12039" max="12039" width="14.28515625" style="93" customWidth="1"/>
    <col min="12040" max="12040" width="7.85546875" style="93" customWidth="1"/>
    <col min="12041" max="12041" width="14.85546875" style="93" customWidth="1"/>
    <col min="12042" max="12277" width="7.7109375" style="93"/>
    <col min="12278" max="12278" width="9.7109375" style="93" customWidth="1"/>
    <col min="12279" max="12279" width="13.7109375" style="93" customWidth="1"/>
    <col min="12280" max="12285" width="11.140625" style="93" customWidth="1"/>
    <col min="12286" max="12286" width="12.85546875" style="93" customWidth="1"/>
    <col min="12287" max="12287" width="13.28515625" style="93" customWidth="1"/>
    <col min="12288" max="12288" width="15.140625" style="93" customWidth="1"/>
    <col min="12289" max="12290" width="7.7109375" style="93" customWidth="1"/>
    <col min="12291" max="12291" width="10.42578125" style="93" customWidth="1"/>
    <col min="12292" max="12292" width="12.140625" style="93" customWidth="1"/>
    <col min="12293" max="12293" width="14.85546875" style="93" customWidth="1"/>
    <col min="12294" max="12294" width="12.28515625" style="93" customWidth="1"/>
    <col min="12295" max="12295" width="14.28515625" style="93" customWidth="1"/>
    <col min="12296" max="12296" width="7.85546875" style="93" customWidth="1"/>
    <col min="12297" max="12297" width="14.85546875" style="93" customWidth="1"/>
    <col min="12298" max="12533" width="7.7109375" style="93"/>
    <col min="12534" max="12534" width="9.7109375" style="93" customWidth="1"/>
    <col min="12535" max="12535" width="13.7109375" style="93" customWidth="1"/>
    <col min="12536" max="12541" width="11.140625" style="93" customWidth="1"/>
    <col min="12542" max="12542" width="12.85546875" style="93" customWidth="1"/>
    <col min="12543" max="12543" width="13.28515625" style="93" customWidth="1"/>
    <col min="12544" max="12544" width="15.140625" style="93" customWidth="1"/>
    <col min="12545" max="12546" width="7.7109375" style="93" customWidth="1"/>
    <col min="12547" max="12547" width="10.42578125" style="93" customWidth="1"/>
    <col min="12548" max="12548" width="12.140625" style="93" customWidth="1"/>
    <col min="12549" max="12549" width="14.85546875" style="93" customWidth="1"/>
    <col min="12550" max="12550" width="12.28515625" style="93" customWidth="1"/>
    <col min="12551" max="12551" width="14.28515625" style="93" customWidth="1"/>
    <col min="12552" max="12552" width="7.85546875" style="93" customWidth="1"/>
    <col min="12553" max="12553" width="14.85546875" style="93" customWidth="1"/>
    <col min="12554" max="12789" width="7.7109375" style="93"/>
    <col min="12790" max="12790" width="9.7109375" style="93" customWidth="1"/>
    <col min="12791" max="12791" width="13.7109375" style="93" customWidth="1"/>
    <col min="12792" max="12797" width="11.140625" style="93" customWidth="1"/>
    <col min="12798" max="12798" width="12.85546875" style="93" customWidth="1"/>
    <col min="12799" max="12799" width="13.28515625" style="93" customWidth="1"/>
    <col min="12800" max="12800" width="15.140625" style="93" customWidth="1"/>
    <col min="12801" max="12802" width="7.7109375" style="93" customWidth="1"/>
    <col min="12803" max="12803" width="10.42578125" style="93" customWidth="1"/>
    <col min="12804" max="12804" width="12.140625" style="93" customWidth="1"/>
    <col min="12805" max="12805" width="14.85546875" style="93" customWidth="1"/>
    <col min="12806" max="12806" width="12.28515625" style="93" customWidth="1"/>
    <col min="12807" max="12807" width="14.28515625" style="93" customWidth="1"/>
    <col min="12808" max="12808" width="7.85546875" style="93" customWidth="1"/>
    <col min="12809" max="12809" width="14.85546875" style="93" customWidth="1"/>
    <col min="12810" max="13045" width="7.7109375" style="93"/>
    <col min="13046" max="13046" width="9.7109375" style="93" customWidth="1"/>
    <col min="13047" max="13047" width="13.7109375" style="93" customWidth="1"/>
    <col min="13048" max="13053" width="11.140625" style="93" customWidth="1"/>
    <col min="13054" max="13054" width="12.85546875" style="93" customWidth="1"/>
    <col min="13055" max="13055" width="13.28515625" style="93" customWidth="1"/>
    <col min="13056" max="13056" width="15.140625" style="93" customWidth="1"/>
    <col min="13057" max="13058" width="7.7109375" style="93" customWidth="1"/>
    <col min="13059" max="13059" width="10.42578125" style="93" customWidth="1"/>
    <col min="13060" max="13060" width="12.140625" style="93" customWidth="1"/>
    <col min="13061" max="13061" width="14.85546875" style="93" customWidth="1"/>
    <col min="13062" max="13062" width="12.28515625" style="93" customWidth="1"/>
    <col min="13063" max="13063" width="14.28515625" style="93" customWidth="1"/>
    <col min="13064" max="13064" width="7.85546875" style="93" customWidth="1"/>
    <col min="13065" max="13065" width="14.85546875" style="93" customWidth="1"/>
    <col min="13066" max="13301" width="7.7109375" style="93"/>
    <col min="13302" max="13302" width="9.7109375" style="93" customWidth="1"/>
    <col min="13303" max="13303" width="13.7109375" style="93" customWidth="1"/>
    <col min="13304" max="13309" width="11.140625" style="93" customWidth="1"/>
    <col min="13310" max="13310" width="12.85546875" style="93" customWidth="1"/>
    <col min="13311" max="13311" width="13.28515625" style="93" customWidth="1"/>
    <col min="13312" max="13312" width="15.140625" style="93" customWidth="1"/>
    <col min="13313" max="13314" width="7.7109375" style="93" customWidth="1"/>
    <col min="13315" max="13315" width="10.42578125" style="93" customWidth="1"/>
    <col min="13316" max="13316" width="12.140625" style="93" customWidth="1"/>
    <col min="13317" max="13317" width="14.85546875" style="93" customWidth="1"/>
    <col min="13318" max="13318" width="12.28515625" style="93" customWidth="1"/>
    <col min="13319" max="13319" width="14.28515625" style="93" customWidth="1"/>
    <col min="13320" max="13320" width="7.85546875" style="93" customWidth="1"/>
    <col min="13321" max="13321" width="14.85546875" style="93" customWidth="1"/>
    <col min="13322" max="13557" width="7.7109375" style="93"/>
    <col min="13558" max="13558" width="9.7109375" style="93" customWidth="1"/>
    <col min="13559" max="13559" width="13.7109375" style="93" customWidth="1"/>
    <col min="13560" max="13565" width="11.140625" style="93" customWidth="1"/>
    <col min="13566" max="13566" width="12.85546875" style="93" customWidth="1"/>
    <col min="13567" max="13567" width="13.28515625" style="93" customWidth="1"/>
    <col min="13568" max="13568" width="15.140625" style="93" customWidth="1"/>
    <col min="13569" max="13570" width="7.7109375" style="93" customWidth="1"/>
    <col min="13571" max="13571" width="10.42578125" style="93" customWidth="1"/>
    <col min="13572" max="13572" width="12.140625" style="93" customWidth="1"/>
    <col min="13573" max="13573" width="14.85546875" style="93" customWidth="1"/>
    <col min="13574" max="13574" width="12.28515625" style="93" customWidth="1"/>
    <col min="13575" max="13575" width="14.28515625" style="93" customWidth="1"/>
    <col min="13576" max="13576" width="7.85546875" style="93" customWidth="1"/>
    <col min="13577" max="13577" width="14.85546875" style="93" customWidth="1"/>
    <col min="13578" max="13813" width="7.7109375" style="93"/>
    <col min="13814" max="13814" width="9.7109375" style="93" customWidth="1"/>
    <col min="13815" max="13815" width="13.7109375" style="93" customWidth="1"/>
    <col min="13816" max="13821" width="11.140625" style="93" customWidth="1"/>
    <col min="13822" max="13822" width="12.85546875" style="93" customWidth="1"/>
    <col min="13823" max="13823" width="13.28515625" style="93" customWidth="1"/>
    <col min="13824" max="13824" width="15.140625" style="93" customWidth="1"/>
    <col min="13825" max="13826" width="7.7109375" style="93" customWidth="1"/>
    <col min="13827" max="13827" width="10.42578125" style="93" customWidth="1"/>
    <col min="13828" max="13828" width="12.140625" style="93" customWidth="1"/>
    <col min="13829" max="13829" width="14.85546875" style="93" customWidth="1"/>
    <col min="13830" max="13830" width="12.28515625" style="93" customWidth="1"/>
    <col min="13831" max="13831" width="14.28515625" style="93" customWidth="1"/>
    <col min="13832" max="13832" width="7.85546875" style="93" customWidth="1"/>
    <col min="13833" max="13833" width="14.85546875" style="93" customWidth="1"/>
    <col min="13834" max="14069" width="7.7109375" style="93"/>
    <col min="14070" max="14070" width="9.7109375" style="93" customWidth="1"/>
    <col min="14071" max="14071" width="13.7109375" style="93" customWidth="1"/>
    <col min="14072" max="14077" width="11.140625" style="93" customWidth="1"/>
    <col min="14078" max="14078" width="12.85546875" style="93" customWidth="1"/>
    <col min="14079" max="14079" width="13.28515625" style="93" customWidth="1"/>
    <col min="14080" max="14080" width="15.140625" style="93" customWidth="1"/>
    <col min="14081" max="14082" width="7.7109375" style="93" customWidth="1"/>
    <col min="14083" max="14083" width="10.42578125" style="93" customWidth="1"/>
    <col min="14084" max="14084" width="12.140625" style="93" customWidth="1"/>
    <col min="14085" max="14085" width="14.85546875" style="93" customWidth="1"/>
    <col min="14086" max="14086" width="12.28515625" style="93" customWidth="1"/>
    <col min="14087" max="14087" width="14.28515625" style="93" customWidth="1"/>
    <col min="14088" max="14088" width="7.85546875" style="93" customWidth="1"/>
    <col min="14089" max="14089" width="14.85546875" style="93" customWidth="1"/>
    <col min="14090" max="14325" width="7.7109375" style="93"/>
    <col min="14326" max="14326" width="9.7109375" style="93" customWidth="1"/>
    <col min="14327" max="14327" width="13.7109375" style="93" customWidth="1"/>
    <col min="14328" max="14333" width="11.140625" style="93" customWidth="1"/>
    <col min="14334" max="14334" width="12.85546875" style="93" customWidth="1"/>
    <col min="14335" max="14335" width="13.28515625" style="93" customWidth="1"/>
    <col min="14336" max="14336" width="15.140625" style="93" customWidth="1"/>
    <col min="14337" max="14338" width="7.7109375" style="93" customWidth="1"/>
    <col min="14339" max="14339" width="10.42578125" style="93" customWidth="1"/>
    <col min="14340" max="14340" width="12.140625" style="93" customWidth="1"/>
    <col min="14341" max="14341" width="14.85546875" style="93" customWidth="1"/>
    <col min="14342" max="14342" width="12.28515625" style="93" customWidth="1"/>
    <col min="14343" max="14343" width="14.28515625" style="93" customWidth="1"/>
    <col min="14344" max="14344" width="7.85546875" style="93" customWidth="1"/>
    <col min="14345" max="14345" width="14.85546875" style="93" customWidth="1"/>
    <col min="14346" max="14581" width="7.7109375" style="93"/>
    <col min="14582" max="14582" width="9.7109375" style="93" customWidth="1"/>
    <col min="14583" max="14583" width="13.7109375" style="93" customWidth="1"/>
    <col min="14584" max="14589" width="11.140625" style="93" customWidth="1"/>
    <col min="14590" max="14590" width="12.85546875" style="93" customWidth="1"/>
    <col min="14591" max="14591" width="13.28515625" style="93" customWidth="1"/>
    <col min="14592" max="14592" width="15.140625" style="93" customWidth="1"/>
    <col min="14593" max="14594" width="7.7109375" style="93" customWidth="1"/>
    <col min="14595" max="14595" width="10.42578125" style="93" customWidth="1"/>
    <col min="14596" max="14596" width="12.140625" style="93" customWidth="1"/>
    <col min="14597" max="14597" width="14.85546875" style="93" customWidth="1"/>
    <col min="14598" max="14598" width="12.28515625" style="93" customWidth="1"/>
    <col min="14599" max="14599" width="14.28515625" style="93" customWidth="1"/>
    <col min="14600" max="14600" width="7.85546875" style="93" customWidth="1"/>
    <col min="14601" max="14601" width="14.85546875" style="93" customWidth="1"/>
    <col min="14602" max="14837" width="7.7109375" style="93"/>
    <col min="14838" max="14838" width="9.7109375" style="93" customWidth="1"/>
    <col min="14839" max="14839" width="13.7109375" style="93" customWidth="1"/>
    <col min="14840" max="14845" width="11.140625" style="93" customWidth="1"/>
    <col min="14846" max="14846" width="12.85546875" style="93" customWidth="1"/>
    <col min="14847" max="14847" width="13.28515625" style="93" customWidth="1"/>
    <col min="14848" max="14848" width="15.140625" style="93" customWidth="1"/>
    <col min="14849" max="14850" width="7.7109375" style="93" customWidth="1"/>
    <col min="14851" max="14851" width="10.42578125" style="93" customWidth="1"/>
    <col min="14852" max="14852" width="12.140625" style="93" customWidth="1"/>
    <col min="14853" max="14853" width="14.85546875" style="93" customWidth="1"/>
    <col min="14854" max="14854" width="12.28515625" style="93" customWidth="1"/>
    <col min="14855" max="14855" width="14.28515625" style="93" customWidth="1"/>
    <col min="14856" max="14856" width="7.85546875" style="93" customWidth="1"/>
    <col min="14857" max="14857" width="14.85546875" style="93" customWidth="1"/>
    <col min="14858" max="15093" width="7.7109375" style="93"/>
    <col min="15094" max="15094" width="9.7109375" style="93" customWidth="1"/>
    <col min="15095" max="15095" width="13.7109375" style="93" customWidth="1"/>
    <col min="15096" max="15101" width="11.140625" style="93" customWidth="1"/>
    <col min="15102" max="15102" width="12.85546875" style="93" customWidth="1"/>
    <col min="15103" max="15103" width="13.28515625" style="93" customWidth="1"/>
    <col min="15104" max="15104" width="15.140625" style="93" customWidth="1"/>
    <col min="15105" max="15106" width="7.7109375" style="93" customWidth="1"/>
    <col min="15107" max="15107" width="10.42578125" style="93" customWidth="1"/>
    <col min="15108" max="15108" width="12.140625" style="93" customWidth="1"/>
    <col min="15109" max="15109" width="14.85546875" style="93" customWidth="1"/>
    <col min="15110" max="15110" width="12.28515625" style="93" customWidth="1"/>
    <col min="15111" max="15111" width="14.28515625" style="93" customWidth="1"/>
    <col min="15112" max="15112" width="7.85546875" style="93" customWidth="1"/>
    <col min="15113" max="15113" width="14.85546875" style="93" customWidth="1"/>
    <col min="15114" max="15349" width="7.7109375" style="93"/>
    <col min="15350" max="15350" width="9.7109375" style="93" customWidth="1"/>
    <col min="15351" max="15351" width="13.7109375" style="93" customWidth="1"/>
    <col min="15352" max="15357" width="11.140625" style="93" customWidth="1"/>
    <col min="15358" max="15358" width="12.85546875" style="93" customWidth="1"/>
    <col min="15359" max="15359" width="13.28515625" style="93" customWidth="1"/>
    <col min="15360" max="15360" width="15.140625" style="93" customWidth="1"/>
    <col min="15361" max="15362" width="7.7109375" style="93" customWidth="1"/>
    <col min="15363" max="15363" width="10.42578125" style="93" customWidth="1"/>
    <col min="15364" max="15364" width="12.140625" style="93" customWidth="1"/>
    <col min="15365" max="15365" width="14.85546875" style="93" customWidth="1"/>
    <col min="15366" max="15366" width="12.28515625" style="93" customWidth="1"/>
    <col min="15367" max="15367" width="14.28515625" style="93" customWidth="1"/>
    <col min="15368" max="15368" width="7.85546875" style="93" customWidth="1"/>
    <col min="15369" max="15369" width="14.85546875" style="93" customWidth="1"/>
    <col min="15370" max="15605" width="7.7109375" style="93"/>
    <col min="15606" max="15606" width="9.7109375" style="93" customWidth="1"/>
    <col min="15607" max="15607" width="13.7109375" style="93" customWidth="1"/>
    <col min="15608" max="15613" width="11.140625" style="93" customWidth="1"/>
    <col min="15614" max="15614" width="12.85546875" style="93" customWidth="1"/>
    <col min="15615" max="15615" width="13.28515625" style="93" customWidth="1"/>
    <col min="15616" max="15616" width="15.140625" style="93" customWidth="1"/>
    <col min="15617" max="15618" width="7.7109375" style="93" customWidth="1"/>
    <col min="15619" max="15619" width="10.42578125" style="93" customWidth="1"/>
    <col min="15620" max="15620" width="12.140625" style="93" customWidth="1"/>
    <col min="15621" max="15621" width="14.85546875" style="93" customWidth="1"/>
    <col min="15622" max="15622" width="12.28515625" style="93" customWidth="1"/>
    <col min="15623" max="15623" width="14.28515625" style="93" customWidth="1"/>
    <col min="15624" max="15624" width="7.85546875" style="93" customWidth="1"/>
    <col min="15625" max="15625" width="14.85546875" style="93" customWidth="1"/>
    <col min="15626" max="15861" width="7.7109375" style="93"/>
    <col min="15862" max="15862" width="9.7109375" style="93" customWidth="1"/>
    <col min="15863" max="15863" width="13.7109375" style="93" customWidth="1"/>
    <col min="15864" max="15869" width="11.140625" style="93" customWidth="1"/>
    <col min="15870" max="15870" width="12.85546875" style="93" customWidth="1"/>
    <col min="15871" max="15871" width="13.28515625" style="93" customWidth="1"/>
    <col min="15872" max="15872" width="15.140625" style="93" customWidth="1"/>
    <col min="15873" max="15874" width="7.7109375" style="93" customWidth="1"/>
    <col min="15875" max="15875" width="10.42578125" style="93" customWidth="1"/>
    <col min="15876" max="15876" width="12.140625" style="93" customWidth="1"/>
    <col min="15877" max="15877" width="14.85546875" style="93" customWidth="1"/>
    <col min="15878" max="15878" width="12.28515625" style="93" customWidth="1"/>
    <col min="15879" max="15879" width="14.28515625" style="93" customWidth="1"/>
    <col min="15880" max="15880" width="7.85546875" style="93" customWidth="1"/>
    <col min="15881" max="15881" width="14.85546875" style="93" customWidth="1"/>
    <col min="15882" max="16117" width="7.7109375" style="93"/>
    <col min="16118" max="16118" width="9.7109375" style="93" customWidth="1"/>
    <col min="16119" max="16119" width="13.7109375" style="93" customWidth="1"/>
    <col min="16120" max="16125" width="11.140625" style="93" customWidth="1"/>
    <col min="16126" max="16126" width="12.85546875" style="93" customWidth="1"/>
    <col min="16127" max="16127" width="13.28515625" style="93" customWidth="1"/>
    <col min="16128" max="16128" width="15.140625" style="93" customWidth="1"/>
    <col min="16129" max="16130" width="7.7109375" style="93" customWidth="1"/>
    <col min="16131" max="16131" width="10.42578125" style="93" customWidth="1"/>
    <col min="16132" max="16132" width="12.140625" style="93" customWidth="1"/>
    <col min="16133" max="16133" width="14.85546875" style="93" customWidth="1"/>
    <col min="16134" max="16134" width="12.28515625" style="93" customWidth="1"/>
    <col min="16135" max="16135" width="14.28515625" style="93" customWidth="1"/>
    <col min="16136" max="16136" width="7.85546875" style="93" customWidth="1"/>
    <col min="16137" max="16137" width="14.85546875" style="93" customWidth="1"/>
    <col min="16138" max="16384" width="7.7109375" style="93"/>
  </cols>
  <sheetData>
    <row r="1" spans="1:14" s="91" customFormat="1" ht="60.95" customHeight="1">
      <c r="A1" s="1007" t="s">
        <v>1035</v>
      </c>
      <c r="B1" s="1007"/>
      <c r="C1" s="1007"/>
      <c r="D1" s="1007"/>
      <c r="E1" s="1007"/>
      <c r="F1" s="1007"/>
    </row>
    <row r="2" spans="1:14" s="91" customFormat="1" ht="33" customHeight="1">
      <c r="A2" s="1008" t="s">
        <v>1444</v>
      </c>
      <c r="B2" s="1008"/>
      <c r="C2" s="1008"/>
      <c r="D2" s="1008"/>
      <c r="E2" s="1008"/>
      <c r="F2" s="1008"/>
    </row>
    <row r="3" spans="1:14" s="91" customFormat="1" ht="21.75" customHeight="1">
      <c r="A3" s="995" t="s">
        <v>145</v>
      </c>
      <c r="B3" s="996"/>
      <c r="C3" s="996"/>
      <c r="D3" s="997" t="s">
        <v>146</v>
      </c>
      <c r="E3" s="997"/>
      <c r="F3" s="998"/>
    </row>
    <row r="4" spans="1:14" s="91" customFormat="1" ht="45" customHeight="1">
      <c r="A4" s="1005" t="s">
        <v>833</v>
      </c>
      <c r="B4" s="636" t="s">
        <v>843</v>
      </c>
      <c r="C4" s="638" t="s">
        <v>147</v>
      </c>
      <c r="D4" s="796" t="s">
        <v>58</v>
      </c>
      <c r="E4" s="679" t="s">
        <v>1072</v>
      </c>
      <c r="F4" s="1005" t="s">
        <v>839</v>
      </c>
    </row>
    <row r="5" spans="1:14" s="91" customFormat="1" ht="42.95" customHeight="1">
      <c r="A5" s="1006"/>
      <c r="B5" s="238" t="s">
        <v>1451</v>
      </c>
      <c r="C5" s="238" t="s">
        <v>1452</v>
      </c>
      <c r="D5" s="238" t="s">
        <v>36</v>
      </c>
      <c r="E5" s="680" t="s">
        <v>1453</v>
      </c>
      <c r="F5" s="1006"/>
    </row>
    <row r="6" spans="1:14" ht="24.95" customHeight="1">
      <c r="A6" s="239" t="s">
        <v>104</v>
      </c>
      <c r="B6" s="812">
        <v>6685120</v>
      </c>
      <c r="C6" s="208">
        <v>2071765</v>
      </c>
      <c r="D6" s="515">
        <f t="shared" ref="D6:D25" si="0">B6+C6</f>
        <v>8756885</v>
      </c>
      <c r="E6" s="209">
        <f t="shared" ref="E6:E25" si="1">B6/D6</f>
        <v>0.76341301730010158</v>
      </c>
      <c r="F6" s="239" t="s">
        <v>2</v>
      </c>
      <c r="G6" s="811"/>
      <c r="I6" s="94"/>
      <c r="L6" s="94"/>
      <c r="N6" s="94"/>
    </row>
    <row r="7" spans="1:14" ht="24.95" customHeight="1">
      <c r="A7" s="239" t="s">
        <v>750</v>
      </c>
      <c r="B7" s="813">
        <v>4748415</v>
      </c>
      <c r="C7" s="516">
        <v>660776</v>
      </c>
      <c r="D7" s="515">
        <f t="shared" si="0"/>
        <v>5409191</v>
      </c>
      <c r="E7" s="517">
        <f t="shared" si="1"/>
        <v>0.87784199152886266</v>
      </c>
      <c r="F7" s="239" t="s">
        <v>1139</v>
      </c>
      <c r="I7" s="94"/>
      <c r="L7" s="94"/>
      <c r="N7" s="94"/>
    </row>
    <row r="8" spans="1:14" ht="24.95" customHeight="1">
      <c r="A8" s="239" t="s">
        <v>105</v>
      </c>
      <c r="B8" s="812">
        <v>3149054</v>
      </c>
      <c r="C8" s="208">
        <v>911262</v>
      </c>
      <c r="D8" s="515">
        <f t="shared" si="0"/>
        <v>4060316</v>
      </c>
      <c r="E8" s="209">
        <f t="shared" si="1"/>
        <v>0.7755686995790475</v>
      </c>
      <c r="F8" s="239" t="s">
        <v>5</v>
      </c>
      <c r="I8" s="94"/>
      <c r="L8" s="94"/>
    </row>
    <row r="9" spans="1:14" ht="24.95" customHeight="1">
      <c r="A9" s="239" t="s">
        <v>106</v>
      </c>
      <c r="B9" s="813">
        <v>1645059</v>
      </c>
      <c r="C9" s="516">
        <v>456429</v>
      </c>
      <c r="D9" s="515">
        <f t="shared" si="0"/>
        <v>2101488</v>
      </c>
      <c r="E9" s="517">
        <f t="shared" si="1"/>
        <v>0.78280675407140088</v>
      </c>
      <c r="F9" s="239" t="s">
        <v>7</v>
      </c>
      <c r="I9" s="94"/>
      <c r="L9" s="94"/>
    </row>
    <row r="10" spans="1:14" ht="24.95" customHeight="1">
      <c r="A10" s="239" t="s">
        <v>107</v>
      </c>
      <c r="B10" s="812">
        <v>3659708</v>
      </c>
      <c r="C10" s="208">
        <v>800895</v>
      </c>
      <c r="D10" s="515">
        <f t="shared" si="0"/>
        <v>4460603</v>
      </c>
      <c r="E10" s="209">
        <f t="shared" si="1"/>
        <v>0.82045140533690175</v>
      </c>
      <c r="F10" s="239" t="s">
        <v>8</v>
      </c>
      <c r="I10" s="94"/>
      <c r="L10" s="94"/>
    </row>
    <row r="11" spans="1:14" ht="24.95" customHeight="1">
      <c r="A11" s="239" t="s">
        <v>108</v>
      </c>
      <c r="B11" s="813">
        <v>4760222</v>
      </c>
      <c r="C11" s="516">
        <v>1012830</v>
      </c>
      <c r="D11" s="515">
        <f t="shared" si="0"/>
        <v>5773052</v>
      </c>
      <c r="E11" s="517">
        <f t="shared" si="1"/>
        <v>0.82455900275971883</v>
      </c>
      <c r="F11" s="239" t="s">
        <v>10</v>
      </c>
      <c r="I11" s="94"/>
      <c r="L11" s="94"/>
    </row>
    <row r="12" spans="1:14" ht="24.95" customHeight="1">
      <c r="A12" s="239" t="s">
        <v>110</v>
      </c>
      <c r="B12" s="812">
        <v>2948818</v>
      </c>
      <c r="C12" s="208">
        <v>1042726.9999999999</v>
      </c>
      <c r="D12" s="515">
        <f t="shared" si="0"/>
        <v>3991545</v>
      </c>
      <c r="E12" s="209">
        <f t="shared" si="1"/>
        <v>0.73876606677364276</v>
      </c>
      <c r="F12" s="239" t="s">
        <v>11</v>
      </c>
      <c r="I12" s="94"/>
      <c r="L12" s="94"/>
    </row>
    <row r="13" spans="1:14" ht="24.95" customHeight="1">
      <c r="A13" s="239" t="s">
        <v>111</v>
      </c>
      <c r="B13" s="813">
        <v>1906145</v>
      </c>
      <c r="C13" s="516">
        <v>490961</v>
      </c>
      <c r="D13" s="515">
        <f t="shared" si="0"/>
        <v>2397106</v>
      </c>
      <c r="E13" s="517">
        <f t="shared" si="1"/>
        <v>0.79518594505207529</v>
      </c>
      <c r="F13" s="239" t="s">
        <v>13</v>
      </c>
      <c r="I13" s="94"/>
      <c r="L13" s="94"/>
    </row>
    <row r="14" spans="1:14" ht="24.95" customHeight="1">
      <c r="A14" s="239" t="s">
        <v>124</v>
      </c>
      <c r="B14" s="812">
        <v>1257944</v>
      </c>
      <c r="C14" s="208">
        <v>219426</v>
      </c>
      <c r="D14" s="515">
        <f t="shared" si="0"/>
        <v>1477370</v>
      </c>
      <c r="E14" s="209">
        <f t="shared" si="1"/>
        <v>0.85147525670617386</v>
      </c>
      <c r="F14" s="239" t="s">
        <v>15</v>
      </c>
      <c r="I14" s="94"/>
      <c r="L14" s="94"/>
    </row>
    <row r="15" spans="1:14" ht="24.95" customHeight="1">
      <c r="A15" s="239" t="s">
        <v>112</v>
      </c>
      <c r="B15" s="813">
        <v>3941531</v>
      </c>
      <c r="C15" s="516">
        <v>654931</v>
      </c>
      <c r="D15" s="515">
        <f t="shared" si="0"/>
        <v>4596462</v>
      </c>
      <c r="E15" s="517">
        <f t="shared" si="1"/>
        <v>0.85751410541412065</v>
      </c>
      <c r="F15" s="239" t="s">
        <v>17</v>
      </c>
      <c r="I15" s="94"/>
      <c r="L15" s="94"/>
    </row>
    <row r="16" spans="1:14" ht="24.95" customHeight="1">
      <c r="A16" s="239" t="s">
        <v>40</v>
      </c>
      <c r="B16" s="812">
        <v>1240794</v>
      </c>
      <c r="C16" s="208">
        <v>110338</v>
      </c>
      <c r="D16" s="515">
        <f t="shared" si="0"/>
        <v>1351132</v>
      </c>
      <c r="E16" s="209">
        <f t="shared" si="1"/>
        <v>0.91833662440087271</v>
      </c>
      <c r="F16" s="239" t="s">
        <v>18</v>
      </c>
      <c r="I16" s="94"/>
      <c r="L16" s="94"/>
    </row>
    <row r="17" spans="1:13" ht="24.95" customHeight="1">
      <c r="A17" s="239" t="s">
        <v>113</v>
      </c>
      <c r="B17" s="813">
        <v>2237204</v>
      </c>
      <c r="C17" s="516">
        <v>284912</v>
      </c>
      <c r="D17" s="515">
        <f t="shared" si="0"/>
        <v>2522116</v>
      </c>
      <c r="E17" s="517">
        <f t="shared" si="1"/>
        <v>0.88703453766599161</v>
      </c>
      <c r="F17" s="239" t="s">
        <v>20</v>
      </c>
      <c r="I17" s="94"/>
      <c r="L17" s="94"/>
    </row>
    <row r="18" spans="1:13" ht="24.95" customHeight="1">
      <c r="A18" s="239" t="s">
        <v>21</v>
      </c>
      <c r="B18" s="812">
        <v>1792003</v>
      </c>
      <c r="C18" s="208">
        <v>341619</v>
      </c>
      <c r="D18" s="515">
        <f t="shared" si="0"/>
        <v>2133622</v>
      </c>
      <c r="E18" s="209">
        <f t="shared" si="1"/>
        <v>0.8398877589376188</v>
      </c>
      <c r="F18" s="239" t="s">
        <v>22</v>
      </c>
      <c r="I18" s="94"/>
      <c r="L18" s="94"/>
    </row>
    <row r="19" spans="1:13" ht="24.95" customHeight="1">
      <c r="A19" s="239" t="s">
        <v>115</v>
      </c>
      <c r="B19" s="813">
        <v>1117993</v>
      </c>
      <c r="C19" s="516">
        <v>310048</v>
      </c>
      <c r="D19" s="515">
        <f t="shared" si="0"/>
        <v>1428041</v>
      </c>
      <c r="E19" s="517">
        <f t="shared" si="1"/>
        <v>0.78288578549215326</v>
      </c>
      <c r="F19" s="239" t="s">
        <v>23</v>
      </c>
      <c r="I19" s="94"/>
      <c r="L19" s="94"/>
    </row>
    <row r="20" spans="1:13" ht="24.95" customHeight="1">
      <c r="A20" s="239" t="s">
        <v>24</v>
      </c>
      <c r="B20" s="812">
        <v>3926702</v>
      </c>
      <c r="C20" s="208">
        <v>653301</v>
      </c>
      <c r="D20" s="515">
        <f t="shared" si="0"/>
        <v>4580003</v>
      </c>
      <c r="E20" s="209">
        <f t="shared" si="1"/>
        <v>0.85735795369566348</v>
      </c>
      <c r="F20" s="239" t="s">
        <v>25</v>
      </c>
      <c r="I20" s="94"/>
      <c r="L20" s="94"/>
    </row>
    <row r="21" spans="1:13" ht="24.95" customHeight="1">
      <c r="A21" s="239" t="s">
        <v>116</v>
      </c>
      <c r="B21" s="813">
        <v>1461445</v>
      </c>
      <c r="C21" s="516">
        <v>411436</v>
      </c>
      <c r="D21" s="515">
        <f t="shared" si="0"/>
        <v>1872881</v>
      </c>
      <c r="E21" s="517">
        <f t="shared" si="1"/>
        <v>0.78031919806971184</v>
      </c>
      <c r="F21" s="239" t="s">
        <v>117</v>
      </c>
      <c r="I21" s="94"/>
      <c r="L21" s="94"/>
      <c r="M21" s="94"/>
    </row>
    <row r="22" spans="1:13" ht="24.95" customHeight="1">
      <c r="A22" s="239" t="s">
        <v>118</v>
      </c>
      <c r="B22" s="812">
        <v>1698948</v>
      </c>
      <c r="C22" s="208">
        <v>281806</v>
      </c>
      <c r="D22" s="515">
        <f t="shared" si="0"/>
        <v>1980754</v>
      </c>
      <c r="E22" s="209">
        <f t="shared" si="1"/>
        <v>0.85772791573309959</v>
      </c>
      <c r="F22" s="239" t="s">
        <v>150</v>
      </c>
      <c r="I22" s="94"/>
      <c r="L22" s="94"/>
    </row>
    <row r="23" spans="1:13" ht="24.95" customHeight="1">
      <c r="A23" s="239" t="s">
        <v>126</v>
      </c>
      <c r="B23" s="813">
        <v>1233808</v>
      </c>
      <c r="C23" s="516">
        <v>254763</v>
      </c>
      <c r="D23" s="515">
        <f t="shared" si="0"/>
        <v>1488571</v>
      </c>
      <c r="E23" s="517">
        <f t="shared" si="1"/>
        <v>0.82885398143588718</v>
      </c>
      <c r="F23" s="239" t="s">
        <v>30</v>
      </c>
      <c r="I23" s="94"/>
      <c r="L23" s="94"/>
    </row>
    <row r="24" spans="1:13" ht="24.95" customHeight="1">
      <c r="A24" s="239" t="s">
        <v>119</v>
      </c>
      <c r="B24" s="812">
        <v>842524</v>
      </c>
      <c r="C24" s="208">
        <v>115128</v>
      </c>
      <c r="D24" s="515">
        <f t="shared" si="0"/>
        <v>957652</v>
      </c>
      <c r="E24" s="209">
        <f t="shared" si="1"/>
        <v>0.87978096427512287</v>
      </c>
      <c r="F24" s="239" t="s">
        <v>32</v>
      </c>
      <c r="I24" s="94"/>
      <c r="L24" s="94"/>
    </row>
    <row r="25" spans="1:13" ht="24.95" customHeight="1">
      <c r="A25" s="239" t="s">
        <v>33</v>
      </c>
      <c r="B25" s="813">
        <v>577826</v>
      </c>
      <c r="C25" s="516">
        <v>74603</v>
      </c>
      <c r="D25" s="515">
        <f t="shared" si="0"/>
        <v>652429</v>
      </c>
      <c r="E25" s="517">
        <f t="shared" si="1"/>
        <v>0.88565345807743068</v>
      </c>
      <c r="F25" s="239" t="s">
        <v>34</v>
      </c>
      <c r="I25" s="94"/>
      <c r="L25" s="94"/>
    </row>
    <row r="26" spans="1:13" ht="24.95" customHeight="1">
      <c r="A26" s="245" t="s">
        <v>58</v>
      </c>
      <c r="B26" s="525">
        <f>SUM(B6:B25)</f>
        <v>50831263</v>
      </c>
      <c r="C26" s="525">
        <f>SUM(C6:C25)</f>
        <v>11159956</v>
      </c>
      <c r="D26" s="525">
        <f>SUM(B26:C26)</f>
        <v>61991219</v>
      </c>
      <c r="E26" s="247">
        <f>(B26/D26)</f>
        <v>0.81997521294104569</v>
      </c>
      <c r="F26" s="245" t="s">
        <v>36</v>
      </c>
      <c r="I26" s="94"/>
      <c r="L26" s="94"/>
    </row>
    <row r="27" spans="1:13" ht="15">
      <c r="A27" s="1004"/>
      <c r="B27" s="1004"/>
      <c r="C27" s="1004"/>
      <c r="D27" s="92"/>
      <c r="E27" s="92"/>
      <c r="F27" s="92"/>
    </row>
  </sheetData>
  <mergeCells count="7">
    <mergeCell ref="A27:C27"/>
    <mergeCell ref="A4:A5"/>
    <mergeCell ref="F4:F5"/>
    <mergeCell ref="A1:F1"/>
    <mergeCell ref="A2:F2"/>
    <mergeCell ref="A3:C3"/>
    <mergeCell ref="D3:F3"/>
  </mergeCells>
  <printOptions horizontalCentered="1" verticalCentered="1"/>
  <pageMargins left="0.31496062992125984" right="0.31496062992125984" top="0.35433070866141736" bottom="0.3149606299212598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8"/>
  <sheetViews>
    <sheetView showGridLines="0" rightToLeft="1" zoomScale="110" zoomScaleNormal="110" zoomScaleSheetLayoutView="75" workbookViewId="0">
      <selection activeCell="P29" sqref="P29"/>
    </sheetView>
  </sheetViews>
  <sheetFormatPr defaultColWidth="7.7109375" defaultRowHeight="15"/>
  <cols>
    <col min="1" max="1" width="23.7109375" style="96" customWidth="1"/>
    <col min="2" max="3" width="10.7109375" style="96" customWidth="1"/>
    <col min="4" max="4" width="11.7109375" style="96" customWidth="1"/>
    <col min="5" max="5" width="10.7109375" style="96" customWidth="1"/>
    <col min="6" max="6" width="9.85546875" style="96" bestFit="1" customWidth="1"/>
    <col min="7" max="7" width="10.7109375" style="96" customWidth="1"/>
    <col min="8" max="8" width="11.28515625" style="96" customWidth="1"/>
    <col min="9" max="11" width="10.7109375" style="96" customWidth="1"/>
    <col min="12" max="12" width="23.7109375" style="96" customWidth="1"/>
    <col min="13" max="13" width="7.7109375" style="1"/>
    <col min="14" max="14" width="17.85546875" style="96" hidden="1" customWidth="1"/>
    <col min="15" max="15" width="19.7109375" style="96" customWidth="1"/>
    <col min="16" max="17" width="17.28515625" style="96" customWidth="1"/>
    <col min="18" max="18" width="15.7109375" style="96" customWidth="1"/>
    <col min="19" max="19" width="14.85546875" style="96" customWidth="1"/>
    <col min="20" max="255" width="7.7109375" style="96"/>
    <col min="256" max="256" width="14.85546875" style="96" customWidth="1"/>
    <col min="257" max="257" width="18.42578125" style="96" customWidth="1"/>
    <col min="258" max="259" width="10.7109375" style="96" customWidth="1"/>
    <col min="260" max="260" width="11.7109375" style="96" customWidth="1"/>
    <col min="261" max="263" width="10.7109375" style="96" customWidth="1"/>
    <col min="264" max="264" width="11.28515625" style="96" customWidth="1"/>
    <col min="265" max="267" width="10.7109375" style="96" customWidth="1"/>
    <col min="268" max="268" width="7.7109375" style="96" customWidth="1"/>
    <col min="269" max="269" width="17.85546875" style="96" customWidth="1"/>
    <col min="270" max="270" width="16.85546875" style="96" customWidth="1"/>
    <col min="271" max="271" width="19.7109375" style="96" customWidth="1"/>
    <col min="272" max="273" width="17.28515625" style="96" customWidth="1"/>
    <col min="274" max="274" width="15.7109375" style="96" customWidth="1"/>
    <col min="275" max="275" width="14.85546875" style="96" customWidth="1"/>
    <col min="276" max="511" width="7.7109375" style="96"/>
    <col min="512" max="512" width="14.85546875" style="96" customWidth="1"/>
    <col min="513" max="513" width="18.42578125" style="96" customWidth="1"/>
    <col min="514" max="515" width="10.7109375" style="96" customWidth="1"/>
    <col min="516" max="516" width="11.7109375" style="96" customWidth="1"/>
    <col min="517" max="519" width="10.7109375" style="96" customWidth="1"/>
    <col min="520" max="520" width="11.28515625" style="96" customWidth="1"/>
    <col min="521" max="523" width="10.7109375" style="96" customWidth="1"/>
    <col min="524" max="524" width="7.7109375" style="96" customWidth="1"/>
    <col min="525" max="525" width="17.85546875" style="96" customWidth="1"/>
    <col min="526" max="526" width="16.85546875" style="96" customWidth="1"/>
    <col min="527" max="527" width="19.7109375" style="96" customWidth="1"/>
    <col min="528" max="529" width="17.28515625" style="96" customWidth="1"/>
    <col min="530" max="530" width="15.7109375" style="96" customWidth="1"/>
    <col min="531" max="531" width="14.85546875" style="96" customWidth="1"/>
    <col min="532" max="767" width="7.7109375" style="96"/>
    <col min="768" max="768" width="14.85546875" style="96" customWidth="1"/>
    <col min="769" max="769" width="18.42578125" style="96" customWidth="1"/>
    <col min="770" max="771" width="10.7109375" style="96" customWidth="1"/>
    <col min="772" max="772" width="11.7109375" style="96" customWidth="1"/>
    <col min="773" max="775" width="10.7109375" style="96" customWidth="1"/>
    <col min="776" max="776" width="11.28515625" style="96" customWidth="1"/>
    <col min="777" max="779" width="10.7109375" style="96" customWidth="1"/>
    <col min="780" max="780" width="7.7109375" style="96" customWidth="1"/>
    <col min="781" max="781" width="17.85546875" style="96" customWidth="1"/>
    <col min="782" max="782" width="16.85546875" style="96" customWidth="1"/>
    <col min="783" max="783" width="19.7109375" style="96" customWidth="1"/>
    <col min="784" max="785" width="17.28515625" style="96" customWidth="1"/>
    <col min="786" max="786" width="15.7109375" style="96" customWidth="1"/>
    <col min="787" max="787" width="14.85546875" style="96" customWidth="1"/>
    <col min="788" max="1023" width="7.7109375" style="96"/>
    <col min="1024" max="1024" width="14.85546875" style="96" customWidth="1"/>
    <col min="1025" max="1025" width="18.42578125" style="96" customWidth="1"/>
    <col min="1026" max="1027" width="10.7109375" style="96" customWidth="1"/>
    <col min="1028" max="1028" width="11.7109375" style="96" customWidth="1"/>
    <col min="1029" max="1031" width="10.7109375" style="96" customWidth="1"/>
    <col min="1032" max="1032" width="11.28515625" style="96" customWidth="1"/>
    <col min="1033" max="1035" width="10.7109375" style="96" customWidth="1"/>
    <col min="1036" max="1036" width="7.7109375" style="96" customWidth="1"/>
    <col min="1037" max="1037" width="17.85546875" style="96" customWidth="1"/>
    <col min="1038" max="1038" width="16.85546875" style="96" customWidth="1"/>
    <col min="1039" max="1039" width="19.7109375" style="96" customWidth="1"/>
    <col min="1040" max="1041" width="17.28515625" style="96" customWidth="1"/>
    <col min="1042" max="1042" width="15.7109375" style="96" customWidth="1"/>
    <col min="1043" max="1043" width="14.85546875" style="96" customWidth="1"/>
    <col min="1044" max="1279" width="7.7109375" style="96"/>
    <col min="1280" max="1280" width="14.85546875" style="96" customWidth="1"/>
    <col min="1281" max="1281" width="18.42578125" style="96" customWidth="1"/>
    <col min="1282" max="1283" width="10.7109375" style="96" customWidth="1"/>
    <col min="1284" max="1284" width="11.7109375" style="96" customWidth="1"/>
    <col min="1285" max="1287" width="10.7109375" style="96" customWidth="1"/>
    <col min="1288" max="1288" width="11.28515625" style="96" customWidth="1"/>
    <col min="1289" max="1291" width="10.7109375" style="96" customWidth="1"/>
    <col min="1292" max="1292" width="7.7109375" style="96" customWidth="1"/>
    <col min="1293" max="1293" width="17.85546875" style="96" customWidth="1"/>
    <col min="1294" max="1294" width="16.85546875" style="96" customWidth="1"/>
    <col min="1295" max="1295" width="19.7109375" style="96" customWidth="1"/>
    <col min="1296" max="1297" width="17.28515625" style="96" customWidth="1"/>
    <col min="1298" max="1298" width="15.7109375" style="96" customWidth="1"/>
    <col min="1299" max="1299" width="14.85546875" style="96" customWidth="1"/>
    <col min="1300" max="1535" width="7.7109375" style="96"/>
    <col min="1536" max="1536" width="14.85546875" style="96" customWidth="1"/>
    <col min="1537" max="1537" width="18.42578125" style="96" customWidth="1"/>
    <col min="1538" max="1539" width="10.7109375" style="96" customWidth="1"/>
    <col min="1540" max="1540" width="11.7109375" style="96" customWidth="1"/>
    <col min="1541" max="1543" width="10.7109375" style="96" customWidth="1"/>
    <col min="1544" max="1544" width="11.28515625" style="96" customWidth="1"/>
    <col min="1545" max="1547" width="10.7109375" style="96" customWidth="1"/>
    <col min="1548" max="1548" width="7.7109375" style="96" customWidth="1"/>
    <col min="1549" max="1549" width="17.85546875" style="96" customWidth="1"/>
    <col min="1550" max="1550" width="16.85546875" style="96" customWidth="1"/>
    <col min="1551" max="1551" width="19.7109375" style="96" customWidth="1"/>
    <col min="1552" max="1553" width="17.28515625" style="96" customWidth="1"/>
    <col min="1554" max="1554" width="15.7109375" style="96" customWidth="1"/>
    <col min="1555" max="1555" width="14.85546875" style="96" customWidth="1"/>
    <col min="1556" max="1791" width="7.7109375" style="96"/>
    <col min="1792" max="1792" width="14.85546875" style="96" customWidth="1"/>
    <col min="1793" max="1793" width="18.42578125" style="96" customWidth="1"/>
    <col min="1794" max="1795" width="10.7109375" style="96" customWidth="1"/>
    <col min="1796" max="1796" width="11.7109375" style="96" customWidth="1"/>
    <col min="1797" max="1799" width="10.7109375" style="96" customWidth="1"/>
    <col min="1800" max="1800" width="11.28515625" style="96" customWidth="1"/>
    <col min="1801" max="1803" width="10.7109375" style="96" customWidth="1"/>
    <col min="1804" max="1804" width="7.7109375" style="96" customWidth="1"/>
    <col min="1805" max="1805" width="17.85546875" style="96" customWidth="1"/>
    <col min="1806" max="1806" width="16.85546875" style="96" customWidth="1"/>
    <col min="1807" max="1807" width="19.7109375" style="96" customWidth="1"/>
    <col min="1808" max="1809" width="17.28515625" style="96" customWidth="1"/>
    <col min="1810" max="1810" width="15.7109375" style="96" customWidth="1"/>
    <col min="1811" max="1811" width="14.85546875" style="96" customWidth="1"/>
    <col min="1812" max="2047" width="7.7109375" style="96"/>
    <col min="2048" max="2048" width="14.85546875" style="96" customWidth="1"/>
    <col min="2049" max="2049" width="18.42578125" style="96" customWidth="1"/>
    <col min="2050" max="2051" width="10.7109375" style="96" customWidth="1"/>
    <col min="2052" max="2052" width="11.7109375" style="96" customWidth="1"/>
    <col min="2053" max="2055" width="10.7109375" style="96" customWidth="1"/>
    <col min="2056" max="2056" width="11.28515625" style="96" customWidth="1"/>
    <col min="2057" max="2059" width="10.7109375" style="96" customWidth="1"/>
    <col min="2060" max="2060" width="7.7109375" style="96" customWidth="1"/>
    <col min="2061" max="2061" width="17.85546875" style="96" customWidth="1"/>
    <col min="2062" max="2062" width="16.85546875" style="96" customWidth="1"/>
    <col min="2063" max="2063" width="19.7109375" style="96" customWidth="1"/>
    <col min="2064" max="2065" width="17.28515625" style="96" customWidth="1"/>
    <col min="2066" max="2066" width="15.7109375" style="96" customWidth="1"/>
    <col min="2067" max="2067" width="14.85546875" style="96" customWidth="1"/>
    <col min="2068" max="2303" width="7.7109375" style="96"/>
    <col min="2304" max="2304" width="14.85546875" style="96" customWidth="1"/>
    <col min="2305" max="2305" width="18.42578125" style="96" customWidth="1"/>
    <col min="2306" max="2307" width="10.7109375" style="96" customWidth="1"/>
    <col min="2308" max="2308" width="11.7109375" style="96" customWidth="1"/>
    <col min="2309" max="2311" width="10.7109375" style="96" customWidth="1"/>
    <col min="2312" max="2312" width="11.28515625" style="96" customWidth="1"/>
    <col min="2313" max="2315" width="10.7109375" style="96" customWidth="1"/>
    <col min="2316" max="2316" width="7.7109375" style="96" customWidth="1"/>
    <col min="2317" max="2317" width="17.85546875" style="96" customWidth="1"/>
    <col min="2318" max="2318" width="16.85546875" style="96" customWidth="1"/>
    <col min="2319" max="2319" width="19.7109375" style="96" customWidth="1"/>
    <col min="2320" max="2321" width="17.28515625" style="96" customWidth="1"/>
    <col min="2322" max="2322" width="15.7109375" style="96" customWidth="1"/>
    <col min="2323" max="2323" width="14.85546875" style="96" customWidth="1"/>
    <col min="2324" max="2559" width="7.7109375" style="96"/>
    <col min="2560" max="2560" width="14.85546875" style="96" customWidth="1"/>
    <col min="2561" max="2561" width="18.42578125" style="96" customWidth="1"/>
    <col min="2562" max="2563" width="10.7109375" style="96" customWidth="1"/>
    <col min="2564" max="2564" width="11.7109375" style="96" customWidth="1"/>
    <col min="2565" max="2567" width="10.7109375" style="96" customWidth="1"/>
    <col min="2568" max="2568" width="11.28515625" style="96" customWidth="1"/>
    <col min="2569" max="2571" width="10.7109375" style="96" customWidth="1"/>
    <col min="2572" max="2572" width="7.7109375" style="96" customWidth="1"/>
    <col min="2573" max="2573" width="17.85546875" style="96" customWidth="1"/>
    <col min="2574" max="2574" width="16.85546875" style="96" customWidth="1"/>
    <col min="2575" max="2575" width="19.7109375" style="96" customWidth="1"/>
    <col min="2576" max="2577" width="17.28515625" style="96" customWidth="1"/>
    <col min="2578" max="2578" width="15.7109375" style="96" customWidth="1"/>
    <col min="2579" max="2579" width="14.85546875" style="96" customWidth="1"/>
    <col min="2580" max="2815" width="7.7109375" style="96"/>
    <col min="2816" max="2816" width="14.85546875" style="96" customWidth="1"/>
    <col min="2817" max="2817" width="18.42578125" style="96" customWidth="1"/>
    <col min="2818" max="2819" width="10.7109375" style="96" customWidth="1"/>
    <col min="2820" max="2820" width="11.7109375" style="96" customWidth="1"/>
    <col min="2821" max="2823" width="10.7109375" style="96" customWidth="1"/>
    <col min="2824" max="2824" width="11.28515625" style="96" customWidth="1"/>
    <col min="2825" max="2827" width="10.7109375" style="96" customWidth="1"/>
    <col min="2828" max="2828" width="7.7109375" style="96" customWidth="1"/>
    <col min="2829" max="2829" width="17.85546875" style="96" customWidth="1"/>
    <col min="2830" max="2830" width="16.85546875" style="96" customWidth="1"/>
    <col min="2831" max="2831" width="19.7109375" style="96" customWidth="1"/>
    <col min="2832" max="2833" width="17.28515625" style="96" customWidth="1"/>
    <col min="2834" max="2834" width="15.7109375" style="96" customWidth="1"/>
    <col min="2835" max="2835" width="14.85546875" style="96" customWidth="1"/>
    <col min="2836" max="3071" width="7.7109375" style="96"/>
    <col min="3072" max="3072" width="14.85546875" style="96" customWidth="1"/>
    <col min="3073" max="3073" width="18.42578125" style="96" customWidth="1"/>
    <col min="3074" max="3075" width="10.7109375" style="96" customWidth="1"/>
    <col min="3076" max="3076" width="11.7109375" style="96" customWidth="1"/>
    <col min="3077" max="3079" width="10.7109375" style="96" customWidth="1"/>
    <col min="3080" max="3080" width="11.28515625" style="96" customWidth="1"/>
    <col min="3081" max="3083" width="10.7109375" style="96" customWidth="1"/>
    <col min="3084" max="3084" width="7.7109375" style="96" customWidth="1"/>
    <col min="3085" max="3085" width="17.85546875" style="96" customWidth="1"/>
    <col min="3086" max="3086" width="16.85546875" style="96" customWidth="1"/>
    <col min="3087" max="3087" width="19.7109375" style="96" customWidth="1"/>
    <col min="3088" max="3089" width="17.28515625" style="96" customWidth="1"/>
    <col min="3090" max="3090" width="15.7109375" style="96" customWidth="1"/>
    <col min="3091" max="3091" width="14.85546875" style="96" customWidth="1"/>
    <col min="3092" max="3327" width="7.7109375" style="96"/>
    <col min="3328" max="3328" width="14.85546875" style="96" customWidth="1"/>
    <col min="3329" max="3329" width="18.42578125" style="96" customWidth="1"/>
    <col min="3330" max="3331" width="10.7109375" style="96" customWidth="1"/>
    <col min="3332" max="3332" width="11.7109375" style="96" customWidth="1"/>
    <col min="3333" max="3335" width="10.7109375" style="96" customWidth="1"/>
    <col min="3336" max="3336" width="11.28515625" style="96" customWidth="1"/>
    <col min="3337" max="3339" width="10.7109375" style="96" customWidth="1"/>
    <col min="3340" max="3340" width="7.7109375" style="96" customWidth="1"/>
    <col min="3341" max="3341" width="17.85546875" style="96" customWidth="1"/>
    <col min="3342" max="3342" width="16.85546875" style="96" customWidth="1"/>
    <col min="3343" max="3343" width="19.7109375" style="96" customWidth="1"/>
    <col min="3344" max="3345" width="17.28515625" style="96" customWidth="1"/>
    <col min="3346" max="3346" width="15.7109375" style="96" customWidth="1"/>
    <col min="3347" max="3347" width="14.85546875" style="96" customWidth="1"/>
    <col min="3348" max="3583" width="7.7109375" style="96"/>
    <col min="3584" max="3584" width="14.85546875" style="96" customWidth="1"/>
    <col min="3585" max="3585" width="18.42578125" style="96" customWidth="1"/>
    <col min="3586" max="3587" width="10.7109375" style="96" customWidth="1"/>
    <col min="3588" max="3588" width="11.7109375" style="96" customWidth="1"/>
    <col min="3589" max="3591" width="10.7109375" style="96" customWidth="1"/>
    <col min="3592" max="3592" width="11.28515625" style="96" customWidth="1"/>
    <col min="3593" max="3595" width="10.7109375" style="96" customWidth="1"/>
    <col min="3596" max="3596" width="7.7109375" style="96" customWidth="1"/>
    <col min="3597" max="3597" width="17.85546875" style="96" customWidth="1"/>
    <col min="3598" max="3598" width="16.85546875" style="96" customWidth="1"/>
    <col min="3599" max="3599" width="19.7109375" style="96" customWidth="1"/>
    <col min="3600" max="3601" width="17.28515625" style="96" customWidth="1"/>
    <col min="3602" max="3602" width="15.7109375" style="96" customWidth="1"/>
    <col min="3603" max="3603" width="14.85546875" style="96" customWidth="1"/>
    <col min="3604" max="3839" width="7.7109375" style="96"/>
    <col min="3840" max="3840" width="14.85546875" style="96" customWidth="1"/>
    <col min="3841" max="3841" width="18.42578125" style="96" customWidth="1"/>
    <col min="3842" max="3843" width="10.7109375" style="96" customWidth="1"/>
    <col min="3844" max="3844" width="11.7109375" style="96" customWidth="1"/>
    <col min="3845" max="3847" width="10.7109375" style="96" customWidth="1"/>
    <col min="3848" max="3848" width="11.28515625" style="96" customWidth="1"/>
    <col min="3849" max="3851" width="10.7109375" style="96" customWidth="1"/>
    <col min="3852" max="3852" width="7.7109375" style="96" customWidth="1"/>
    <col min="3853" max="3853" width="17.85546875" style="96" customWidth="1"/>
    <col min="3854" max="3854" width="16.85546875" style="96" customWidth="1"/>
    <col min="3855" max="3855" width="19.7109375" style="96" customWidth="1"/>
    <col min="3856" max="3857" width="17.28515625" style="96" customWidth="1"/>
    <col min="3858" max="3858" width="15.7109375" style="96" customWidth="1"/>
    <col min="3859" max="3859" width="14.85546875" style="96" customWidth="1"/>
    <col min="3860" max="4095" width="7.7109375" style="96"/>
    <col min="4096" max="4096" width="14.85546875" style="96" customWidth="1"/>
    <col min="4097" max="4097" width="18.42578125" style="96" customWidth="1"/>
    <col min="4098" max="4099" width="10.7109375" style="96" customWidth="1"/>
    <col min="4100" max="4100" width="11.7109375" style="96" customWidth="1"/>
    <col min="4101" max="4103" width="10.7109375" style="96" customWidth="1"/>
    <col min="4104" max="4104" width="11.28515625" style="96" customWidth="1"/>
    <col min="4105" max="4107" width="10.7109375" style="96" customWidth="1"/>
    <col min="4108" max="4108" width="7.7109375" style="96" customWidth="1"/>
    <col min="4109" max="4109" width="17.85546875" style="96" customWidth="1"/>
    <col min="4110" max="4110" width="16.85546875" style="96" customWidth="1"/>
    <col min="4111" max="4111" width="19.7109375" style="96" customWidth="1"/>
    <col min="4112" max="4113" width="17.28515625" style="96" customWidth="1"/>
    <col min="4114" max="4114" width="15.7109375" style="96" customWidth="1"/>
    <col min="4115" max="4115" width="14.85546875" style="96" customWidth="1"/>
    <col min="4116" max="4351" width="7.7109375" style="96"/>
    <col min="4352" max="4352" width="14.85546875" style="96" customWidth="1"/>
    <col min="4353" max="4353" width="18.42578125" style="96" customWidth="1"/>
    <col min="4354" max="4355" width="10.7109375" style="96" customWidth="1"/>
    <col min="4356" max="4356" width="11.7109375" style="96" customWidth="1"/>
    <col min="4357" max="4359" width="10.7109375" style="96" customWidth="1"/>
    <col min="4360" max="4360" width="11.28515625" style="96" customWidth="1"/>
    <col min="4361" max="4363" width="10.7109375" style="96" customWidth="1"/>
    <col min="4364" max="4364" width="7.7109375" style="96" customWidth="1"/>
    <col min="4365" max="4365" width="17.85546875" style="96" customWidth="1"/>
    <col min="4366" max="4366" width="16.85546875" style="96" customWidth="1"/>
    <col min="4367" max="4367" width="19.7109375" style="96" customWidth="1"/>
    <col min="4368" max="4369" width="17.28515625" style="96" customWidth="1"/>
    <col min="4370" max="4370" width="15.7109375" style="96" customWidth="1"/>
    <col min="4371" max="4371" width="14.85546875" style="96" customWidth="1"/>
    <col min="4372" max="4607" width="7.7109375" style="96"/>
    <col min="4608" max="4608" width="14.85546875" style="96" customWidth="1"/>
    <col min="4609" max="4609" width="18.42578125" style="96" customWidth="1"/>
    <col min="4610" max="4611" width="10.7109375" style="96" customWidth="1"/>
    <col min="4612" max="4612" width="11.7109375" style="96" customWidth="1"/>
    <col min="4613" max="4615" width="10.7109375" style="96" customWidth="1"/>
    <col min="4616" max="4616" width="11.28515625" style="96" customWidth="1"/>
    <col min="4617" max="4619" width="10.7109375" style="96" customWidth="1"/>
    <col min="4620" max="4620" width="7.7109375" style="96" customWidth="1"/>
    <col min="4621" max="4621" width="17.85546875" style="96" customWidth="1"/>
    <col min="4622" max="4622" width="16.85546875" style="96" customWidth="1"/>
    <col min="4623" max="4623" width="19.7109375" style="96" customWidth="1"/>
    <col min="4624" max="4625" width="17.28515625" style="96" customWidth="1"/>
    <col min="4626" max="4626" width="15.7109375" style="96" customWidth="1"/>
    <col min="4627" max="4627" width="14.85546875" style="96" customWidth="1"/>
    <col min="4628" max="4863" width="7.7109375" style="96"/>
    <col min="4864" max="4864" width="14.85546875" style="96" customWidth="1"/>
    <col min="4865" max="4865" width="18.42578125" style="96" customWidth="1"/>
    <col min="4866" max="4867" width="10.7109375" style="96" customWidth="1"/>
    <col min="4868" max="4868" width="11.7109375" style="96" customWidth="1"/>
    <col min="4869" max="4871" width="10.7109375" style="96" customWidth="1"/>
    <col min="4872" max="4872" width="11.28515625" style="96" customWidth="1"/>
    <col min="4873" max="4875" width="10.7109375" style="96" customWidth="1"/>
    <col min="4876" max="4876" width="7.7109375" style="96" customWidth="1"/>
    <col min="4877" max="4877" width="17.85546875" style="96" customWidth="1"/>
    <col min="4878" max="4878" width="16.85546875" style="96" customWidth="1"/>
    <col min="4879" max="4879" width="19.7109375" style="96" customWidth="1"/>
    <col min="4880" max="4881" width="17.28515625" style="96" customWidth="1"/>
    <col min="4882" max="4882" width="15.7109375" style="96" customWidth="1"/>
    <col min="4883" max="4883" width="14.85546875" style="96" customWidth="1"/>
    <col min="4884" max="5119" width="7.7109375" style="96"/>
    <col min="5120" max="5120" width="14.85546875" style="96" customWidth="1"/>
    <col min="5121" max="5121" width="18.42578125" style="96" customWidth="1"/>
    <col min="5122" max="5123" width="10.7109375" style="96" customWidth="1"/>
    <col min="5124" max="5124" width="11.7109375" style="96" customWidth="1"/>
    <col min="5125" max="5127" width="10.7109375" style="96" customWidth="1"/>
    <col min="5128" max="5128" width="11.28515625" style="96" customWidth="1"/>
    <col min="5129" max="5131" width="10.7109375" style="96" customWidth="1"/>
    <col min="5132" max="5132" width="7.7109375" style="96" customWidth="1"/>
    <col min="5133" max="5133" width="17.85546875" style="96" customWidth="1"/>
    <col min="5134" max="5134" width="16.85546875" style="96" customWidth="1"/>
    <col min="5135" max="5135" width="19.7109375" style="96" customWidth="1"/>
    <col min="5136" max="5137" width="17.28515625" style="96" customWidth="1"/>
    <col min="5138" max="5138" width="15.7109375" style="96" customWidth="1"/>
    <col min="5139" max="5139" width="14.85546875" style="96" customWidth="1"/>
    <col min="5140" max="5375" width="7.7109375" style="96"/>
    <col min="5376" max="5376" width="14.85546875" style="96" customWidth="1"/>
    <col min="5377" max="5377" width="18.42578125" style="96" customWidth="1"/>
    <col min="5378" max="5379" width="10.7109375" style="96" customWidth="1"/>
    <col min="5380" max="5380" width="11.7109375" style="96" customWidth="1"/>
    <col min="5381" max="5383" width="10.7109375" style="96" customWidth="1"/>
    <col min="5384" max="5384" width="11.28515625" style="96" customWidth="1"/>
    <col min="5385" max="5387" width="10.7109375" style="96" customWidth="1"/>
    <col min="5388" max="5388" width="7.7109375" style="96" customWidth="1"/>
    <col min="5389" max="5389" width="17.85546875" style="96" customWidth="1"/>
    <col min="5390" max="5390" width="16.85546875" style="96" customWidth="1"/>
    <col min="5391" max="5391" width="19.7109375" style="96" customWidth="1"/>
    <col min="5392" max="5393" width="17.28515625" style="96" customWidth="1"/>
    <col min="5394" max="5394" width="15.7109375" style="96" customWidth="1"/>
    <col min="5395" max="5395" width="14.85546875" style="96" customWidth="1"/>
    <col min="5396" max="5631" width="7.7109375" style="96"/>
    <col min="5632" max="5632" width="14.85546875" style="96" customWidth="1"/>
    <col min="5633" max="5633" width="18.42578125" style="96" customWidth="1"/>
    <col min="5634" max="5635" width="10.7109375" style="96" customWidth="1"/>
    <col min="5636" max="5636" width="11.7109375" style="96" customWidth="1"/>
    <col min="5637" max="5639" width="10.7109375" style="96" customWidth="1"/>
    <col min="5640" max="5640" width="11.28515625" style="96" customWidth="1"/>
    <col min="5641" max="5643" width="10.7109375" style="96" customWidth="1"/>
    <col min="5644" max="5644" width="7.7109375" style="96" customWidth="1"/>
    <col min="5645" max="5645" width="17.85546875" style="96" customWidth="1"/>
    <col min="5646" max="5646" width="16.85546875" style="96" customWidth="1"/>
    <col min="5647" max="5647" width="19.7109375" style="96" customWidth="1"/>
    <col min="5648" max="5649" width="17.28515625" style="96" customWidth="1"/>
    <col min="5650" max="5650" width="15.7109375" style="96" customWidth="1"/>
    <col min="5651" max="5651" width="14.85546875" style="96" customWidth="1"/>
    <col min="5652" max="5887" width="7.7109375" style="96"/>
    <col min="5888" max="5888" width="14.85546875" style="96" customWidth="1"/>
    <col min="5889" max="5889" width="18.42578125" style="96" customWidth="1"/>
    <col min="5890" max="5891" width="10.7109375" style="96" customWidth="1"/>
    <col min="5892" max="5892" width="11.7109375" style="96" customWidth="1"/>
    <col min="5893" max="5895" width="10.7109375" style="96" customWidth="1"/>
    <col min="5896" max="5896" width="11.28515625" style="96" customWidth="1"/>
    <col min="5897" max="5899" width="10.7109375" style="96" customWidth="1"/>
    <col min="5900" max="5900" width="7.7109375" style="96" customWidth="1"/>
    <col min="5901" max="5901" width="17.85546875" style="96" customWidth="1"/>
    <col min="5902" max="5902" width="16.85546875" style="96" customWidth="1"/>
    <col min="5903" max="5903" width="19.7109375" style="96" customWidth="1"/>
    <col min="5904" max="5905" width="17.28515625" style="96" customWidth="1"/>
    <col min="5906" max="5906" width="15.7109375" style="96" customWidth="1"/>
    <col min="5907" max="5907" width="14.85546875" style="96" customWidth="1"/>
    <col min="5908" max="6143" width="7.7109375" style="96"/>
    <col min="6144" max="6144" width="14.85546875" style="96" customWidth="1"/>
    <col min="6145" max="6145" width="18.42578125" style="96" customWidth="1"/>
    <col min="6146" max="6147" width="10.7109375" style="96" customWidth="1"/>
    <col min="6148" max="6148" width="11.7109375" style="96" customWidth="1"/>
    <col min="6149" max="6151" width="10.7109375" style="96" customWidth="1"/>
    <col min="6152" max="6152" width="11.28515625" style="96" customWidth="1"/>
    <col min="6153" max="6155" width="10.7109375" style="96" customWidth="1"/>
    <col min="6156" max="6156" width="7.7109375" style="96" customWidth="1"/>
    <col min="6157" max="6157" width="17.85546875" style="96" customWidth="1"/>
    <col min="6158" max="6158" width="16.85546875" style="96" customWidth="1"/>
    <col min="6159" max="6159" width="19.7109375" style="96" customWidth="1"/>
    <col min="6160" max="6161" width="17.28515625" style="96" customWidth="1"/>
    <col min="6162" max="6162" width="15.7109375" style="96" customWidth="1"/>
    <col min="6163" max="6163" width="14.85546875" style="96" customWidth="1"/>
    <col min="6164" max="6399" width="7.7109375" style="96"/>
    <col min="6400" max="6400" width="14.85546875" style="96" customWidth="1"/>
    <col min="6401" max="6401" width="18.42578125" style="96" customWidth="1"/>
    <col min="6402" max="6403" width="10.7109375" style="96" customWidth="1"/>
    <col min="6404" max="6404" width="11.7109375" style="96" customWidth="1"/>
    <col min="6405" max="6407" width="10.7109375" style="96" customWidth="1"/>
    <col min="6408" max="6408" width="11.28515625" style="96" customWidth="1"/>
    <col min="6409" max="6411" width="10.7109375" style="96" customWidth="1"/>
    <col min="6412" max="6412" width="7.7109375" style="96" customWidth="1"/>
    <col min="6413" max="6413" width="17.85546875" style="96" customWidth="1"/>
    <col min="6414" max="6414" width="16.85546875" style="96" customWidth="1"/>
    <col min="6415" max="6415" width="19.7109375" style="96" customWidth="1"/>
    <col min="6416" max="6417" width="17.28515625" style="96" customWidth="1"/>
    <col min="6418" max="6418" width="15.7109375" style="96" customWidth="1"/>
    <col min="6419" max="6419" width="14.85546875" style="96" customWidth="1"/>
    <col min="6420" max="6655" width="7.7109375" style="96"/>
    <col min="6656" max="6656" width="14.85546875" style="96" customWidth="1"/>
    <col min="6657" max="6657" width="18.42578125" style="96" customWidth="1"/>
    <col min="6658" max="6659" width="10.7109375" style="96" customWidth="1"/>
    <col min="6660" max="6660" width="11.7109375" style="96" customWidth="1"/>
    <col min="6661" max="6663" width="10.7109375" style="96" customWidth="1"/>
    <col min="6664" max="6664" width="11.28515625" style="96" customWidth="1"/>
    <col min="6665" max="6667" width="10.7109375" style="96" customWidth="1"/>
    <col min="6668" max="6668" width="7.7109375" style="96" customWidth="1"/>
    <col min="6669" max="6669" width="17.85546875" style="96" customWidth="1"/>
    <col min="6670" max="6670" width="16.85546875" style="96" customWidth="1"/>
    <col min="6671" max="6671" width="19.7109375" style="96" customWidth="1"/>
    <col min="6672" max="6673" width="17.28515625" style="96" customWidth="1"/>
    <col min="6674" max="6674" width="15.7109375" style="96" customWidth="1"/>
    <col min="6675" max="6675" width="14.85546875" style="96" customWidth="1"/>
    <col min="6676" max="6911" width="7.7109375" style="96"/>
    <col min="6912" max="6912" width="14.85546875" style="96" customWidth="1"/>
    <col min="6913" max="6913" width="18.42578125" style="96" customWidth="1"/>
    <col min="6914" max="6915" width="10.7109375" style="96" customWidth="1"/>
    <col min="6916" max="6916" width="11.7109375" style="96" customWidth="1"/>
    <col min="6917" max="6919" width="10.7109375" style="96" customWidth="1"/>
    <col min="6920" max="6920" width="11.28515625" style="96" customWidth="1"/>
    <col min="6921" max="6923" width="10.7109375" style="96" customWidth="1"/>
    <col min="6924" max="6924" width="7.7109375" style="96" customWidth="1"/>
    <col min="6925" max="6925" width="17.85546875" style="96" customWidth="1"/>
    <col min="6926" max="6926" width="16.85546875" style="96" customWidth="1"/>
    <col min="6927" max="6927" width="19.7109375" style="96" customWidth="1"/>
    <col min="6928" max="6929" width="17.28515625" style="96" customWidth="1"/>
    <col min="6930" max="6930" width="15.7109375" style="96" customWidth="1"/>
    <col min="6931" max="6931" width="14.85546875" style="96" customWidth="1"/>
    <col min="6932" max="7167" width="7.7109375" style="96"/>
    <col min="7168" max="7168" width="14.85546875" style="96" customWidth="1"/>
    <col min="7169" max="7169" width="18.42578125" style="96" customWidth="1"/>
    <col min="7170" max="7171" width="10.7109375" style="96" customWidth="1"/>
    <col min="7172" max="7172" width="11.7109375" style="96" customWidth="1"/>
    <col min="7173" max="7175" width="10.7109375" style="96" customWidth="1"/>
    <col min="7176" max="7176" width="11.28515625" style="96" customWidth="1"/>
    <col min="7177" max="7179" width="10.7109375" style="96" customWidth="1"/>
    <col min="7180" max="7180" width="7.7109375" style="96" customWidth="1"/>
    <col min="7181" max="7181" width="17.85546875" style="96" customWidth="1"/>
    <col min="7182" max="7182" width="16.85546875" style="96" customWidth="1"/>
    <col min="7183" max="7183" width="19.7109375" style="96" customWidth="1"/>
    <col min="7184" max="7185" width="17.28515625" style="96" customWidth="1"/>
    <col min="7186" max="7186" width="15.7109375" style="96" customWidth="1"/>
    <col min="7187" max="7187" width="14.85546875" style="96" customWidth="1"/>
    <col min="7188" max="7423" width="7.7109375" style="96"/>
    <col min="7424" max="7424" width="14.85546875" style="96" customWidth="1"/>
    <col min="7425" max="7425" width="18.42578125" style="96" customWidth="1"/>
    <col min="7426" max="7427" width="10.7109375" style="96" customWidth="1"/>
    <col min="7428" max="7428" width="11.7109375" style="96" customWidth="1"/>
    <col min="7429" max="7431" width="10.7109375" style="96" customWidth="1"/>
    <col min="7432" max="7432" width="11.28515625" style="96" customWidth="1"/>
    <col min="7433" max="7435" width="10.7109375" style="96" customWidth="1"/>
    <col min="7436" max="7436" width="7.7109375" style="96" customWidth="1"/>
    <col min="7437" max="7437" width="17.85546875" style="96" customWidth="1"/>
    <col min="7438" max="7438" width="16.85546875" style="96" customWidth="1"/>
    <col min="7439" max="7439" width="19.7109375" style="96" customWidth="1"/>
    <col min="7440" max="7441" width="17.28515625" style="96" customWidth="1"/>
    <col min="7442" max="7442" width="15.7109375" style="96" customWidth="1"/>
    <col min="7443" max="7443" width="14.85546875" style="96" customWidth="1"/>
    <col min="7444" max="7679" width="7.7109375" style="96"/>
    <col min="7680" max="7680" width="14.85546875" style="96" customWidth="1"/>
    <col min="7681" max="7681" width="18.42578125" style="96" customWidth="1"/>
    <col min="7682" max="7683" width="10.7109375" style="96" customWidth="1"/>
    <col min="7684" max="7684" width="11.7109375" style="96" customWidth="1"/>
    <col min="7685" max="7687" width="10.7109375" style="96" customWidth="1"/>
    <col min="7688" max="7688" width="11.28515625" style="96" customWidth="1"/>
    <col min="7689" max="7691" width="10.7109375" style="96" customWidth="1"/>
    <col min="7692" max="7692" width="7.7109375" style="96" customWidth="1"/>
    <col min="7693" max="7693" width="17.85546875" style="96" customWidth="1"/>
    <col min="7694" max="7694" width="16.85546875" style="96" customWidth="1"/>
    <col min="7695" max="7695" width="19.7109375" style="96" customWidth="1"/>
    <col min="7696" max="7697" width="17.28515625" style="96" customWidth="1"/>
    <col min="7698" max="7698" width="15.7109375" style="96" customWidth="1"/>
    <col min="7699" max="7699" width="14.85546875" style="96" customWidth="1"/>
    <col min="7700" max="7935" width="7.7109375" style="96"/>
    <col min="7936" max="7936" width="14.85546875" style="96" customWidth="1"/>
    <col min="7937" max="7937" width="18.42578125" style="96" customWidth="1"/>
    <col min="7938" max="7939" width="10.7109375" style="96" customWidth="1"/>
    <col min="7940" max="7940" width="11.7109375" style="96" customWidth="1"/>
    <col min="7941" max="7943" width="10.7109375" style="96" customWidth="1"/>
    <col min="7944" max="7944" width="11.28515625" style="96" customWidth="1"/>
    <col min="7945" max="7947" width="10.7109375" style="96" customWidth="1"/>
    <col min="7948" max="7948" width="7.7109375" style="96" customWidth="1"/>
    <col min="7949" max="7949" width="17.85546875" style="96" customWidth="1"/>
    <col min="7950" max="7950" width="16.85546875" style="96" customWidth="1"/>
    <col min="7951" max="7951" width="19.7109375" style="96" customWidth="1"/>
    <col min="7952" max="7953" width="17.28515625" style="96" customWidth="1"/>
    <col min="7954" max="7954" width="15.7109375" style="96" customWidth="1"/>
    <col min="7955" max="7955" width="14.85546875" style="96" customWidth="1"/>
    <col min="7956" max="8191" width="7.7109375" style="96"/>
    <col min="8192" max="8192" width="14.85546875" style="96" customWidth="1"/>
    <col min="8193" max="8193" width="18.42578125" style="96" customWidth="1"/>
    <col min="8194" max="8195" width="10.7109375" style="96" customWidth="1"/>
    <col min="8196" max="8196" width="11.7109375" style="96" customWidth="1"/>
    <col min="8197" max="8199" width="10.7109375" style="96" customWidth="1"/>
    <col min="8200" max="8200" width="11.28515625" style="96" customWidth="1"/>
    <col min="8201" max="8203" width="10.7109375" style="96" customWidth="1"/>
    <col min="8204" max="8204" width="7.7109375" style="96" customWidth="1"/>
    <col min="8205" max="8205" width="17.85546875" style="96" customWidth="1"/>
    <col min="8206" max="8206" width="16.85546875" style="96" customWidth="1"/>
    <col min="8207" max="8207" width="19.7109375" style="96" customWidth="1"/>
    <col min="8208" max="8209" width="17.28515625" style="96" customWidth="1"/>
    <col min="8210" max="8210" width="15.7109375" style="96" customWidth="1"/>
    <col min="8211" max="8211" width="14.85546875" style="96" customWidth="1"/>
    <col min="8212" max="8447" width="7.7109375" style="96"/>
    <col min="8448" max="8448" width="14.85546875" style="96" customWidth="1"/>
    <col min="8449" max="8449" width="18.42578125" style="96" customWidth="1"/>
    <col min="8450" max="8451" width="10.7109375" style="96" customWidth="1"/>
    <col min="8452" max="8452" width="11.7109375" style="96" customWidth="1"/>
    <col min="8453" max="8455" width="10.7109375" style="96" customWidth="1"/>
    <col min="8456" max="8456" width="11.28515625" style="96" customWidth="1"/>
    <col min="8457" max="8459" width="10.7109375" style="96" customWidth="1"/>
    <col min="8460" max="8460" width="7.7109375" style="96" customWidth="1"/>
    <col min="8461" max="8461" width="17.85546875" style="96" customWidth="1"/>
    <col min="8462" max="8462" width="16.85546875" style="96" customWidth="1"/>
    <col min="8463" max="8463" width="19.7109375" style="96" customWidth="1"/>
    <col min="8464" max="8465" width="17.28515625" style="96" customWidth="1"/>
    <col min="8466" max="8466" width="15.7109375" style="96" customWidth="1"/>
    <col min="8467" max="8467" width="14.85546875" style="96" customWidth="1"/>
    <col min="8468" max="8703" width="7.7109375" style="96"/>
    <col min="8704" max="8704" width="14.85546875" style="96" customWidth="1"/>
    <col min="8705" max="8705" width="18.42578125" style="96" customWidth="1"/>
    <col min="8706" max="8707" width="10.7109375" style="96" customWidth="1"/>
    <col min="8708" max="8708" width="11.7109375" style="96" customWidth="1"/>
    <col min="8709" max="8711" width="10.7109375" style="96" customWidth="1"/>
    <col min="8712" max="8712" width="11.28515625" style="96" customWidth="1"/>
    <col min="8713" max="8715" width="10.7109375" style="96" customWidth="1"/>
    <col min="8716" max="8716" width="7.7109375" style="96" customWidth="1"/>
    <col min="8717" max="8717" width="17.85546875" style="96" customWidth="1"/>
    <col min="8718" max="8718" width="16.85546875" style="96" customWidth="1"/>
    <col min="8719" max="8719" width="19.7109375" style="96" customWidth="1"/>
    <col min="8720" max="8721" width="17.28515625" style="96" customWidth="1"/>
    <col min="8722" max="8722" width="15.7109375" style="96" customWidth="1"/>
    <col min="8723" max="8723" width="14.85546875" style="96" customWidth="1"/>
    <col min="8724" max="8959" width="7.7109375" style="96"/>
    <col min="8960" max="8960" width="14.85546875" style="96" customWidth="1"/>
    <col min="8961" max="8961" width="18.42578125" style="96" customWidth="1"/>
    <col min="8962" max="8963" width="10.7109375" style="96" customWidth="1"/>
    <col min="8964" max="8964" width="11.7109375" style="96" customWidth="1"/>
    <col min="8965" max="8967" width="10.7109375" style="96" customWidth="1"/>
    <col min="8968" max="8968" width="11.28515625" style="96" customWidth="1"/>
    <col min="8969" max="8971" width="10.7109375" style="96" customWidth="1"/>
    <col min="8972" max="8972" width="7.7109375" style="96" customWidth="1"/>
    <col min="8973" max="8973" width="17.85546875" style="96" customWidth="1"/>
    <col min="8974" max="8974" width="16.85546875" style="96" customWidth="1"/>
    <col min="8975" max="8975" width="19.7109375" style="96" customWidth="1"/>
    <col min="8976" max="8977" width="17.28515625" style="96" customWidth="1"/>
    <col min="8978" max="8978" width="15.7109375" style="96" customWidth="1"/>
    <col min="8979" max="8979" width="14.85546875" style="96" customWidth="1"/>
    <col min="8980" max="9215" width="7.7109375" style="96"/>
    <col min="9216" max="9216" width="14.85546875" style="96" customWidth="1"/>
    <col min="9217" max="9217" width="18.42578125" style="96" customWidth="1"/>
    <col min="9218" max="9219" width="10.7109375" style="96" customWidth="1"/>
    <col min="9220" max="9220" width="11.7109375" style="96" customWidth="1"/>
    <col min="9221" max="9223" width="10.7109375" style="96" customWidth="1"/>
    <col min="9224" max="9224" width="11.28515625" style="96" customWidth="1"/>
    <col min="9225" max="9227" width="10.7109375" style="96" customWidth="1"/>
    <col min="9228" max="9228" width="7.7109375" style="96" customWidth="1"/>
    <col min="9229" max="9229" width="17.85546875" style="96" customWidth="1"/>
    <col min="9230" max="9230" width="16.85546875" style="96" customWidth="1"/>
    <col min="9231" max="9231" width="19.7109375" style="96" customWidth="1"/>
    <col min="9232" max="9233" width="17.28515625" style="96" customWidth="1"/>
    <col min="9234" max="9234" width="15.7109375" style="96" customWidth="1"/>
    <col min="9235" max="9235" width="14.85546875" style="96" customWidth="1"/>
    <col min="9236" max="9471" width="7.7109375" style="96"/>
    <col min="9472" max="9472" width="14.85546875" style="96" customWidth="1"/>
    <col min="9473" max="9473" width="18.42578125" style="96" customWidth="1"/>
    <col min="9474" max="9475" width="10.7109375" style="96" customWidth="1"/>
    <col min="9476" max="9476" width="11.7109375" style="96" customWidth="1"/>
    <col min="9477" max="9479" width="10.7109375" style="96" customWidth="1"/>
    <col min="9480" max="9480" width="11.28515625" style="96" customWidth="1"/>
    <col min="9481" max="9483" width="10.7109375" style="96" customWidth="1"/>
    <col min="9484" max="9484" width="7.7109375" style="96" customWidth="1"/>
    <col min="9485" max="9485" width="17.85546875" style="96" customWidth="1"/>
    <col min="9486" max="9486" width="16.85546875" style="96" customWidth="1"/>
    <col min="9487" max="9487" width="19.7109375" style="96" customWidth="1"/>
    <col min="9488" max="9489" width="17.28515625" style="96" customWidth="1"/>
    <col min="9490" max="9490" width="15.7109375" style="96" customWidth="1"/>
    <col min="9491" max="9491" width="14.85546875" style="96" customWidth="1"/>
    <col min="9492" max="9727" width="7.7109375" style="96"/>
    <col min="9728" max="9728" width="14.85546875" style="96" customWidth="1"/>
    <col min="9729" max="9729" width="18.42578125" style="96" customWidth="1"/>
    <col min="9730" max="9731" width="10.7109375" style="96" customWidth="1"/>
    <col min="9732" max="9732" width="11.7109375" style="96" customWidth="1"/>
    <col min="9733" max="9735" width="10.7109375" style="96" customWidth="1"/>
    <col min="9736" max="9736" width="11.28515625" style="96" customWidth="1"/>
    <col min="9737" max="9739" width="10.7109375" style="96" customWidth="1"/>
    <col min="9740" max="9740" width="7.7109375" style="96" customWidth="1"/>
    <col min="9741" max="9741" width="17.85546875" style="96" customWidth="1"/>
    <col min="9742" max="9742" width="16.85546875" style="96" customWidth="1"/>
    <col min="9743" max="9743" width="19.7109375" style="96" customWidth="1"/>
    <col min="9744" max="9745" width="17.28515625" style="96" customWidth="1"/>
    <col min="9746" max="9746" width="15.7109375" style="96" customWidth="1"/>
    <col min="9747" max="9747" width="14.85546875" style="96" customWidth="1"/>
    <col min="9748" max="9983" width="7.7109375" style="96"/>
    <col min="9984" max="9984" width="14.85546875" style="96" customWidth="1"/>
    <col min="9985" max="9985" width="18.42578125" style="96" customWidth="1"/>
    <col min="9986" max="9987" width="10.7109375" style="96" customWidth="1"/>
    <col min="9988" max="9988" width="11.7109375" style="96" customWidth="1"/>
    <col min="9989" max="9991" width="10.7109375" style="96" customWidth="1"/>
    <col min="9992" max="9992" width="11.28515625" style="96" customWidth="1"/>
    <col min="9993" max="9995" width="10.7109375" style="96" customWidth="1"/>
    <col min="9996" max="9996" width="7.7109375" style="96" customWidth="1"/>
    <col min="9997" max="9997" width="17.85546875" style="96" customWidth="1"/>
    <col min="9998" max="9998" width="16.85546875" style="96" customWidth="1"/>
    <col min="9999" max="9999" width="19.7109375" style="96" customWidth="1"/>
    <col min="10000" max="10001" width="17.28515625" style="96" customWidth="1"/>
    <col min="10002" max="10002" width="15.7109375" style="96" customWidth="1"/>
    <col min="10003" max="10003" width="14.85546875" style="96" customWidth="1"/>
    <col min="10004" max="10239" width="7.7109375" style="96"/>
    <col min="10240" max="10240" width="14.85546875" style="96" customWidth="1"/>
    <col min="10241" max="10241" width="18.42578125" style="96" customWidth="1"/>
    <col min="10242" max="10243" width="10.7109375" style="96" customWidth="1"/>
    <col min="10244" max="10244" width="11.7109375" style="96" customWidth="1"/>
    <col min="10245" max="10247" width="10.7109375" style="96" customWidth="1"/>
    <col min="10248" max="10248" width="11.28515625" style="96" customWidth="1"/>
    <col min="10249" max="10251" width="10.7109375" style="96" customWidth="1"/>
    <col min="10252" max="10252" width="7.7109375" style="96" customWidth="1"/>
    <col min="10253" max="10253" width="17.85546875" style="96" customWidth="1"/>
    <col min="10254" max="10254" width="16.85546875" style="96" customWidth="1"/>
    <col min="10255" max="10255" width="19.7109375" style="96" customWidth="1"/>
    <col min="10256" max="10257" width="17.28515625" style="96" customWidth="1"/>
    <col min="10258" max="10258" width="15.7109375" style="96" customWidth="1"/>
    <col min="10259" max="10259" width="14.85546875" style="96" customWidth="1"/>
    <col min="10260" max="10495" width="7.7109375" style="96"/>
    <col min="10496" max="10496" width="14.85546875" style="96" customWidth="1"/>
    <col min="10497" max="10497" width="18.42578125" style="96" customWidth="1"/>
    <col min="10498" max="10499" width="10.7109375" style="96" customWidth="1"/>
    <col min="10500" max="10500" width="11.7109375" style="96" customWidth="1"/>
    <col min="10501" max="10503" width="10.7109375" style="96" customWidth="1"/>
    <col min="10504" max="10504" width="11.28515625" style="96" customWidth="1"/>
    <col min="10505" max="10507" width="10.7109375" style="96" customWidth="1"/>
    <col min="10508" max="10508" width="7.7109375" style="96" customWidth="1"/>
    <col min="10509" max="10509" width="17.85546875" style="96" customWidth="1"/>
    <col min="10510" max="10510" width="16.85546875" style="96" customWidth="1"/>
    <col min="10511" max="10511" width="19.7109375" style="96" customWidth="1"/>
    <col min="10512" max="10513" width="17.28515625" style="96" customWidth="1"/>
    <col min="10514" max="10514" width="15.7109375" style="96" customWidth="1"/>
    <col min="10515" max="10515" width="14.85546875" style="96" customWidth="1"/>
    <col min="10516" max="10751" width="7.7109375" style="96"/>
    <col min="10752" max="10752" width="14.85546875" style="96" customWidth="1"/>
    <col min="10753" max="10753" width="18.42578125" style="96" customWidth="1"/>
    <col min="10754" max="10755" width="10.7109375" style="96" customWidth="1"/>
    <col min="10756" max="10756" width="11.7109375" style="96" customWidth="1"/>
    <col min="10757" max="10759" width="10.7109375" style="96" customWidth="1"/>
    <col min="10760" max="10760" width="11.28515625" style="96" customWidth="1"/>
    <col min="10761" max="10763" width="10.7109375" style="96" customWidth="1"/>
    <col min="10764" max="10764" width="7.7109375" style="96" customWidth="1"/>
    <col min="10765" max="10765" width="17.85546875" style="96" customWidth="1"/>
    <col min="10766" max="10766" width="16.85546875" style="96" customWidth="1"/>
    <col min="10767" max="10767" width="19.7109375" style="96" customWidth="1"/>
    <col min="10768" max="10769" width="17.28515625" style="96" customWidth="1"/>
    <col min="10770" max="10770" width="15.7109375" style="96" customWidth="1"/>
    <col min="10771" max="10771" width="14.85546875" style="96" customWidth="1"/>
    <col min="10772" max="11007" width="7.7109375" style="96"/>
    <col min="11008" max="11008" width="14.85546875" style="96" customWidth="1"/>
    <col min="11009" max="11009" width="18.42578125" style="96" customWidth="1"/>
    <col min="11010" max="11011" width="10.7109375" style="96" customWidth="1"/>
    <col min="11012" max="11012" width="11.7109375" style="96" customWidth="1"/>
    <col min="11013" max="11015" width="10.7109375" style="96" customWidth="1"/>
    <col min="11016" max="11016" width="11.28515625" style="96" customWidth="1"/>
    <col min="11017" max="11019" width="10.7109375" style="96" customWidth="1"/>
    <col min="11020" max="11020" width="7.7109375" style="96" customWidth="1"/>
    <col min="11021" max="11021" width="17.85546875" style="96" customWidth="1"/>
    <col min="11022" max="11022" width="16.85546875" style="96" customWidth="1"/>
    <col min="11023" max="11023" width="19.7109375" style="96" customWidth="1"/>
    <col min="11024" max="11025" width="17.28515625" style="96" customWidth="1"/>
    <col min="11026" max="11026" width="15.7109375" style="96" customWidth="1"/>
    <col min="11027" max="11027" width="14.85546875" style="96" customWidth="1"/>
    <col min="11028" max="11263" width="7.7109375" style="96"/>
    <col min="11264" max="11264" width="14.85546875" style="96" customWidth="1"/>
    <col min="11265" max="11265" width="18.42578125" style="96" customWidth="1"/>
    <col min="11266" max="11267" width="10.7109375" style="96" customWidth="1"/>
    <col min="11268" max="11268" width="11.7109375" style="96" customWidth="1"/>
    <col min="11269" max="11271" width="10.7109375" style="96" customWidth="1"/>
    <col min="11272" max="11272" width="11.28515625" style="96" customWidth="1"/>
    <col min="11273" max="11275" width="10.7109375" style="96" customWidth="1"/>
    <col min="11276" max="11276" width="7.7109375" style="96" customWidth="1"/>
    <col min="11277" max="11277" width="17.85546875" style="96" customWidth="1"/>
    <col min="11278" max="11278" width="16.85546875" style="96" customWidth="1"/>
    <col min="11279" max="11279" width="19.7109375" style="96" customWidth="1"/>
    <col min="11280" max="11281" width="17.28515625" style="96" customWidth="1"/>
    <col min="11282" max="11282" width="15.7109375" style="96" customWidth="1"/>
    <col min="11283" max="11283" width="14.85546875" style="96" customWidth="1"/>
    <col min="11284" max="11519" width="7.7109375" style="96"/>
    <col min="11520" max="11520" width="14.85546875" style="96" customWidth="1"/>
    <col min="11521" max="11521" width="18.42578125" style="96" customWidth="1"/>
    <col min="11522" max="11523" width="10.7109375" style="96" customWidth="1"/>
    <col min="11524" max="11524" width="11.7109375" style="96" customWidth="1"/>
    <col min="11525" max="11527" width="10.7109375" style="96" customWidth="1"/>
    <col min="11528" max="11528" width="11.28515625" style="96" customWidth="1"/>
    <col min="11529" max="11531" width="10.7109375" style="96" customWidth="1"/>
    <col min="11532" max="11532" width="7.7109375" style="96" customWidth="1"/>
    <col min="11533" max="11533" width="17.85546875" style="96" customWidth="1"/>
    <col min="11534" max="11534" width="16.85546875" style="96" customWidth="1"/>
    <col min="11535" max="11535" width="19.7109375" style="96" customWidth="1"/>
    <col min="11536" max="11537" width="17.28515625" style="96" customWidth="1"/>
    <col min="11538" max="11538" width="15.7109375" style="96" customWidth="1"/>
    <col min="11539" max="11539" width="14.85546875" style="96" customWidth="1"/>
    <col min="11540" max="11775" width="7.7109375" style="96"/>
    <col min="11776" max="11776" width="14.85546875" style="96" customWidth="1"/>
    <col min="11777" max="11777" width="18.42578125" style="96" customWidth="1"/>
    <col min="11778" max="11779" width="10.7109375" style="96" customWidth="1"/>
    <col min="11780" max="11780" width="11.7109375" style="96" customWidth="1"/>
    <col min="11781" max="11783" width="10.7109375" style="96" customWidth="1"/>
    <col min="11784" max="11784" width="11.28515625" style="96" customWidth="1"/>
    <col min="11785" max="11787" width="10.7109375" style="96" customWidth="1"/>
    <col min="11788" max="11788" width="7.7109375" style="96" customWidth="1"/>
    <col min="11789" max="11789" width="17.85546875" style="96" customWidth="1"/>
    <col min="11790" max="11790" width="16.85546875" style="96" customWidth="1"/>
    <col min="11791" max="11791" width="19.7109375" style="96" customWidth="1"/>
    <col min="11792" max="11793" width="17.28515625" style="96" customWidth="1"/>
    <col min="11794" max="11794" width="15.7109375" style="96" customWidth="1"/>
    <col min="11795" max="11795" width="14.85546875" style="96" customWidth="1"/>
    <col min="11796" max="12031" width="7.7109375" style="96"/>
    <col min="12032" max="12032" width="14.85546875" style="96" customWidth="1"/>
    <col min="12033" max="12033" width="18.42578125" style="96" customWidth="1"/>
    <col min="12034" max="12035" width="10.7109375" style="96" customWidth="1"/>
    <col min="12036" max="12036" width="11.7109375" style="96" customWidth="1"/>
    <col min="12037" max="12039" width="10.7109375" style="96" customWidth="1"/>
    <col min="12040" max="12040" width="11.28515625" style="96" customWidth="1"/>
    <col min="12041" max="12043" width="10.7109375" style="96" customWidth="1"/>
    <col min="12044" max="12044" width="7.7109375" style="96" customWidth="1"/>
    <col min="12045" max="12045" width="17.85546875" style="96" customWidth="1"/>
    <col min="12046" max="12046" width="16.85546875" style="96" customWidth="1"/>
    <col min="12047" max="12047" width="19.7109375" style="96" customWidth="1"/>
    <col min="12048" max="12049" width="17.28515625" style="96" customWidth="1"/>
    <col min="12050" max="12050" width="15.7109375" style="96" customWidth="1"/>
    <col min="12051" max="12051" width="14.85546875" style="96" customWidth="1"/>
    <col min="12052" max="12287" width="7.7109375" style="96"/>
    <col min="12288" max="12288" width="14.85546875" style="96" customWidth="1"/>
    <col min="12289" max="12289" width="18.42578125" style="96" customWidth="1"/>
    <col min="12290" max="12291" width="10.7109375" style="96" customWidth="1"/>
    <col min="12292" max="12292" width="11.7109375" style="96" customWidth="1"/>
    <col min="12293" max="12295" width="10.7109375" style="96" customWidth="1"/>
    <col min="12296" max="12296" width="11.28515625" style="96" customWidth="1"/>
    <col min="12297" max="12299" width="10.7109375" style="96" customWidth="1"/>
    <col min="12300" max="12300" width="7.7109375" style="96" customWidth="1"/>
    <col min="12301" max="12301" width="17.85546875" style="96" customWidth="1"/>
    <col min="12302" max="12302" width="16.85546875" style="96" customWidth="1"/>
    <col min="12303" max="12303" width="19.7109375" style="96" customWidth="1"/>
    <col min="12304" max="12305" width="17.28515625" style="96" customWidth="1"/>
    <col min="12306" max="12306" width="15.7109375" style="96" customWidth="1"/>
    <col min="12307" max="12307" width="14.85546875" style="96" customWidth="1"/>
    <col min="12308" max="12543" width="7.7109375" style="96"/>
    <col min="12544" max="12544" width="14.85546875" style="96" customWidth="1"/>
    <col min="12545" max="12545" width="18.42578125" style="96" customWidth="1"/>
    <col min="12546" max="12547" width="10.7109375" style="96" customWidth="1"/>
    <col min="12548" max="12548" width="11.7109375" style="96" customWidth="1"/>
    <col min="12549" max="12551" width="10.7109375" style="96" customWidth="1"/>
    <col min="12552" max="12552" width="11.28515625" style="96" customWidth="1"/>
    <col min="12553" max="12555" width="10.7109375" style="96" customWidth="1"/>
    <col min="12556" max="12556" width="7.7109375" style="96" customWidth="1"/>
    <col min="12557" max="12557" width="17.85546875" style="96" customWidth="1"/>
    <col min="12558" max="12558" width="16.85546875" style="96" customWidth="1"/>
    <col min="12559" max="12559" width="19.7109375" style="96" customWidth="1"/>
    <col min="12560" max="12561" width="17.28515625" style="96" customWidth="1"/>
    <col min="12562" max="12562" width="15.7109375" style="96" customWidth="1"/>
    <col min="12563" max="12563" width="14.85546875" style="96" customWidth="1"/>
    <col min="12564" max="12799" width="7.7109375" style="96"/>
    <col min="12800" max="12800" width="14.85546875" style="96" customWidth="1"/>
    <col min="12801" max="12801" width="18.42578125" style="96" customWidth="1"/>
    <col min="12802" max="12803" width="10.7109375" style="96" customWidth="1"/>
    <col min="12804" max="12804" width="11.7109375" style="96" customWidth="1"/>
    <col min="12805" max="12807" width="10.7109375" style="96" customWidth="1"/>
    <col min="12808" max="12808" width="11.28515625" style="96" customWidth="1"/>
    <col min="12809" max="12811" width="10.7109375" style="96" customWidth="1"/>
    <col min="12812" max="12812" width="7.7109375" style="96" customWidth="1"/>
    <col min="12813" max="12813" width="17.85546875" style="96" customWidth="1"/>
    <col min="12814" max="12814" width="16.85546875" style="96" customWidth="1"/>
    <col min="12815" max="12815" width="19.7109375" style="96" customWidth="1"/>
    <col min="12816" max="12817" width="17.28515625" style="96" customWidth="1"/>
    <col min="12818" max="12818" width="15.7109375" style="96" customWidth="1"/>
    <col min="12819" max="12819" width="14.85546875" style="96" customWidth="1"/>
    <col min="12820" max="13055" width="7.7109375" style="96"/>
    <col min="13056" max="13056" width="14.85546875" style="96" customWidth="1"/>
    <col min="13057" max="13057" width="18.42578125" style="96" customWidth="1"/>
    <col min="13058" max="13059" width="10.7109375" style="96" customWidth="1"/>
    <col min="13060" max="13060" width="11.7109375" style="96" customWidth="1"/>
    <col min="13061" max="13063" width="10.7109375" style="96" customWidth="1"/>
    <col min="13064" max="13064" width="11.28515625" style="96" customWidth="1"/>
    <col min="13065" max="13067" width="10.7109375" style="96" customWidth="1"/>
    <col min="13068" max="13068" width="7.7109375" style="96" customWidth="1"/>
    <col min="13069" max="13069" width="17.85546875" style="96" customWidth="1"/>
    <col min="13070" max="13070" width="16.85546875" style="96" customWidth="1"/>
    <col min="13071" max="13071" width="19.7109375" style="96" customWidth="1"/>
    <col min="13072" max="13073" width="17.28515625" style="96" customWidth="1"/>
    <col min="13074" max="13074" width="15.7109375" style="96" customWidth="1"/>
    <col min="13075" max="13075" width="14.85546875" style="96" customWidth="1"/>
    <col min="13076" max="13311" width="7.7109375" style="96"/>
    <col min="13312" max="13312" width="14.85546875" style="96" customWidth="1"/>
    <col min="13313" max="13313" width="18.42578125" style="96" customWidth="1"/>
    <col min="13314" max="13315" width="10.7109375" style="96" customWidth="1"/>
    <col min="13316" max="13316" width="11.7109375" style="96" customWidth="1"/>
    <col min="13317" max="13319" width="10.7109375" style="96" customWidth="1"/>
    <col min="13320" max="13320" width="11.28515625" style="96" customWidth="1"/>
    <col min="13321" max="13323" width="10.7109375" style="96" customWidth="1"/>
    <col min="13324" max="13324" width="7.7109375" style="96" customWidth="1"/>
    <col min="13325" max="13325" width="17.85546875" style="96" customWidth="1"/>
    <col min="13326" max="13326" width="16.85546875" style="96" customWidth="1"/>
    <col min="13327" max="13327" width="19.7109375" style="96" customWidth="1"/>
    <col min="13328" max="13329" width="17.28515625" style="96" customWidth="1"/>
    <col min="13330" max="13330" width="15.7109375" style="96" customWidth="1"/>
    <col min="13331" max="13331" width="14.85546875" style="96" customWidth="1"/>
    <col min="13332" max="13567" width="7.7109375" style="96"/>
    <col min="13568" max="13568" width="14.85546875" style="96" customWidth="1"/>
    <col min="13569" max="13569" width="18.42578125" style="96" customWidth="1"/>
    <col min="13570" max="13571" width="10.7109375" style="96" customWidth="1"/>
    <col min="13572" max="13572" width="11.7109375" style="96" customWidth="1"/>
    <col min="13573" max="13575" width="10.7109375" style="96" customWidth="1"/>
    <col min="13576" max="13576" width="11.28515625" style="96" customWidth="1"/>
    <col min="13577" max="13579" width="10.7109375" style="96" customWidth="1"/>
    <col min="13580" max="13580" width="7.7109375" style="96" customWidth="1"/>
    <col min="13581" max="13581" width="17.85546875" style="96" customWidth="1"/>
    <col min="13582" max="13582" width="16.85546875" style="96" customWidth="1"/>
    <col min="13583" max="13583" width="19.7109375" style="96" customWidth="1"/>
    <col min="13584" max="13585" width="17.28515625" style="96" customWidth="1"/>
    <col min="13586" max="13586" width="15.7109375" style="96" customWidth="1"/>
    <col min="13587" max="13587" width="14.85546875" style="96" customWidth="1"/>
    <col min="13588" max="13823" width="7.7109375" style="96"/>
    <col min="13824" max="13824" width="14.85546875" style="96" customWidth="1"/>
    <col min="13825" max="13825" width="18.42578125" style="96" customWidth="1"/>
    <col min="13826" max="13827" width="10.7109375" style="96" customWidth="1"/>
    <col min="13828" max="13828" width="11.7109375" style="96" customWidth="1"/>
    <col min="13829" max="13831" width="10.7109375" style="96" customWidth="1"/>
    <col min="13832" max="13832" width="11.28515625" style="96" customWidth="1"/>
    <col min="13833" max="13835" width="10.7109375" style="96" customWidth="1"/>
    <col min="13836" max="13836" width="7.7109375" style="96" customWidth="1"/>
    <col min="13837" max="13837" width="17.85546875" style="96" customWidth="1"/>
    <col min="13838" max="13838" width="16.85546875" style="96" customWidth="1"/>
    <col min="13839" max="13839" width="19.7109375" style="96" customWidth="1"/>
    <col min="13840" max="13841" width="17.28515625" style="96" customWidth="1"/>
    <col min="13842" max="13842" width="15.7109375" style="96" customWidth="1"/>
    <col min="13843" max="13843" width="14.85546875" style="96" customWidth="1"/>
    <col min="13844" max="14079" width="7.7109375" style="96"/>
    <col min="14080" max="14080" width="14.85546875" style="96" customWidth="1"/>
    <col min="14081" max="14081" width="18.42578125" style="96" customWidth="1"/>
    <col min="14082" max="14083" width="10.7109375" style="96" customWidth="1"/>
    <col min="14084" max="14084" width="11.7109375" style="96" customWidth="1"/>
    <col min="14085" max="14087" width="10.7109375" style="96" customWidth="1"/>
    <col min="14088" max="14088" width="11.28515625" style="96" customWidth="1"/>
    <col min="14089" max="14091" width="10.7109375" style="96" customWidth="1"/>
    <col min="14092" max="14092" width="7.7109375" style="96" customWidth="1"/>
    <col min="14093" max="14093" width="17.85546875" style="96" customWidth="1"/>
    <col min="14094" max="14094" width="16.85546875" style="96" customWidth="1"/>
    <col min="14095" max="14095" width="19.7109375" style="96" customWidth="1"/>
    <col min="14096" max="14097" width="17.28515625" style="96" customWidth="1"/>
    <col min="14098" max="14098" width="15.7109375" style="96" customWidth="1"/>
    <col min="14099" max="14099" width="14.85546875" style="96" customWidth="1"/>
    <col min="14100" max="14335" width="7.7109375" style="96"/>
    <col min="14336" max="14336" width="14.85546875" style="96" customWidth="1"/>
    <col min="14337" max="14337" width="18.42578125" style="96" customWidth="1"/>
    <col min="14338" max="14339" width="10.7109375" style="96" customWidth="1"/>
    <col min="14340" max="14340" width="11.7109375" style="96" customWidth="1"/>
    <col min="14341" max="14343" width="10.7109375" style="96" customWidth="1"/>
    <col min="14344" max="14344" width="11.28515625" style="96" customWidth="1"/>
    <col min="14345" max="14347" width="10.7109375" style="96" customWidth="1"/>
    <col min="14348" max="14348" width="7.7109375" style="96" customWidth="1"/>
    <col min="14349" max="14349" width="17.85546875" style="96" customWidth="1"/>
    <col min="14350" max="14350" width="16.85546875" style="96" customWidth="1"/>
    <col min="14351" max="14351" width="19.7109375" style="96" customWidth="1"/>
    <col min="14352" max="14353" width="17.28515625" style="96" customWidth="1"/>
    <col min="14354" max="14354" width="15.7109375" style="96" customWidth="1"/>
    <col min="14355" max="14355" width="14.85546875" style="96" customWidth="1"/>
    <col min="14356" max="14591" width="7.7109375" style="96"/>
    <col min="14592" max="14592" width="14.85546875" style="96" customWidth="1"/>
    <col min="14593" max="14593" width="18.42578125" style="96" customWidth="1"/>
    <col min="14594" max="14595" width="10.7109375" style="96" customWidth="1"/>
    <col min="14596" max="14596" width="11.7109375" style="96" customWidth="1"/>
    <col min="14597" max="14599" width="10.7109375" style="96" customWidth="1"/>
    <col min="14600" max="14600" width="11.28515625" style="96" customWidth="1"/>
    <col min="14601" max="14603" width="10.7109375" style="96" customWidth="1"/>
    <col min="14604" max="14604" width="7.7109375" style="96" customWidth="1"/>
    <col min="14605" max="14605" width="17.85546875" style="96" customWidth="1"/>
    <col min="14606" max="14606" width="16.85546875" style="96" customWidth="1"/>
    <col min="14607" max="14607" width="19.7109375" style="96" customWidth="1"/>
    <col min="14608" max="14609" width="17.28515625" style="96" customWidth="1"/>
    <col min="14610" max="14610" width="15.7109375" style="96" customWidth="1"/>
    <col min="14611" max="14611" width="14.85546875" style="96" customWidth="1"/>
    <col min="14612" max="14847" width="7.7109375" style="96"/>
    <col min="14848" max="14848" width="14.85546875" style="96" customWidth="1"/>
    <col min="14849" max="14849" width="18.42578125" style="96" customWidth="1"/>
    <col min="14850" max="14851" width="10.7109375" style="96" customWidth="1"/>
    <col min="14852" max="14852" width="11.7109375" style="96" customWidth="1"/>
    <col min="14853" max="14855" width="10.7109375" style="96" customWidth="1"/>
    <col min="14856" max="14856" width="11.28515625" style="96" customWidth="1"/>
    <col min="14857" max="14859" width="10.7109375" style="96" customWidth="1"/>
    <col min="14860" max="14860" width="7.7109375" style="96" customWidth="1"/>
    <col min="14861" max="14861" width="17.85546875" style="96" customWidth="1"/>
    <col min="14862" max="14862" width="16.85546875" style="96" customWidth="1"/>
    <col min="14863" max="14863" width="19.7109375" style="96" customWidth="1"/>
    <col min="14864" max="14865" width="17.28515625" style="96" customWidth="1"/>
    <col min="14866" max="14866" width="15.7109375" style="96" customWidth="1"/>
    <col min="14867" max="14867" width="14.85546875" style="96" customWidth="1"/>
    <col min="14868" max="15103" width="7.7109375" style="96"/>
    <col min="15104" max="15104" width="14.85546875" style="96" customWidth="1"/>
    <col min="15105" max="15105" width="18.42578125" style="96" customWidth="1"/>
    <col min="15106" max="15107" width="10.7109375" style="96" customWidth="1"/>
    <col min="15108" max="15108" width="11.7109375" style="96" customWidth="1"/>
    <col min="15109" max="15111" width="10.7109375" style="96" customWidth="1"/>
    <col min="15112" max="15112" width="11.28515625" style="96" customWidth="1"/>
    <col min="15113" max="15115" width="10.7109375" style="96" customWidth="1"/>
    <col min="15116" max="15116" width="7.7109375" style="96" customWidth="1"/>
    <col min="15117" max="15117" width="17.85546875" style="96" customWidth="1"/>
    <col min="15118" max="15118" width="16.85546875" style="96" customWidth="1"/>
    <col min="15119" max="15119" width="19.7109375" style="96" customWidth="1"/>
    <col min="15120" max="15121" width="17.28515625" style="96" customWidth="1"/>
    <col min="15122" max="15122" width="15.7109375" style="96" customWidth="1"/>
    <col min="15123" max="15123" width="14.85546875" style="96" customWidth="1"/>
    <col min="15124" max="15359" width="7.7109375" style="96"/>
    <col min="15360" max="15360" width="14.85546875" style="96" customWidth="1"/>
    <col min="15361" max="15361" width="18.42578125" style="96" customWidth="1"/>
    <col min="15362" max="15363" width="10.7109375" style="96" customWidth="1"/>
    <col min="15364" max="15364" width="11.7109375" style="96" customWidth="1"/>
    <col min="15365" max="15367" width="10.7109375" style="96" customWidth="1"/>
    <col min="15368" max="15368" width="11.28515625" style="96" customWidth="1"/>
    <col min="15369" max="15371" width="10.7109375" style="96" customWidth="1"/>
    <col min="15372" max="15372" width="7.7109375" style="96" customWidth="1"/>
    <col min="15373" max="15373" width="17.85546875" style="96" customWidth="1"/>
    <col min="15374" max="15374" width="16.85546875" style="96" customWidth="1"/>
    <col min="15375" max="15375" width="19.7109375" style="96" customWidth="1"/>
    <col min="15376" max="15377" width="17.28515625" style="96" customWidth="1"/>
    <col min="15378" max="15378" width="15.7109375" style="96" customWidth="1"/>
    <col min="15379" max="15379" width="14.85546875" style="96" customWidth="1"/>
    <col min="15380" max="15615" width="7.7109375" style="96"/>
    <col min="15616" max="15616" width="14.85546875" style="96" customWidth="1"/>
    <col min="15617" max="15617" width="18.42578125" style="96" customWidth="1"/>
    <col min="15618" max="15619" width="10.7109375" style="96" customWidth="1"/>
    <col min="15620" max="15620" width="11.7109375" style="96" customWidth="1"/>
    <col min="15621" max="15623" width="10.7109375" style="96" customWidth="1"/>
    <col min="15624" max="15624" width="11.28515625" style="96" customWidth="1"/>
    <col min="15625" max="15627" width="10.7109375" style="96" customWidth="1"/>
    <col min="15628" max="15628" width="7.7109375" style="96" customWidth="1"/>
    <col min="15629" max="15629" width="17.85546875" style="96" customWidth="1"/>
    <col min="15630" max="15630" width="16.85546875" style="96" customWidth="1"/>
    <col min="15631" max="15631" width="19.7109375" style="96" customWidth="1"/>
    <col min="15632" max="15633" width="17.28515625" style="96" customWidth="1"/>
    <col min="15634" max="15634" width="15.7109375" style="96" customWidth="1"/>
    <col min="15635" max="15635" width="14.85546875" style="96" customWidth="1"/>
    <col min="15636" max="15871" width="7.7109375" style="96"/>
    <col min="15872" max="15872" width="14.85546875" style="96" customWidth="1"/>
    <col min="15873" max="15873" width="18.42578125" style="96" customWidth="1"/>
    <col min="15874" max="15875" width="10.7109375" style="96" customWidth="1"/>
    <col min="15876" max="15876" width="11.7109375" style="96" customWidth="1"/>
    <col min="15877" max="15879" width="10.7109375" style="96" customWidth="1"/>
    <col min="15880" max="15880" width="11.28515625" style="96" customWidth="1"/>
    <col min="15881" max="15883" width="10.7109375" style="96" customWidth="1"/>
    <col min="15884" max="15884" width="7.7109375" style="96" customWidth="1"/>
    <col min="15885" max="15885" width="17.85546875" style="96" customWidth="1"/>
    <col min="15886" max="15886" width="16.85546875" style="96" customWidth="1"/>
    <col min="15887" max="15887" width="19.7109375" style="96" customWidth="1"/>
    <col min="15888" max="15889" width="17.28515625" style="96" customWidth="1"/>
    <col min="15890" max="15890" width="15.7109375" style="96" customWidth="1"/>
    <col min="15891" max="15891" width="14.85546875" style="96" customWidth="1"/>
    <col min="15892" max="16127" width="7.7109375" style="96"/>
    <col min="16128" max="16128" width="14.85546875" style="96" customWidth="1"/>
    <col min="16129" max="16129" width="18.42578125" style="96" customWidth="1"/>
    <col min="16130" max="16131" width="10.7109375" style="96" customWidth="1"/>
    <col min="16132" max="16132" width="11.7109375" style="96" customWidth="1"/>
    <col min="16133" max="16135" width="10.7109375" style="96" customWidth="1"/>
    <col min="16136" max="16136" width="11.28515625" style="96" customWidth="1"/>
    <col min="16137" max="16139" width="10.7109375" style="96" customWidth="1"/>
    <col min="16140" max="16140" width="7.7109375" style="96" customWidth="1"/>
    <col min="16141" max="16141" width="17.85546875" style="96" customWidth="1"/>
    <col min="16142" max="16142" width="16.85546875" style="96" customWidth="1"/>
    <col min="16143" max="16143" width="19.7109375" style="96" customWidth="1"/>
    <col min="16144" max="16145" width="17.28515625" style="96" customWidth="1"/>
    <col min="16146" max="16146" width="15.7109375" style="96" customWidth="1"/>
    <col min="16147" max="16147" width="14.85546875" style="96" customWidth="1"/>
    <col min="16148" max="16384" width="7.7109375" style="96"/>
  </cols>
  <sheetData>
    <row r="1" spans="1:21" s="95" customFormat="1" ht="20.100000000000001" customHeight="1">
      <c r="A1" s="1013" t="s">
        <v>835</v>
      </c>
      <c r="B1" s="1014"/>
      <c r="C1" s="1014"/>
      <c r="D1" s="1014"/>
      <c r="E1" s="1014"/>
      <c r="F1" s="1014"/>
      <c r="G1" s="1014"/>
      <c r="H1" s="1014"/>
      <c r="I1" s="1014"/>
      <c r="J1" s="1014"/>
      <c r="K1" s="1014"/>
      <c r="L1" s="1015"/>
    </row>
    <row r="2" spans="1:21" s="95" customFormat="1" ht="20.100000000000001" customHeight="1">
      <c r="A2" s="1016" t="s">
        <v>1445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8"/>
    </row>
    <row r="3" spans="1:21" ht="15.75">
      <c r="A3" s="995" t="s">
        <v>151</v>
      </c>
      <c r="B3" s="996"/>
      <c r="C3" s="996"/>
      <c r="D3" s="996"/>
      <c r="E3" s="996" t="s">
        <v>46</v>
      </c>
      <c r="F3" s="996"/>
      <c r="G3" s="997" t="s">
        <v>152</v>
      </c>
      <c r="H3" s="997"/>
      <c r="I3" s="997"/>
      <c r="J3" s="997"/>
      <c r="K3" s="997"/>
      <c r="L3" s="998"/>
    </row>
    <row r="4" spans="1:21" ht="37.5" customHeight="1">
      <c r="A4" s="1005" t="s">
        <v>832</v>
      </c>
      <c r="B4" s="1021" t="s">
        <v>703</v>
      </c>
      <c r="C4" s="1022"/>
      <c r="D4" s="1021" t="s">
        <v>704</v>
      </c>
      <c r="E4" s="1022"/>
      <c r="F4" s="1021" t="s">
        <v>705</v>
      </c>
      <c r="G4" s="1022"/>
      <c r="H4" s="1021" t="s">
        <v>706</v>
      </c>
      <c r="I4" s="1022"/>
      <c r="J4" s="1021" t="s">
        <v>1022</v>
      </c>
      <c r="K4" s="1022"/>
      <c r="L4" s="1005" t="s">
        <v>838</v>
      </c>
    </row>
    <row r="5" spans="1:21" ht="36" customHeight="1">
      <c r="A5" s="1020"/>
      <c r="B5" s="243" t="s">
        <v>728</v>
      </c>
      <c r="C5" s="243" t="s">
        <v>729</v>
      </c>
      <c r="D5" s="243" t="s">
        <v>728</v>
      </c>
      <c r="E5" s="243" t="s">
        <v>729</v>
      </c>
      <c r="F5" s="243" t="s">
        <v>728</v>
      </c>
      <c r="G5" s="248" t="s">
        <v>729</v>
      </c>
      <c r="H5" s="243" t="s">
        <v>728</v>
      </c>
      <c r="I5" s="243" t="s">
        <v>729</v>
      </c>
      <c r="J5" s="243" t="s">
        <v>728</v>
      </c>
      <c r="K5" s="243" t="s">
        <v>729</v>
      </c>
      <c r="L5" s="1020"/>
    </row>
    <row r="6" spans="1:21" ht="16.5" customHeight="1">
      <c r="A6" s="1006"/>
      <c r="B6" s="249" t="s">
        <v>655</v>
      </c>
      <c r="C6" s="250" t="s">
        <v>153</v>
      </c>
      <c r="D6" s="249" t="s">
        <v>655</v>
      </c>
      <c r="E6" s="250" t="s">
        <v>153</v>
      </c>
      <c r="F6" s="251" t="s">
        <v>655</v>
      </c>
      <c r="G6" s="251" t="s">
        <v>153</v>
      </c>
      <c r="H6" s="249" t="s">
        <v>655</v>
      </c>
      <c r="I6" s="250" t="s">
        <v>153</v>
      </c>
      <c r="J6" s="249" t="s">
        <v>655</v>
      </c>
      <c r="K6" s="250" t="s">
        <v>153</v>
      </c>
      <c r="L6" s="1006"/>
    </row>
    <row r="7" spans="1:21" s="5" customFormat="1" ht="18" customHeight="1">
      <c r="A7" s="239" t="s">
        <v>104</v>
      </c>
      <c r="B7" s="252">
        <v>6500432</v>
      </c>
      <c r="C7" s="252">
        <v>1775771</v>
      </c>
      <c r="D7" s="252">
        <v>7624086</v>
      </c>
      <c r="E7" s="252">
        <v>2426647</v>
      </c>
      <c r="F7" s="252">
        <v>8886831</v>
      </c>
      <c r="G7" s="252">
        <v>2426647</v>
      </c>
      <c r="H7" s="252">
        <v>4459971</v>
      </c>
      <c r="I7" s="252">
        <v>1686021</v>
      </c>
      <c r="J7" s="252">
        <v>6685120</v>
      </c>
      <c r="K7" s="252">
        <v>2071765</v>
      </c>
      <c r="L7" s="239" t="s">
        <v>2</v>
      </c>
      <c r="M7" s="811"/>
      <c r="N7" s="97"/>
      <c r="O7" s="97"/>
      <c r="P7" s="97"/>
      <c r="Q7" s="97"/>
      <c r="R7" s="97"/>
      <c r="S7" s="97"/>
      <c r="T7" s="97"/>
      <c r="U7" s="97"/>
    </row>
    <row r="8" spans="1:21" s="5" customFormat="1" ht="18" customHeight="1">
      <c r="A8" s="239" t="s">
        <v>750</v>
      </c>
      <c r="B8" s="210">
        <v>4125817</v>
      </c>
      <c r="C8" s="210">
        <v>1058538</v>
      </c>
      <c r="D8" s="210">
        <v>3235223</v>
      </c>
      <c r="E8" s="210">
        <v>1058538</v>
      </c>
      <c r="F8" s="210">
        <v>3554356</v>
      </c>
      <c r="G8" s="210">
        <v>948006</v>
      </c>
      <c r="H8" s="210">
        <v>2863439</v>
      </c>
      <c r="I8" s="210">
        <v>587621</v>
      </c>
      <c r="J8" s="210">
        <v>4748415</v>
      </c>
      <c r="K8" s="210">
        <v>660776</v>
      </c>
      <c r="L8" s="239" t="s">
        <v>1139</v>
      </c>
      <c r="N8" s="97"/>
      <c r="O8" s="97"/>
      <c r="P8" s="97"/>
      <c r="Q8" s="97"/>
      <c r="R8" s="97"/>
      <c r="S8" s="97"/>
      <c r="T8" s="97"/>
      <c r="U8" s="97"/>
    </row>
    <row r="9" spans="1:21" s="5" customFormat="1" ht="18" customHeight="1">
      <c r="A9" s="239" t="s">
        <v>105</v>
      </c>
      <c r="B9" s="252">
        <v>2695220</v>
      </c>
      <c r="C9" s="252">
        <v>670306</v>
      </c>
      <c r="D9" s="252">
        <v>3262169</v>
      </c>
      <c r="E9" s="252">
        <v>681262</v>
      </c>
      <c r="F9" s="252">
        <v>3929855</v>
      </c>
      <c r="G9" s="252">
        <v>672031</v>
      </c>
      <c r="H9" s="252">
        <v>1508227</v>
      </c>
      <c r="I9" s="252">
        <v>570210</v>
      </c>
      <c r="J9" s="252">
        <v>3149054</v>
      </c>
      <c r="K9" s="252">
        <v>911262</v>
      </c>
      <c r="L9" s="239" t="s">
        <v>5</v>
      </c>
      <c r="N9" s="97"/>
      <c r="O9" s="97"/>
      <c r="P9" s="97"/>
      <c r="Q9" s="97"/>
      <c r="R9" s="97"/>
      <c r="S9" s="97"/>
      <c r="T9" s="97"/>
      <c r="U9" s="97"/>
    </row>
    <row r="10" spans="1:21" s="5" customFormat="1" ht="18" customHeight="1">
      <c r="A10" s="239" t="s">
        <v>106</v>
      </c>
      <c r="B10" s="210">
        <v>2113658</v>
      </c>
      <c r="C10" s="210">
        <v>528123</v>
      </c>
      <c r="D10" s="210">
        <v>2047850</v>
      </c>
      <c r="E10" s="210">
        <v>632655</v>
      </c>
      <c r="F10" s="210">
        <v>3188287</v>
      </c>
      <c r="G10" s="210">
        <v>610065</v>
      </c>
      <c r="H10" s="210">
        <v>1069512</v>
      </c>
      <c r="I10" s="210">
        <v>330761</v>
      </c>
      <c r="J10" s="210">
        <v>1645059</v>
      </c>
      <c r="K10" s="210">
        <v>456429</v>
      </c>
      <c r="L10" s="239" t="s">
        <v>7</v>
      </c>
      <c r="N10" s="97"/>
      <c r="O10" s="97"/>
      <c r="P10" s="97"/>
      <c r="Q10" s="97"/>
      <c r="R10" s="97"/>
      <c r="S10" s="97"/>
      <c r="T10" s="97"/>
      <c r="U10" s="97"/>
    </row>
    <row r="11" spans="1:21" s="5" customFormat="1" ht="18" customHeight="1">
      <c r="A11" s="239" t="s">
        <v>107</v>
      </c>
      <c r="B11" s="252">
        <v>5305155</v>
      </c>
      <c r="C11" s="252">
        <v>799660</v>
      </c>
      <c r="D11" s="252">
        <v>5448687</v>
      </c>
      <c r="E11" s="252">
        <v>795643</v>
      </c>
      <c r="F11" s="252">
        <v>5113946</v>
      </c>
      <c r="G11" s="252">
        <v>754840</v>
      </c>
      <c r="H11" s="252">
        <v>2659134</v>
      </c>
      <c r="I11" s="252">
        <v>531374</v>
      </c>
      <c r="J11" s="252">
        <v>3659708</v>
      </c>
      <c r="K11" s="252">
        <v>800895</v>
      </c>
      <c r="L11" s="239" t="s">
        <v>8</v>
      </c>
      <c r="N11" s="97"/>
      <c r="O11" s="97"/>
      <c r="P11" s="97"/>
      <c r="Q11" s="97"/>
      <c r="R11" s="97"/>
      <c r="S11" s="97"/>
      <c r="T11" s="97"/>
      <c r="U11" s="97"/>
    </row>
    <row r="12" spans="1:21" s="5" customFormat="1" ht="18" customHeight="1">
      <c r="A12" s="239" t="s">
        <v>108</v>
      </c>
      <c r="B12" s="210">
        <v>3468306</v>
      </c>
      <c r="C12" s="210">
        <v>1133098</v>
      </c>
      <c r="D12" s="210">
        <v>3517693</v>
      </c>
      <c r="E12" s="210">
        <v>1191846</v>
      </c>
      <c r="F12" s="210">
        <v>2962419</v>
      </c>
      <c r="G12" s="210">
        <v>1208885</v>
      </c>
      <c r="H12" s="210">
        <v>2529012</v>
      </c>
      <c r="I12" s="210">
        <v>755186</v>
      </c>
      <c r="J12" s="210">
        <v>4760222</v>
      </c>
      <c r="K12" s="210">
        <v>1012830</v>
      </c>
      <c r="L12" s="239" t="s">
        <v>10</v>
      </c>
      <c r="N12" s="97"/>
      <c r="O12" s="97"/>
      <c r="P12" s="97"/>
      <c r="Q12" s="97"/>
      <c r="R12" s="97"/>
      <c r="S12" s="97"/>
      <c r="T12" s="97"/>
      <c r="U12" s="97"/>
    </row>
    <row r="13" spans="1:21" s="5" customFormat="1" ht="18" customHeight="1">
      <c r="A13" s="239" t="s">
        <v>110</v>
      </c>
      <c r="B13" s="252">
        <v>2933696</v>
      </c>
      <c r="C13" s="252">
        <v>1276321</v>
      </c>
      <c r="D13" s="252">
        <v>3195355</v>
      </c>
      <c r="E13" s="252">
        <v>1428198</v>
      </c>
      <c r="F13" s="252">
        <v>2383374</v>
      </c>
      <c r="G13" s="252">
        <v>1040130</v>
      </c>
      <c r="H13" s="252">
        <v>2911206</v>
      </c>
      <c r="I13" s="252">
        <v>655608</v>
      </c>
      <c r="J13" s="252">
        <v>2948818</v>
      </c>
      <c r="K13" s="252">
        <v>1042726.9999999999</v>
      </c>
      <c r="L13" s="239" t="s">
        <v>11</v>
      </c>
      <c r="N13" s="97"/>
      <c r="O13" s="17"/>
      <c r="P13" s="97"/>
      <c r="Q13" s="97"/>
      <c r="R13" s="97"/>
      <c r="S13" s="97"/>
      <c r="T13" s="97"/>
      <c r="U13" s="97"/>
    </row>
    <row r="14" spans="1:21" s="5" customFormat="1" ht="18" customHeight="1">
      <c r="A14" s="239" t="s">
        <v>111</v>
      </c>
      <c r="B14" s="210">
        <v>3216333</v>
      </c>
      <c r="C14" s="210">
        <v>421089</v>
      </c>
      <c r="D14" s="210">
        <v>3300629</v>
      </c>
      <c r="E14" s="210">
        <v>450529</v>
      </c>
      <c r="F14" s="210">
        <v>3704890</v>
      </c>
      <c r="G14" s="210">
        <v>509234</v>
      </c>
      <c r="H14" s="210">
        <v>1993962</v>
      </c>
      <c r="I14" s="210">
        <v>319098</v>
      </c>
      <c r="J14" s="210">
        <v>1906145</v>
      </c>
      <c r="K14" s="210">
        <v>490961</v>
      </c>
      <c r="L14" s="239" t="s">
        <v>13</v>
      </c>
      <c r="N14" s="97"/>
      <c r="O14" s="1"/>
      <c r="P14" s="97"/>
      <c r="Q14" s="97"/>
      <c r="R14" s="97"/>
      <c r="S14" s="97"/>
      <c r="T14" s="97"/>
      <c r="U14" s="97"/>
    </row>
    <row r="15" spans="1:21" s="5" customFormat="1" ht="18" customHeight="1">
      <c r="A15" s="239" t="s">
        <v>124</v>
      </c>
      <c r="B15" s="252">
        <v>895784</v>
      </c>
      <c r="C15" s="252">
        <v>169472</v>
      </c>
      <c r="D15" s="252">
        <v>954542</v>
      </c>
      <c r="E15" s="252">
        <v>249443</v>
      </c>
      <c r="F15" s="252">
        <v>1217461</v>
      </c>
      <c r="G15" s="252">
        <v>230087</v>
      </c>
      <c r="H15" s="252">
        <v>1094616</v>
      </c>
      <c r="I15" s="252">
        <v>115941</v>
      </c>
      <c r="J15" s="252">
        <v>1257944</v>
      </c>
      <c r="K15" s="252">
        <v>219426</v>
      </c>
      <c r="L15" s="239" t="s">
        <v>15</v>
      </c>
      <c r="N15" s="97"/>
      <c r="O15" s="97"/>
      <c r="P15" s="97"/>
      <c r="Q15" s="97"/>
      <c r="R15" s="97"/>
      <c r="S15" s="97"/>
      <c r="T15" s="97"/>
      <c r="U15" s="97"/>
    </row>
    <row r="16" spans="1:21" s="5" customFormat="1" ht="18" customHeight="1">
      <c r="A16" s="239" t="s">
        <v>112</v>
      </c>
      <c r="B16" s="210">
        <v>3600921</v>
      </c>
      <c r="C16" s="210">
        <v>973472</v>
      </c>
      <c r="D16" s="210">
        <v>3727489</v>
      </c>
      <c r="E16" s="210">
        <v>663509</v>
      </c>
      <c r="F16" s="210">
        <v>3520711</v>
      </c>
      <c r="G16" s="210">
        <v>740023</v>
      </c>
      <c r="H16" s="210">
        <v>2584408</v>
      </c>
      <c r="I16" s="210">
        <v>440517</v>
      </c>
      <c r="J16" s="210">
        <v>3941531</v>
      </c>
      <c r="K16" s="210">
        <v>654931</v>
      </c>
      <c r="L16" s="239" t="s">
        <v>17</v>
      </c>
      <c r="N16" s="97"/>
      <c r="O16" s="97"/>
      <c r="P16" s="97"/>
      <c r="Q16" s="97"/>
      <c r="R16" s="97"/>
      <c r="S16" s="97"/>
      <c r="T16" s="97"/>
      <c r="U16" s="97"/>
    </row>
    <row r="17" spans="1:21" s="5" customFormat="1" ht="18" customHeight="1">
      <c r="A17" s="239" t="s">
        <v>40</v>
      </c>
      <c r="B17" s="252">
        <v>1216095</v>
      </c>
      <c r="C17" s="252">
        <v>272051</v>
      </c>
      <c r="D17" s="252">
        <v>1216468</v>
      </c>
      <c r="E17" s="252">
        <v>214773</v>
      </c>
      <c r="F17" s="252">
        <v>1410452</v>
      </c>
      <c r="G17" s="252">
        <v>161464</v>
      </c>
      <c r="H17" s="252">
        <v>1062399</v>
      </c>
      <c r="I17" s="252">
        <v>107236</v>
      </c>
      <c r="J17" s="252">
        <v>1240794</v>
      </c>
      <c r="K17" s="252">
        <v>110338</v>
      </c>
      <c r="L17" s="239" t="s">
        <v>18</v>
      </c>
      <c r="N17" s="97"/>
      <c r="O17" s="97"/>
      <c r="P17" s="97"/>
      <c r="Q17" s="97"/>
      <c r="R17" s="97"/>
      <c r="S17" s="97"/>
      <c r="T17" s="97"/>
      <c r="U17" s="97"/>
    </row>
    <row r="18" spans="1:21" s="5" customFormat="1" ht="18" customHeight="1">
      <c r="A18" s="239" t="s">
        <v>113</v>
      </c>
      <c r="B18" s="210">
        <v>1489661</v>
      </c>
      <c r="C18" s="210">
        <v>471536</v>
      </c>
      <c r="D18" s="210">
        <v>1502303</v>
      </c>
      <c r="E18" s="210">
        <v>323327</v>
      </c>
      <c r="F18" s="210">
        <v>1725435</v>
      </c>
      <c r="G18" s="210">
        <v>351164</v>
      </c>
      <c r="H18" s="210">
        <v>1209050</v>
      </c>
      <c r="I18" s="210">
        <v>227795</v>
      </c>
      <c r="J18" s="210">
        <v>2237204</v>
      </c>
      <c r="K18" s="210">
        <v>284912</v>
      </c>
      <c r="L18" s="239" t="s">
        <v>20</v>
      </c>
      <c r="N18" s="97"/>
      <c r="O18" s="97"/>
      <c r="P18" s="97"/>
      <c r="Q18" s="97"/>
      <c r="R18" s="97"/>
      <c r="S18" s="97"/>
      <c r="T18" s="97"/>
      <c r="U18" s="97"/>
    </row>
    <row r="19" spans="1:21" s="5" customFormat="1" ht="18" customHeight="1">
      <c r="A19" s="239" t="s">
        <v>21</v>
      </c>
      <c r="B19" s="252">
        <v>1924418</v>
      </c>
      <c r="C19" s="252">
        <v>253205</v>
      </c>
      <c r="D19" s="252">
        <v>1897250</v>
      </c>
      <c r="E19" s="252">
        <v>311966</v>
      </c>
      <c r="F19" s="252">
        <v>2205118</v>
      </c>
      <c r="G19" s="252">
        <v>313053</v>
      </c>
      <c r="H19" s="252">
        <v>1291419</v>
      </c>
      <c r="I19" s="252">
        <v>205674</v>
      </c>
      <c r="J19" s="252">
        <v>1792003</v>
      </c>
      <c r="K19" s="252">
        <v>341619</v>
      </c>
      <c r="L19" s="239" t="s">
        <v>22</v>
      </c>
      <c r="N19" s="97"/>
      <c r="O19" s="97"/>
      <c r="P19" s="97"/>
      <c r="Q19" s="97"/>
      <c r="R19" s="97"/>
      <c r="S19" s="97"/>
      <c r="T19" s="97"/>
      <c r="U19" s="97"/>
    </row>
    <row r="20" spans="1:21" s="5" customFormat="1" ht="18" customHeight="1">
      <c r="A20" s="239" t="s">
        <v>115</v>
      </c>
      <c r="B20" s="210">
        <v>982427</v>
      </c>
      <c r="C20" s="210">
        <v>319540</v>
      </c>
      <c r="D20" s="210">
        <v>1060549</v>
      </c>
      <c r="E20" s="210">
        <v>318788</v>
      </c>
      <c r="F20" s="210">
        <v>997557</v>
      </c>
      <c r="G20" s="210">
        <v>268087</v>
      </c>
      <c r="H20" s="210">
        <v>1143237</v>
      </c>
      <c r="I20" s="210">
        <v>152650</v>
      </c>
      <c r="J20" s="210">
        <v>1117993</v>
      </c>
      <c r="K20" s="210">
        <v>310048</v>
      </c>
      <c r="L20" s="239" t="s">
        <v>23</v>
      </c>
      <c r="P20" s="234"/>
      <c r="Q20" s="234"/>
    </row>
    <row r="21" spans="1:21" s="5" customFormat="1" ht="18" customHeight="1">
      <c r="A21" s="239" t="s">
        <v>24</v>
      </c>
      <c r="B21" s="252">
        <v>4743445</v>
      </c>
      <c r="C21" s="252">
        <v>731912</v>
      </c>
      <c r="D21" s="252">
        <v>4507225</v>
      </c>
      <c r="E21" s="252">
        <v>905202</v>
      </c>
      <c r="F21" s="252">
        <v>3695506</v>
      </c>
      <c r="G21" s="252">
        <v>937096</v>
      </c>
      <c r="H21" s="252">
        <v>3510921</v>
      </c>
      <c r="I21" s="252">
        <v>417314</v>
      </c>
      <c r="J21" s="252">
        <v>3926702</v>
      </c>
      <c r="K21" s="252">
        <v>653301</v>
      </c>
      <c r="L21" s="239" t="s">
        <v>25</v>
      </c>
      <c r="P21" s="234"/>
      <c r="Q21" s="234"/>
    </row>
    <row r="22" spans="1:21" s="5" customFormat="1" ht="18" customHeight="1">
      <c r="A22" s="239" t="s">
        <v>116</v>
      </c>
      <c r="B22" s="210">
        <v>1149262</v>
      </c>
      <c r="C22" s="210">
        <v>245485</v>
      </c>
      <c r="D22" s="210">
        <v>1505813</v>
      </c>
      <c r="E22" s="210">
        <v>427409</v>
      </c>
      <c r="F22" s="210">
        <v>1690979</v>
      </c>
      <c r="G22" s="210">
        <v>468738</v>
      </c>
      <c r="H22" s="210">
        <v>1359009</v>
      </c>
      <c r="I22" s="210">
        <v>285895</v>
      </c>
      <c r="J22" s="210">
        <v>1461445</v>
      </c>
      <c r="K22" s="210">
        <v>411436</v>
      </c>
      <c r="L22" s="239" t="s">
        <v>117</v>
      </c>
      <c r="P22" s="98"/>
      <c r="Q22" s="234"/>
    </row>
    <row r="23" spans="1:21" s="5" customFormat="1" ht="18" customHeight="1">
      <c r="A23" s="239" t="s">
        <v>118</v>
      </c>
      <c r="B23" s="252">
        <v>1463944</v>
      </c>
      <c r="C23" s="252">
        <v>300742</v>
      </c>
      <c r="D23" s="252">
        <v>1617888</v>
      </c>
      <c r="E23" s="252">
        <v>358124</v>
      </c>
      <c r="F23" s="252">
        <v>1405552</v>
      </c>
      <c r="G23" s="252">
        <v>339008</v>
      </c>
      <c r="H23" s="252">
        <v>1133503</v>
      </c>
      <c r="I23" s="252">
        <v>126761</v>
      </c>
      <c r="J23" s="252">
        <v>1698948</v>
      </c>
      <c r="K23" s="252">
        <v>281806</v>
      </c>
      <c r="L23" s="239" t="s">
        <v>150</v>
      </c>
      <c r="P23" s="234"/>
      <c r="Q23" s="234"/>
    </row>
    <row r="24" spans="1:21" s="5" customFormat="1" ht="18" customHeight="1">
      <c r="A24" s="239" t="s">
        <v>126</v>
      </c>
      <c r="B24" s="210">
        <v>1023587</v>
      </c>
      <c r="C24" s="210">
        <v>271202</v>
      </c>
      <c r="D24" s="210">
        <v>1035068</v>
      </c>
      <c r="E24" s="210">
        <v>236898</v>
      </c>
      <c r="F24" s="210">
        <v>970196</v>
      </c>
      <c r="G24" s="210">
        <v>202697</v>
      </c>
      <c r="H24" s="210">
        <v>783935</v>
      </c>
      <c r="I24" s="210">
        <v>127798</v>
      </c>
      <c r="J24" s="210">
        <v>1233808</v>
      </c>
      <c r="K24" s="210">
        <v>254763</v>
      </c>
      <c r="L24" s="239" t="s">
        <v>30</v>
      </c>
      <c r="P24" s="234"/>
      <c r="Q24" s="234"/>
    </row>
    <row r="25" spans="1:21" s="5" customFormat="1" ht="18" customHeight="1">
      <c r="A25" s="239" t="s">
        <v>119</v>
      </c>
      <c r="B25" s="252">
        <v>280195</v>
      </c>
      <c r="C25" s="252">
        <v>178640</v>
      </c>
      <c r="D25" s="252">
        <v>294253</v>
      </c>
      <c r="E25" s="252">
        <v>193921</v>
      </c>
      <c r="F25" s="252">
        <v>685888</v>
      </c>
      <c r="G25" s="252">
        <v>193927</v>
      </c>
      <c r="H25" s="252">
        <v>581923</v>
      </c>
      <c r="I25" s="252">
        <v>102685</v>
      </c>
      <c r="J25" s="252">
        <v>842524</v>
      </c>
      <c r="K25" s="252">
        <v>115128</v>
      </c>
      <c r="L25" s="239" t="s">
        <v>32</v>
      </c>
      <c r="O25" s="99"/>
      <c r="P25" s="234"/>
      <c r="Q25" s="234"/>
    </row>
    <row r="26" spans="1:21" s="5" customFormat="1" ht="18" customHeight="1">
      <c r="A26" s="239" t="s">
        <v>154</v>
      </c>
      <c r="B26" s="210">
        <v>1086506</v>
      </c>
      <c r="C26" s="210">
        <v>65781</v>
      </c>
      <c r="D26" s="210">
        <v>997493</v>
      </c>
      <c r="E26" s="210">
        <v>116911</v>
      </c>
      <c r="F26" s="210">
        <v>1094930</v>
      </c>
      <c r="G26" s="210">
        <v>164256</v>
      </c>
      <c r="H26" s="210">
        <v>430536</v>
      </c>
      <c r="I26" s="210">
        <v>41833</v>
      </c>
      <c r="J26" s="210">
        <v>577826</v>
      </c>
      <c r="K26" s="210">
        <v>74603</v>
      </c>
      <c r="L26" s="239" t="s">
        <v>34</v>
      </c>
      <c r="P26" s="234"/>
      <c r="Q26" s="234"/>
    </row>
    <row r="27" spans="1:21" s="5" customFormat="1" ht="18" customHeight="1">
      <c r="A27" s="239" t="s">
        <v>58</v>
      </c>
      <c r="B27" s="252">
        <f t="shared" ref="B27:G27" si="0">SUM(B7:B26)</f>
        <v>50214862</v>
      </c>
      <c r="C27" s="252">
        <f t="shared" si="0"/>
        <v>11915944</v>
      </c>
      <c r="D27" s="252">
        <f t="shared" si="0"/>
        <v>51948033</v>
      </c>
      <c r="E27" s="252">
        <f t="shared" si="0"/>
        <v>12985589</v>
      </c>
      <c r="F27" s="252">
        <f t="shared" si="0"/>
        <v>54343743</v>
      </c>
      <c r="G27" s="252">
        <f t="shared" si="0"/>
        <v>12539438</v>
      </c>
      <c r="H27" s="252">
        <v>43499174</v>
      </c>
      <c r="I27" s="252">
        <f t="shared" ref="I27" si="1">SUM(I7:I26)</f>
        <v>7787978</v>
      </c>
      <c r="J27" s="252">
        <f>SUM(J7:J26)</f>
        <v>50831263</v>
      </c>
      <c r="K27" s="252">
        <f>SUM(K7:K26)</f>
        <v>11159956</v>
      </c>
      <c r="L27" s="239" t="s">
        <v>36</v>
      </c>
      <c r="P27" s="234"/>
      <c r="Q27" s="234"/>
    </row>
    <row r="28" spans="1:21" s="5" customFormat="1" ht="18" customHeight="1">
      <c r="A28" s="253" t="s">
        <v>155</v>
      </c>
      <c r="B28" s="1011">
        <f>B27+C27</f>
        <v>62130806</v>
      </c>
      <c r="C28" s="1012"/>
      <c r="D28" s="1011">
        <f>D27+E27</f>
        <v>64933622</v>
      </c>
      <c r="E28" s="1012"/>
      <c r="F28" s="1011">
        <f>F27+G27</f>
        <v>66883181</v>
      </c>
      <c r="G28" s="1012"/>
      <c r="H28" s="1011">
        <f>I27+H27</f>
        <v>51287152</v>
      </c>
      <c r="I28" s="1012"/>
      <c r="J28" s="1011">
        <f>J27+K27</f>
        <v>61991219</v>
      </c>
      <c r="K28" s="1012"/>
      <c r="L28" s="253" t="s">
        <v>1454</v>
      </c>
      <c r="P28" s="1019"/>
      <c r="Q28" s="1019"/>
    </row>
    <row r="29" spans="1:21" s="5" customFormat="1" ht="39" customHeight="1">
      <c r="A29" s="243" t="s">
        <v>156</v>
      </c>
      <c r="B29" s="1009">
        <v>1.9</v>
      </c>
      <c r="C29" s="1010"/>
      <c r="D29" s="1009">
        <v>1.9</v>
      </c>
      <c r="E29" s="1010"/>
      <c r="F29" s="1009">
        <v>2</v>
      </c>
      <c r="G29" s="1010"/>
      <c r="H29" s="1009">
        <v>1.5</v>
      </c>
      <c r="I29" s="1010"/>
      <c r="J29" s="1009">
        <v>1.8</v>
      </c>
      <c r="K29" s="1010"/>
      <c r="L29" s="243" t="s">
        <v>1455</v>
      </c>
      <c r="N29" s="5">
        <v>35495936</v>
      </c>
    </row>
    <row r="30" spans="1:21" ht="12.75" customHeight="1">
      <c r="A30" s="100"/>
      <c r="E30" s="101"/>
      <c r="F30" s="101"/>
      <c r="G30" s="101"/>
      <c r="H30" s="101"/>
      <c r="I30" s="101"/>
      <c r="J30" s="101"/>
      <c r="K30" s="102"/>
    </row>
    <row r="31" spans="1:21" ht="12.75" customHeight="1">
      <c r="K31" s="102"/>
    </row>
    <row r="32" spans="1:21">
      <c r="B32" s="101"/>
      <c r="C32" s="101"/>
      <c r="D32" s="101"/>
      <c r="E32" s="101"/>
      <c r="F32" s="101"/>
      <c r="G32" s="101"/>
      <c r="H32" s="101"/>
      <c r="I32" s="101"/>
    </row>
    <row r="33" spans="2:9">
      <c r="B33" s="101"/>
      <c r="C33" s="101"/>
      <c r="D33" s="101"/>
      <c r="E33" s="101"/>
      <c r="F33" s="101"/>
      <c r="G33" s="101"/>
      <c r="H33" s="101"/>
      <c r="I33" s="101"/>
    </row>
    <row r="34" spans="2:9">
      <c r="B34" s="101"/>
      <c r="C34" s="101"/>
      <c r="D34" s="101"/>
      <c r="E34" s="101"/>
      <c r="F34" s="101"/>
      <c r="G34" s="101"/>
      <c r="H34" s="101"/>
      <c r="I34" s="101"/>
    </row>
    <row r="35" spans="2:9">
      <c r="B35" s="101"/>
      <c r="C35" s="101"/>
      <c r="D35" s="101"/>
      <c r="E35" s="101"/>
      <c r="F35" s="101"/>
      <c r="G35" s="101"/>
      <c r="H35" s="101"/>
      <c r="I35" s="101"/>
    </row>
    <row r="36" spans="2:9">
      <c r="B36" s="101"/>
      <c r="C36" s="101"/>
      <c r="D36" s="101"/>
      <c r="E36" s="101"/>
      <c r="F36" s="101"/>
      <c r="G36" s="101"/>
      <c r="H36" s="101"/>
      <c r="I36" s="101"/>
    </row>
    <row r="37" spans="2:9">
      <c r="B37" s="101"/>
      <c r="C37" s="101"/>
      <c r="D37" s="101"/>
      <c r="E37" s="101"/>
      <c r="F37" s="101"/>
      <c r="G37" s="101"/>
      <c r="H37" s="101"/>
      <c r="I37" s="101"/>
    </row>
    <row r="38" spans="2:9">
      <c r="B38" s="101"/>
      <c r="C38" s="101"/>
      <c r="D38" s="101"/>
      <c r="E38" s="101"/>
      <c r="F38" s="101"/>
      <c r="G38" s="101"/>
      <c r="H38" s="101"/>
      <c r="I38" s="101"/>
    </row>
    <row r="39" spans="2:9">
      <c r="B39" s="101"/>
      <c r="C39" s="101"/>
      <c r="D39" s="101"/>
      <c r="E39" s="101"/>
      <c r="F39" s="101"/>
      <c r="G39" s="101"/>
      <c r="H39" s="101"/>
      <c r="I39" s="101"/>
    </row>
    <row r="40" spans="2:9">
      <c r="B40" s="101"/>
      <c r="C40" s="101"/>
      <c r="D40" s="101"/>
      <c r="E40" s="101"/>
      <c r="F40" s="101"/>
      <c r="G40" s="101"/>
      <c r="H40" s="101"/>
      <c r="I40" s="101"/>
    </row>
    <row r="41" spans="2:9">
      <c r="B41" s="101"/>
      <c r="C41" s="101"/>
      <c r="D41" s="101"/>
      <c r="E41" s="101"/>
      <c r="F41" s="101"/>
      <c r="G41" s="101"/>
      <c r="H41" s="101"/>
      <c r="I41" s="101"/>
    </row>
    <row r="42" spans="2:9">
      <c r="B42" s="101"/>
      <c r="C42" s="101"/>
      <c r="D42" s="101"/>
      <c r="E42" s="101"/>
      <c r="F42" s="101"/>
      <c r="G42" s="101"/>
      <c r="H42" s="101"/>
      <c r="I42" s="101"/>
    </row>
    <row r="43" spans="2:9">
      <c r="B43" s="101"/>
      <c r="C43" s="101"/>
      <c r="D43" s="101"/>
      <c r="E43" s="101"/>
      <c r="F43" s="101"/>
      <c r="G43" s="101"/>
      <c r="H43" s="101"/>
      <c r="I43" s="101"/>
    </row>
    <row r="44" spans="2:9">
      <c r="B44" s="101"/>
      <c r="C44" s="101"/>
      <c r="D44" s="101"/>
      <c r="E44" s="101"/>
      <c r="F44" s="101"/>
      <c r="G44" s="101"/>
      <c r="H44" s="101"/>
      <c r="I44" s="101"/>
    </row>
    <row r="45" spans="2:9">
      <c r="B45" s="101"/>
      <c r="C45" s="101"/>
      <c r="D45" s="101"/>
      <c r="E45" s="101"/>
      <c r="F45" s="101"/>
      <c r="G45" s="101"/>
      <c r="H45" s="101"/>
      <c r="I45" s="101"/>
    </row>
    <row r="46" spans="2:9">
      <c r="B46" s="101"/>
      <c r="C46" s="101"/>
      <c r="D46" s="101"/>
      <c r="E46" s="101"/>
      <c r="F46" s="101"/>
      <c r="G46" s="101"/>
      <c r="H46" s="101"/>
      <c r="I46" s="101"/>
    </row>
    <row r="47" spans="2:9">
      <c r="B47" s="101"/>
      <c r="C47" s="101"/>
      <c r="D47" s="101"/>
      <c r="E47" s="101"/>
      <c r="F47" s="101"/>
      <c r="G47" s="101"/>
      <c r="H47" s="101"/>
      <c r="I47" s="101"/>
    </row>
    <row r="48" spans="2:9">
      <c r="B48" s="101"/>
      <c r="C48" s="101"/>
      <c r="D48" s="101"/>
      <c r="E48" s="101"/>
      <c r="F48" s="101"/>
      <c r="G48" s="101"/>
      <c r="H48" s="101"/>
      <c r="I48" s="101"/>
    </row>
  </sheetData>
  <mergeCells count="22">
    <mergeCell ref="A1:L1"/>
    <mergeCell ref="A2:L2"/>
    <mergeCell ref="A3:F3"/>
    <mergeCell ref="G3:L3"/>
    <mergeCell ref="P28:Q28"/>
    <mergeCell ref="A4:A6"/>
    <mergeCell ref="L4:L6"/>
    <mergeCell ref="B4:C4"/>
    <mergeCell ref="D4:E4"/>
    <mergeCell ref="F4:G4"/>
    <mergeCell ref="H4:I4"/>
    <mergeCell ref="J4:K4"/>
    <mergeCell ref="J29:K29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</mergeCells>
  <printOptions horizontalCentered="1" verticalCentered="1"/>
  <pageMargins left="0.25" right="0.25" top="0.75" bottom="0.75" header="0.3" footer="0.3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6"/>
  <sheetViews>
    <sheetView showGridLines="0" rightToLeft="1" zoomScale="110" zoomScaleNormal="110" workbookViewId="0">
      <selection activeCell="C21" sqref="C21"/>
    </sheetView>
  </sheetViews>
  <sheetFormatPr defaultColWidth="8.85546875" defaultRowHeight="15.75"/>
  <cols>
    <col min="1" max="1" width="23.7109375" style="212" customWidth="1"/>
    <col min="2" max="6" width="15.7109375" style="211" customWidth="1"/>
    <col min="7" max="7" width="23.7109375" style="211" customWidth="1"/>
    <col min="8" max="228" width="8.85546875" style="211"/>
    <col min="229" max="229" width="13.7109375" style="211" customWidth="1"/>
    <col min="230" max="230" width="16.28515625" style="211" customWidth="1"/>
    <col min="231" max="231" width="14.7109375" style="211" customWidth="1"/>
    <col min="232" max="232" width="15.7109375" style="211" bestFit="1" customWidth="1"/>
    <col min="233" max="233" width="24" style="211" bestFit="1" customWidth="1"/>
    <col min="234" max="234" width="20.28515625" style="211" bestFit="1" customWidth="1"/>
    <col min="235" max="235" width="16.85546875" style="211" customWidth="1"/>
    <col min="236" max="484" width="8.85546875" style="211"/>
    <col min="485" max="485" width="13.7109375" style="211" customWidth="1"/>
    <col min="486" max="486" width="16.28515625" style="211" customWidth="1"/>
    <col min="487" max="487" width="14.7109375" style="211" customWidth="1"/>
    <col min="488" max="488" width="15.7109375" style="211" bestFit="1" customWidth="1"/>
    <col min="489" max="489" width="24" style="211" bestFit="1" customWidth="1"/>
    <col min="490" max="490" width="20.28515625" style="211" bestFit="1" customWidth="1"/>
    <col min="491" max="491" width="16.85546875" style="211" customWidth="1"/>
    <col min="492" max="740" width="8.85546875" style="211"/>
    <col min="741" max="741" width="13.7109375" style="211" customWidth="1"/>
    <col min="742" max="742" width="16.28515625" style="211" customWidth="1"/>
    <col min="743" max="743" width="14.7109375" style="211" customWidth="1"/>
    <col min="744" max="744" width="15.7109375" style="211" bestFit="1" customWidth="1"/>
    <col min="745" max="745" width="24" style="211" bestFit="1" customWidth="1"/>
    <col min="746" max="746" width="20.28515625" style="211" bestFit="1" customWidth="1"/>
    <col min="747" max="747" width="16.85546875" style="211" customWidth="1"/>
    <col min="748" max="996" width="8.85546875" style="211"/>
    <col min="997" max="997" width="13.7109375" style="211" customWidth="1"/>
    <col min="998" max="998" width="16.28515625" style="211" customWidth="1"/>
    <col min="999" max="999" width="14.7109375" style="211" customWidth="1"/>
    <col min="1000" max="1000" width="15.7109375" style="211" bestFit="1" customWidth="1"/>
    <col min="1001" max="1001" width="24" style="211" bestFit="1" customWidth="1"/>
    <col min="1002" max="1002" width="20.28515625" style="211" bestFit="1" customWidth="1"/>
    <col min="1003" max="1003" width="16.85546875" style="211" customWidth="1"/>
    <col min="1004" max="1252" width="8.85546875" style="211"/>
    <col min="1253" max="1253" width="13.7109375" style="211" customWidth="1"/>
    <col min="1254" max="1254" width="16.28515625" style="211" customWidth="1"/>
    <col min="1255" max="1255" width="14.7109375" style="211" customWidth="1"/>
    <col min="1256" max="1256" width="15.7109375" style="211" bestFit="1" customWidth="1"/>
    <col min="1257" max="1257" width="24" style="211" bestFit="1" customWidth="1"/>
    <col min="1258" max="1258" width="20.28515625" style="211" bestFit="1" customWidth="1"/>
    <col min="1259" max="1259" width="16.85546875" style="211" customWidth="1"/>
    <col min="1260" max="1508" width="8.85546875" style="211"/>
    <col min="1509" max="1509" width="13.7109375" style="211" customWidth="1"/>
    <col min="1510" max="1510" width="16.28515625" style="211" customWidth="1"/>
    <col min="1511" max="1511" width="14.7109375" style="211" customWidth="1"/>
    <col min="1512" max="1512" width="15.7109375" style="211" bestFit="1" customWidth="1"/>
    <col min="1513" max="1513" width="24" style="211" bestFit="1" customWidth="1"/>
    <col min="1514" max="1514" width="20.28515625" style="211" bestFit="1" customWidth="1"/>
    <col min="1515" max="1515" width="16.85546875" style="211" customWidth="1"/>
    <col min="1516" max="1764" width="8.85546875" style="211"/>
    <col min="1765" max="1765" width="13.7109375" style="211" customWidth="1"/>
    <col min="1766" max="1766" width="16.28515625" style="211" customWidth="1"/>
    <col min="1767" max="1767" width="14.7109375" style="211" customWidth="1"/>
    <col min="1768" max="1768" width="15.7109375" style="211" bestFit="1" customWidth="1"/>
    <col min="1769" max="1769" width="24" style="211" bestFit="1" customWidth="1"/>
    <col min="1770" max="1770" width="20.28515625" style="211" bestFit="1" customWidth="1"/>
    <col min="1771" max="1771" width="16.85546875" style="211" customWidth="1"/>
    <col min="1772" max="2020" width="8.85546875" style="211"/>
    <col min="2021" max="2021" width="13.7109375" style="211" customWidth="1"/>
    <col min="2022" max="2022" width="16.28515625" style="211" customWidth="1"/>
    <col min="2023" max="2023" width="14.7109375" style="211" customWidth="1"/>
    <col min="2024" max="2024" width="15.7109375" style="211" bestFit="1" customWidth="1"/>
    <col min="2025" max="2025" width="24" style="211" bestFit="1" customWidth="1"/>
    <col min="2026" max="2026" width="20.28515625" style="211" bestFit="1" customWidth="1"/>
    <col min="2027" max="2027" width="16.85546875" style="211" customWidth="1"/>
    <col min="2028" max="2276" width="8.85546875" style="211"/>
    <col min="2277" max="2277" width="13.7109375" style="211" customWidth="1"/>
    <col min="2278" max="2278" width="16.28515625" style="211" customWidth="1"/>
    <col min="2279" max="2279" width="14.7109375" style="211" customWidth="1"/>
    <col min="2280" max="2280" width="15.7109375" style="211" bestFit="1" customWidth="1"/>
    <col min="2281" max="2281" width="24" style="211" bestFit="1" customWidth="1"/>
    <col min="2282" max="2282" width="20.28515625" style="211" bestFit="1" customWidth="1"/>
    <col min="2283" max="2283" width="16.85546875" style="211" customWidth="1"/>
    <col min="2284" max="2532" width="8.85546875" style="211"/>
    <col min="2533" max="2533" width="13.7109375" style="211" customWidth="1"/>
    <col min="2534" max="2534" width="16.28515625" style="211" customWidth="1"/>
    <col min="2535" max="2535" width="14.7109375" style="211" customWidth="1"/>
    <col min="2536" max="2536" width="15.7109375" style="211" bestFit="1" customWidth="1"/>
    <col min="2537" max="2537" width="24" style="211" bestFit="1" customWidth="1"/>
    <col min="2538" max="2538" width="20.28515625" style="211" bestFit="1" customWidth="1"/>
    <col min="2539" max="2539" width="16.85546875" style="211" customWidth="1"/>
    <col min="2540" max="2788" width="8.85546875" style="211"/>
    <col min="2789" max="2789" width="13.7109375" style="211" customWidth="1"/>
    <col min="2790" max="2790" width="16.28515625" style="211" customWidth="1"/>
    <col min="2791" max="2791" width="14.7109375" style="211" customWidth="1"/>
    <col min="2792" max="2792" width="15.7109375" style="211" bestFit="1" customWidth="1"/>
    <col min="2793" max="2793" width="24" style="211" bestFit="1" customWidth="1"/>
    <col min="2794" max="2794" width="20.28515625" style="211" bestFit="1" customWidth="1"/>
    <col min="2795" max="2795" width="16.85546875" style="211" customWidth="1"/>
    <col min="2796" max="3044" width="8.85546875" style="211"/>
    <col min="3045" max="3045" width="13.7109375" style="211" customWidth="1"/>
    <col min="3046" max="3046" width="16.28515625" style="211" customWidth="1"/>
    <col min="3047" max="3047" width="14.7109375" style="211" customWidth="1"/>
    <col min="3048" max="3048" width="15.7109375" style="211" bestFit="1" customWidth="1"/>
    <col min="3049" max="3049" width="24" style="211" bestFit="1" customWidth="1"/>
    <col min="3050" max="3050" width="20.28515625" style="211" bestFit="1" customWidth="1"/>
    <col min="3051" max="3051" width="16.85546875" style="211" customWidth="1"/>
    <col min="3052" max="3300" width="8.85546875" style="211"/>
    <col min="3301" max="3301" width="13.7109375" style="211" customWidth="1"/>
    <col min="3302" max="3302" width="16.28515625" style="211" customWidth="1"/>
    <col min="3303" max="3303" width="14.7109375" style="211" customWidth="1"/>
    <col min="3304" max="3304" width="15.7109375" style="211" bestFit="1" customWidth="1"/>
    <col min="3305" max="3305" width="24" style="211" bestFit="1" customWidth="1"/>
    <col min="3306" max="3306" width="20.28515625" style="211" bestFit="1" customWidth="1"/>
    <col min="3307" max="3307" width="16.85546875" style="211" customWidth="1"/>
    <col min="3308" max="3556" width="8.85546875" style="211"/>
    <col min="3557" max="3557" width="13.7109375" style="211" customWidth="1"/>
    <col min="3558" max="3558" width="16.28515625" style="211" customWidth="1"/>
    <col min="3559" max="3559" width="14.7109375" style="211" customWidth="1"/>
    <col min="3560" max="3560" width="15.7109375" style="211" bestFit="1" customWidth="1"/>
    <col min="3561" max="3561" width="24" style="211" bestFit="1" customWidth="1"/>
    <col min="3562" max="3562" width="20.28515625" style="211" bestFit="1" customWidth="1"/>
    <col min="3563" max="3563" width="16.85546875" style="211" customWidth="1"/>
    <col min="3564" max="3812" width="8.85546875" style="211"/>
    <col min="3813" max="3813" width="13.7109375" style="211" customWidth="1"/>
    <col min="3814" max="3814" width="16.28515625" style="211" customWidth="1"/>
    <col min="3815" max="3815" width="14.7109375" style="211" customWidth="1"/>
    <col min="3816" max="3816" width="15.7109375" style="211" bestFit="1" customWidth="1"/>
    <col min="3817" max="3817" width="24" style="211" bestFit="1" customWidth="1"/>
    <col min="3818" max="3818" width="20.28515625" style="211" bestFit="1" customWidth="1"/>
    <col min="3819" max="3819" width="16.85546875" style="211" customWidth="1"/>
    <col min="3820" max="4068" width="8.85546875" style="211"/>
    <col min="4069" max="4069" width="13.7109375" style="211" customWidth="1"/>
    <col min="4070" max="4070" width="16.28515625" style="211" customWidth="1"/>
    <col min="4071" max="4071" width="14.7109375" style="211" customWidth="1"/>
    <col min="4072" max="4072" width="15.7109375" style="211" bestFit="1" customWidth="1"/>
    <col min="4073" max="4073" width="24" style="211" bestFit="1" customWidth="1"/>
    <col min="4074" max="4074" width="20.28515625" style="211" bestFit="1" customWidth="1"/>
    <col min="4075" max="4075" width="16.85546875" style="211" customWidth="1"/>
    <col min="4076" max="4324" width="8.85546875" style="211"/>
    <col min="4325" max="4325" width="13.7109375" style="211" customWidth="1"/>
    <col min="4326" max="4326" width="16.28515625" style="211" customWidth="1"/>
    <col min="4327" max="4327" width="14.7109375" style="211" customWidth="1"/>
    <col min="4328" max="4328" width="15.7109375" style="211" bestFit="1" customWidth="1"/>
    <col min="4329" max="4329" width="24" style="211" bestFit="1" customWidth="1"/>
    <col min="4330" max="4330" width="20.28515625" style="211" bestFit="1" customWidth="1"/>
    <col min="4331" max="4331" width="16.85546875" style="211" customWidth="1"/>
    <col min="4332" max="4580" width="8.85546875" style="211"/>
    <col min="4581" max="4581" width="13.7109375" style="211" customWidth="1"/>
    <col min="4582" max="4582" width="16.28515625" style="211" customWidth="1"/>
    <col min="4583" max="4583" width="14.7109375" style="211" customWidth="1"/>
    <col min="4584" max="4584" width="15.7109375" style="211" bestFit="1" customWidth="1"/>
    <col min="4585" max="4585" width="24" style="211" bestFit="1" customWidth="1"/>
    <col min="4586" max="4586" width="20.28515625" style="211" bestFit="1" customWidth="1"/>
    <col min="4587" max="4587" width="16.85546875" style="211" customWidth="1"/>
    <col min="4588" max="4836" width="8.85546875" style="211"/>
    <col min="4837" max="4837" width="13.7109375" style="211" customWidth="1"/>
    <col min="4838" max="4838" width="16.28515625" style="211" customWidth="1"/>
    <col min="4839" max="4839" width="14.7109375" style="211" customWidth="1"/>
    <col min="4840" max="4840" width="15.7109375" style="211" bestFit="1" customWidth="1"/>
    <col min="4841" max="4841" width="24" style="211" bestFit="1" customWidth="1"/>
    <col min="4842" max="4842" width="20.28515625" style="211" bestFit="1" customWidth="1"/>
    <col min="4843" max="4843" width="16.85546875" style="211" customWidth="1"/>
    <col min="4844" max="5092" width="8.85546875" style="211"/>
    <col min="5093" max="5093" width="13.7109375" style="211" customWidth="1"/>
    <col min="5094" max="5094" width="16.28515625" style="211" customWidth="1"/>
    <col min="5095" max="5095" width="14.7109375" style="211" customWidth="1"/>
    <col min="5096" max="5096" width="15.7109375" style="211" bestFit="1" customWidth="1"/>
    <col min="5097" max="5097" width="24" style="211" bestFit="1" customWidth="1"/>
    <col min="5098" max="5098" width="20.28515625" style="211" bestFit="1" customWidth="1"/>
    <col min="5099" max="5099" width="16.85546875" style="211" customWidth="1"/>
    <col min="5100" max="5348" width="8.85546875" style="211"/>
    <col min="5349" max="5349" width="13.7109375" style="211" customWidth="1"/>
    <col min="5350" max="5350" width="16.28515625" style="211" customWidth="1"/>
    <col min="5351" max="5351" width="14.7109375" style="211" customWidth="1"/>
    <col min="5352" max="5352" width="15.7109375" style="211" bestFit="1" customWidth="1"/>
    <col min="5353" max="5353" width="24" style="211" bestFit="1" customWidth="1"/>
    <col min="5354" max="5354" width="20.28515625" style="211" bestFit="1" customWidth="1"/>
    <col min="5355" max="5355" width="16.85546875" style="211" customWidth="1"/>
    <col min="5356" max="5604" width="8.85546875" style="211"/>
    <col min="5605" max="5605" width="13.7109375" style="211" customWidth="1"/>
    <col min="5606" max="5606" width="16.28515625" style="211" customWidth="1"/>
    <col min="5607" max="5607" width="14.7109375" style="211" customWidth="1"/>
    <col min="5608" max="5608" width="15.7109375" style="211" bestFit="1" customWidth="1"/>
    <col min="5609" max="5609" width="24" style="211" bestFit="1" customWidth="1"/>
    <col min="5610" max="5610" width="20.28515625" style="211" bestFit="1" customWidth="1"/>
    <col min="5611" max="5611" width="16.85546875" style="211" customWidth="1"/>
    <col min="5612" max="5860" width="8.85546875" style="211"/>
    <col min="5861" max="5861" width="13.7109375" style="211" customWidth="1"/>
    <col min="5862" max="5862" width="16.28515625" style="211" customWidth="1"/>
    <col min="5863" max="5863" width="14.7109375" style="211" customWidth="1"/>
    <col min="5864" max="5864" width="15.7109375" style="211" bestFit="1" customWidth="1"/>
    <col min="5865" max="5865" width="24" style="211" bestFit="1" customWidth="1"/>
    <col min="5866" max="5866" width="20.28515625" style="211" bestFit="1" customWidth="1"/>
    <col min="5867" max="5867" width="16.85546875" style="211" customWidth="1"/>
    <col min="5868" max="6116" width="8.85546875" style="211"/>
    <col min="6117" max="6117" width="13.7109375" style="211" customWidth="1"/>
    <col min="6118" max="6118" width="16.28515625" style="211" customWidth="1"/>
    <col min="6119" max="6119" width="14.7109375" style="211" customWidth="1"/>
    <col min="6120" max="6120" width="15.7109375" style="211" bestFit="1" customWidth="1"/>
    <col min="6121" max="6121" width="24" style="211" bestFit="1" customWidth="1"/>
    <col min="6122" max="6122" width="20.28515625" style="211" bestFit="1" customWidth="1"/>
    <col min="6123" max="6123" width="16.85546875" style="211" customWidth="1"/>
    <col min="6124" max="6372" width="8.85546875" style="211"/>
    <col min="6373" max="6373" width="13.7109375" style="211" customWidth="1"/>
    <col min="6374" max="6374" width="16.28515625" style="211" customWidth="1"/>
    <col min="6375" max="6375" width="14.7109375" style="211" customWidth="1"/>
    <col min="6376" max="6376" width="15.7109375" style="211" bestFit="1" customWidth="1"/>
    <col min="6377" max="6377" width="24" style="211" bestFit="1" customWidth="1"/>
    <col min="6378" max="6378" width="20.28515625" style="211" bestFit="1" customWidth="1"/>
    <col min="6379" max="6379" width="16.85546875" style="211" customWidth="1"/>
    <col min="6380" max="6628" width="8.85546875" style="211"/>
    <col min="6629" max="6629" width="13.7109375" style="211" customWidth="1"/>
    <col min="6630" max="6630" width="16.28515625" style="211" customWidth="1"/>
    <col min="6631" max="6631" width="14.7109375" style="211" customWidth="1"/>
    <col min="6632" max="6632" width="15.7109375" style="211" bestFit="1" customWidth="1"/>
    <col min="6633" max="6633" width="24" style="211" bestFit="1" customWidth="1"/>
    <col min="6634" max="6634" width="20.28515625" style="211" bestFit="1" customWidth="1"/>
    <col min="6635" max="6635" width="16.85546875" style="211" customWidth="1"/>
    <col min="6636" max="6884" width="8.85546875" style="211"/>
    <col min="6885" max="6885" width="13.7109375" style="211" customWidth="1"/>
    <col min="6886" max="6886" width="16.28515625" style="211" customWidth="1"/>
    <col min="6887" max="6887" width="14.7109375" style="211" customWidth="1"/>
    <col min="6888" max="6888" width="15.7109375" style="211" bestFit="1" customWidth="1"/>
    <col min="6889" max="6889" width="24" style="211" bestFit="1" customWidth="1"/>
    <col min="6890" max="6890" width="20.28515625" style="211" bestFit="1" customWidth="1"/>
    <col min="6891" max="6891" width="16.85546875" style="211" customWidth="1"/>
    <col min="6892" max="7140" width="8.85546875" style="211"/>
    <col min="7141" max="7141" width="13.7109375" style="211" customWidth="1"/>
    <col min="7142" max="7142" width="16.28515625" style="211" customWidth="1"/>
    <col min="7143" max="7143" width="14.7109375" style="211" customWidth="1"/>
    <col min="7144" max="7144" width="15.7109375" style="211" bestFit="1" customWidth="1"/>
    <col min="7145" max="7145" width="24" style="211" bestFit="1" customWidth="1"/>
    <col min="7146" max="7146" width="20.28515625" style="211" bestFit="1" customWidth="1"/>
    <col min="7147" max="7147" width="16.85546875" style="211" customWidth="1"/>
    <col min="7148" max="7396" width="8.85546875" style="211"/>
    <col min="7397" max="7397" width="13.7109375" style="211" customWidth="1"/>
    <col min="7398" max="7398" width="16.28515625" style="211" customWidth="1"/>
    <col min="7399" max="7399" width="14.7109375" style="211" customWidth="1"/>
    <col min="7400" max="7400" width="15.7109375" style="211" bestFit="1" customWidth="1"/>
    <col min="7401" max="7401" width="24" style="211" bestFit="1" customWidth="1"/>
    <col min="7402" max="7402" width="20.28515625" style="211" bestFit="1" customWidth="1"/>
    <col min="7403" max="7403" width="16.85546875" style="211" customWidth="1"/>
    <col min="7404" max="7652" width="8.85546875" style="211"/>
    <col min="7653" max="7653" width="13.7109375" style="211" customWidth="1"/>
    <col min="7654" max="7654" width="16.28515625" style="211" customWidth="1"/>
    <col min="7655" max="7655" width="14.7109375" style="211" customWidth="1"/>
    <col min="7656" max="7656" width="15.7109375" style="211" bestFit="1" customWidth="1"/>
    <col min="7657" max="7657" width="24" style="211" bestFit="1" customWidth="1"/>
    <col min="7658" max="7658" width="20.28515625" style="211" bestFit="1" customWidth="1"/>
    <col min="7659" max="7659" width="16.85546875" style="211" customWidth="1"/>
    <col min="7660" max="7908" width="8.85546875" style="211"/>
    <col min="7909" max="7909" width="13.7109375" style="211" customWidth="1"/>
    <col min="7910" max="7910" width="16.28515625" style="211" customWidth="1"/>
    <col min="7911" max="7911" width="14.7109375" style="211" customWidth="1"/>
    <col min="7912" max="7912" width="15.7109375" style="211" bestFit="1" customWidth="1"/>
    <col min="7913" max="7913" width="24" style="211" bestFit="1" customWidth="1"/>
    <col min="7914" max="7914" width="20.28515625" style="211" bestFit="1" customWidth="1"/>
    <col min="7915" max="7915" width="16.85546875" style="211" customWidth="1"/>
    <col min="7916" max="8164" width="8.85546875" style="211"/>
    <col min="8165" max="8165" width="13.7109375" style="211" customWidth="1"/>
    <col min="8166" max="8166" width="16.28515625" style="211" customWidth="1"/>
    <col min="8167" max="8167" width="14.7109375" style="211" customWidth="1"/>
    <col min="8168" max="8168" width="15.7109375" style="211" bestFit="1" customWidth="1"/>
    <col min="8169" max="8169" width="24" style="211" bestFit="1" customWidth="1"/>
    <col min="8170" max="8170" width="20.28515625" style="211" bestFit="1" customWidth="1"/>
    <col min="8171" max="8171" width="16.85546875" style="211" customWidth="1"/>
    <col min="8172" max="8420" width="8.85546875" style="211"/>
    <col min="8421" max="8421" width="13.7109375" style="211" customWidth="1"/>
    <col min="8422" max="8422" width="16.28515625" style="211" customWidth="1"/>
    <col min="8423" max="8423" width="14.7109375" style="211" customWidth="1"/>
    <col min="8424" max="8424" width="15.7109375" style="211" bestFit="1" customWidth="1"/>
    <col min="8425" max="8425" width="24" style="211" bestFit="1" customWidth="1"/>
    <col min="8426" max="8426" width="20.28515625" style="211" bestFit="1" customWidth="1"/>
    <col min="8427" max="8427" width="16.85546875" style="211" customWidth="1"/>
    <col min="8428" max="8676" width="8.85546875" style="211"/>
    <col min="8677" max="8677" width="13.7109375" style="211" customWidth="1"/>
    <col min="8678" max="8678" width="16.28515625" style="211" customWidth="1"/>
    <col min="8679" max="8679" width="14.7109375" style="211" customWidth="1"/>
    <col min="8680" max="8680" width="15.7109375" style="211" bestFit="1" customWidth="1"/>
    <col min="8681" max="8681" width="24" style="211" bestFit="1" customWidth="1"/>
    <col min="8682" max="8682" width="20.28515625" style="211" bestFit="1" customWidth="1"/>
    <col min="8683" max="8683" width="16.85546875" style="211" customWidth="1"/>
    <col min="8684" max="8932" width="8.85546875" style="211"/>
    <col min="8933" max="8933" width="13.7109375" style="211" customWidth="1"/>
    <col min="8934" max="8934" width="16.28515625" style="211" customWidth="1"/>
    <col min="8935" max="8935" width="14.7109375" style="211" customWidth="1"/>
    <col min="8936" max="8936" width="15.7109375" style="211" bestFit="1" customWidth="1"/>
    <col min="8937" max="8937" width="24" style="211" bestFit="1" customWidth="1"/>
    <col min="8938" max="8938" width="20.28515625" style="211" bestFit="1" customWidth="1"/>
    <col min="8939" max="8939" width="16.85546875" style="211" customWidth="1"/>
    <col min="8940" max="9188" width="8.85546875" style="211"/>
    <col min="9189" max="9189" width="13.7109375" style="211" customWidth="1"/>
    <col min="9190" max="9190" width="16.28515625" style="211" customWidth="1"/>
    <col min="9191" max="9191" width="14.7109375" style="211" customWidth="1"/>
    <col min="9192" max="9192" width="15.7109375" style="211" bestFit="1" customWidth="1"/>
    <col min="9193" max="9193" width="24" style="211" bestFit="1" customWidth="1"/>
    <col min="9194" max="9194" width="20.28515625" style="211" bestFit="1" customWidth="1"/>
    <col min="9195" max="9195" width="16.85546875" style="211" customWidth="1"/>
    <col min="9196" max="9444" width="8.85546875" style="211"/>
    <col min="9445" max="9445" width="13.7109375" style="211" customWidth="1"/>
    <col min="9446" max="9446" width="16.28515625" style="211" customWidth="1"/>
    <col min="9447" max="9447" width="14.7109375" style="211" customWidth="1"/>
    <col min="9448" max="9448" width="15.7109375" style="211" bestFit="1" customWidth="1"/>
    <col min="9449" max="9449" width="24" style="211" bestFit="1" customWidth="1"/>
    <col min="9450" max="9450" width="20.28515625" style="211" bestFit="1" customWidth="1"/>
    <col min="9451" max="9451" width="16.85546875" style="211" customWidth="1"/>
    <col min="9452" max="9700" width="8.85546875" style="211"/>
    <col min="9701" max="9701" width="13.7109375" style="211" customWidth="1"/>
    <col min="9702" max="9702" width="16.28515625" style="211" customWidth="1"/>
    <col min="9703" max="9703" width="14.7109375" style="211" customWidth="1"/>
    <col min="9704" max="9704" width="15.7109375" style="211" bestFit="1" customWidth="1"/>
    <col min="9705" max="9705" width="24" style="211" bestFit="1" customWidth="1"/>
    <col min="9706" max="9706" width="20.28515625" style="211" bestFit="1" customWidth="1"/>
    <col min="9707" max="9707" width="16.85546875" style="211" customWidth="1"/>
    <col min="9708" max="9956" width="8.85546875" style="211"/>
    <col min="9957" max="9957" width="13.7109375" style="211" customWidth="1"/>
    <col min="9958" max="9958" width="16.28515625" style="211" customWidth="1"/>
    <col min="9959" max="9959" width="14.7109375" style="211" customWidth="1"/>
    <col min="9960" max="9960" width="15.7109375" style="211" bestFit="1" customWidth="1"/>
    <col min="9961" max="9961" width="24" style="211" bestFit="1" customWidth="1"/>
    <col min="9962" max="9962" width="20.28515625" style="211" bestFit="1" customWidth="1"/>
    <col min="9963" max="9963" width="16.85546875" style="211" customWidth="1"/>
    <col min="9964" max="10212" width="8.85546875" style="211"/>
    <col min="10213" max="10213" width="13.7109375" style="211" customWidth="1"/>
    <col min="10214" max="10214" width="16.28515625" style="211" customWidth="1"/>
    <col min="10215" max="10215" width="14.7109375" style="211" customWidth="1"/>
    <col min="10216" max="10216" width="15.7109375" style="211" bestFit="1" customWidth="1"/>
    <col min="10217" max="10217" width="24" style="211" bestFit="1" customWidth="1"/>
    <col min="10218" max="10218" width="20.28515625" style="211" bestFit="1" customWidth="1"/>
    <col min="10219" max="10219" width="16.85546875" style="211" customWidth="1"/>
    <col min="10220" max="10468" width="8.85546875" style="211"/>
    <col min="10469" max="10469" width="13.7109375" style="211" customWidth="1"/>
    <col min="10470" max="10470" width="16.28515625" style="211" customWidth="1"/>
    <col min="10471" max="10471" width="14.7109375" style="211" customWidth="1"/>
    <col min="10472" max="10472" width="15.7109375" style="211" bestFit="1" customWidth="1"/>
    <col min="10473" max="10473" width="24" style="211" bestFit="1" customWidth="1"/>
    <col min="10474" max="10474" width="20.28515625" style="211" bestFit="1" customWidth="1"/>
    <col min="10475" max="10475" width="16.85546875" style="211" customWidth="1"/>
    <col min="10476" max="10724" width="8.85546875" style="211"/>
    <col min="10725" max="10725" width="13.7109375" style="211" customWidth="1"/>
    <col min="10726" max="10726" width="16.28515625" style="211" customWidth="1"/>
    <col min="10727" max="10727" width="14.7109375" style="211" customWidth="1"/>
    <col min="10728" max="10728" width="15.7109375" style="211" bestFit="1" customWidth="1"/>
    <col min="10729" max="10729" width="24" style="211" bestFit="1" customWidth="1"/>
    <col min="10730" max="10730" width="20.28515625" style="211" bestFit="1" customWidth="1"/>
    <col min="10731" max="10731" width="16.85546875" style="211" customWidth="1"/>
    <col min="10732" max="10980" width="8.85546875" style="211"/>
    <col min="10981" max="10981" width="13.7109375" style="211" customWidth="1"/>
    <col min="10982" max="10982" width="16.28515625" style="211" customWidth="1"/>
    <col min="10983" max="10983" width="14.7109375" style="211" customWidth="1"/>
    <col min="10984" max="10984" width="15.7109375" style="211" bestFit="1" customWidth="1"/>
    <col min="10985" max="10985" width="24" style="211" bestFit="1" customWidth="1"/>
    <col min="10986" max="10986" width="20.28515625" style="211" bestFit="1" customWidth="1"/>
    <col min="10987" max="10987" width="16.85546875" style="211" customWidth="1"/>
    <col min="10988" max="11236" width="8.85546875" style="211"/>
    <col min="11237" max="11237" width="13.7109375" style="211" customWidth="1"/>
    <col min="11238" max="11238" width="16.28515625" style="211" customWidth="1"/>
    <col min="11239" max="11239" width="14.7109375" style="211" customWidth="1"/>
    <col min="11240" max="11240" width="15.7109375" style="211" bestFit="1" customWidth="1"/>
    <col min="11241" max="11241" width="24" style="211" bestFit="1" customWidth="1"/>
    <col min="11242" max="11242" width="20.28515625" style="211" bestFit="1" customWidth="1"/>
    <col min="11243" max="11243" width="16.85546875" style="211" customWidth="1"/>
    <col min="11244" max="11492" width="8.85546875" style="211"/>
    <col min="11493" max="11493" width="13.7109375" style="211" customWidth="1"/>
    <col min="11494" max="11494" width="16.28515625" style="211" customWidth="1"/>
    <col min="11495" max="11495" width="14.7109375" style="211" customWidth="1"/>
    <col min="11496" max="11496" width="15.7109375" style="211" bestFit="1" customWidth="1"/>
    <col min="11497" max="11497" width="24" style="211" bestFit="1" customWidth="1"/>
    <col min="11498" max="11498" width="20.28515625" style="211" bestFit="1" customWidth="1"/>
    <col min="11499" max="11499" width="16.85546875" style="211" customWidth="1"/>
    <col min="11500" max="11748" width="8.85546875" style="211"/>
    <col min="11749" max="11749" width="13.7109375" style="211" customWidth="1"/>
    <col min="11750" max="11750" width="16.28515625" style="211" customWidth="1"/>
    <col min="11751" max="11751" width="14.7109375" style="211" customWidth="1"/>
    <col min="11752" max="11752" width="15.7109375" style="211" bestFit="1" customWidth="1"/>
    <col min="11753" max="11753" width="24" style="211" bestFit="1" customWidth="1"/>
    <col min="11754" max="11754" width="20.28515625" style="211" bestFit="1" customWidth="1"/>
    <col min="11755" max="11755" width="16.85546875" style="211" customWidth="1"/>
    <col min="11756" max="12004" width="8.85546875" style="211"/>
    <col min="12005" max="12005" width="13.7109375" style="211" customWidth="1"/>
    <col min="12006" max="12006" width="16.28515625" style="211" customWidth="1"/>
    <col min="12007" max="12007" width="14.7109375" style="211" customWidth="1"/>
    <col min="12008" max="12008" width="15.7109375" style="211" bestFit="1" customWidth="1"/>
    <col min="12009" max="12009" width="24" style="211" bestFit="1" customWidth="1"/>
    <col min="12010" max="12010" width="20.28515625" style="211" bestFit="1" customWidth="1"/>
    <col min="12011" max="12011" width="16.85546875" style="211" customWidth="1"/>
    <col min="12012" max="12260" width="8.85546875" style="211"/>
    <col min="12261" max="12261" width="13.7109375" style="211" customWidth="1"/>
    <col min="12262" max="12262" width="16.28515625" style="211" customWidth="1"/>
    <col min="12263" max="12263" width="14.7109375" style="211" customWidth="1"/>
    <col min="12264" max="12264" width="15.7109375" style="211" bestFit="1" customWidth="1"/>
    <col min="12265" max="12265" width="24" style="211" bestFit="1" customWidth="1"/>
    <col min="12266" max="12266" width="20.28515625" style="211" bestFit="1" customWidth="1"/>
    <col min="12267" max="12267" width="16.85546875" style="211" customWidth="1"/>
    <col min="12268" max="12516" width="8.85546875" style="211"/>
    <col min="12517" max="12517" width="13.7109375" style="211" customWidth="1"/>
    <col min="12518" max="12518" width="16.28515625" style="211" customWidth="1"/>
    <col min="12519" max="12519" width="14.7109375" style="211" customWidth="1"/>
    <col min="12520" max="12520" width="15.7109375" style="211" bestFit="1" customWidth="1"/>
    <col min="12521" max="12521" width="24" style="211" bestFit="1" customWidth="1"/>
    <col min="12522" max="12522" width="20.28515625" style="211" bestFit="1" customWidth="1"/>
    <col min="12523" max="12523" width="16.85546875" style="211" customWidth="1"/>
    <col min="12524" max="12772" width="8.85546875" style="211"/>
    <col min="12773" max="12773" width="13.7109375" style="211" customWidth="1"/>
    <col min="12774" max="12774" width="16.28515625" style="211" customWidth="1"/>
    <col min="12775" max="12775" width="14.7109375" style="211" customWidth="1"/>
    <col min="12776" max="12776" width="15.7109375" style="211" bestFit="1" customWidth="1"/>
    <col min="12777" max="12777" width="24" style="211" bestFit="1" customWidth="1"/>
    <col min="12778" max="12778" width="20.28515625" style="211" bestFit="1" customWidth="1"/>
    <col min="12779" max="12779" width="16.85546875" style="211" customWidth="1"/>
    <col min="12780" max="13028" width="8.85546875" style="211"/>
    <col min="13029" max="13029" width="13.7109375" style="211" customWidth="1"/>
    <col min="13030" max="13030" width="16.28515625" style="211" customWidth="1"/>
    <col min="13031" max="13031" width="14.7109375" style="211" customWidth="1"/>
    <col min="13032" max="13032" width="15.7109375" style="211" bestFit="1" customWidth="1"/>
    <col min="13033" max="13033" width="24" style="211" bestFit="1" customWidth="1"/>
    <col min="13034" max="13034" width="20.28515625" style="211" bestFit="1" customWidth="1"/>
    <col min="13035" max="13035" width="16.85546875" style="211" customWidth="1"/>
    <col min="13036" max="13284" width="8.85546875" style="211"/>
    <col min="13285" max="13285" width="13.7109375" style="211" customWidth="1"/>
    <col min="13286" max="13286" width="16.28515625" style="211" customWidth="1"/>
    <col min="13287" max="13287" width="14.7109375" style="211" customWidth="1"/>
    <col min="13288" max="13288" width="15.7109375" style="211" bestFit="1" customWidth="1"/>
    <col min="13289" max="13289" width="24" style="211" bestFit="1" customWidth="1"/>
    <col min="13290" max="13290" width="20.28515625" style="211" bestFit="1" customWidth="1"/>
    <col min="13291" max="13291" width="16.85546875" style="211" customWidth="1"/>
    <col min="13292" max="13540" width="8.85546875" style="211"/>
    <col min="13541" max="13541" width="13.7109375" style="211" customWidth="1"/>
    <col min="13542" max="13542" width="16.28515625" style="211" customWidth="1"/>
    <col min="13543" max="13543" width="14.7109375" style="211" customWidth="1"/>
    <col min="13544" max="13544" width="15.7109375" style="211" bestFit="1" customWidth="1"/>
    <col min="13545" max="13545" width="24" style="211" bestFit="1" customWidth="1"/>
    <col min="13546" max="13546" width="20.28515625" style="211" bestFit="1" customWidth="1"/>
    <col min="13547" max="13547" width="16.85546875" style="211" customWidth="1"/>
    <col min="13548" max="13796" width="8.85546875" style="211"/>
    <col min="13797" max="13797" width="13.7109375" style="211" customWidth="1"/>
    <col min="13798" max="13798" width="16.28515625" style="211" customWidth="1"/>
    <col min="13799" max="13799" width="14.7109375" style="211" customWidth="1"/>
    <col min="13800" max="13800" width="15.7109375" style="211" bestFit="1" customWidth="1"/>
    <col min="13801" max="13801" width="24" style="211" bestFit="1" customWidth="1"/>
    <col min="13802" max="13802" width="20.28515625" style="211" bestFit="1" customWidth="1"/>
    <col min="13803" max="13803" width="16.85546875" style="211" customWidth="1"/>
    <col min="13804" max="14052" width="8.85546875" style="211"/>
    <col min="14053" max="14053" width="13.7109375" style="211" customWidth="1"/>
    <col min="14054" max="14054" width="16.28515625" style="211" customWidth="1"/>
    <col min="14055" max="14055" width="14.7109375" style="211" customWidth="1"/>
    <col min="14056" max="14056" width="15.7109375" style="211" bestFit="1" customWidth="1"/>
    <col min="14057" max="14057" width="24" style="211" bestFit="1" customWidth="1"/>
    <col min="14058" max="14058" width="20.28515625" style="211" bestFit="1" customWidth="1"/>
    <col min="14059" max="14059" width="16.85546875" style="211" customWidth="1"/>
    <col min="14060" max="14308" width="8.85546875" style="211"/>
    <col min="14309" max="14309" width="13.7109375" style="211" customWidth="1"/>
    <col min="14310" max="14310" width="16.28515625" style="211" customWidth="1"/>
    <col min="14311" max="14311" width="14.7109375" style="211" customWidth="1"/>
    <col min="14312" max="14312" width="15.7109375" style="211" bestFit="1" customWidth="1"/>
    <col min="14313" max="14313" width="24" style="211" bestFit="1" customWidth="1"/>
    <col min="14314" max="14314" width="20.28515625" style="211" bestFit="1" customWidth="1"/>
    <col min="14315" max="14315" width="16.85546875" style="211" customWidth="1"/>
    <col min="14316" max="14564" width="8.85546875" style="211"/>
    <col min="14565" max="14565" width="13.7109375" style="211" customWidth="1"/>
    <col min="14566" max="14566" width="16.28515625" style="211" customWidth="1"/>
    <col min="14567" max="14567" width="14.7109375" style="211" customWidth="1"/>
    <col min="14568" max="14568" width="15.7109375" style="211" bestFit="1" customWidth="1"/>
    <col min="14569" max="14569" width="24" style="211" bestFit="1" customWidth="1"/>
    <col min="14570" max="14570" width="20.28515625" style="211" bestFit="1" customWidth="1"/>
    <col min="14571" max="14571" width="16.85546875" style="211" customWidth="1"/>
    <col min="14572" max="14820" width="8.85546875" style="211"/>
    <col min="14821" max="14821" width="13.7109375" style="211" customWidth="1"/>
    <col min="14822" max="14822" width="16.28515625" style="211" customWidth="1"/>
    <col min="14823" max="14823" width="14.7109375" style="211" customWidth="1"/>
    <col min="14824" max="14824" width="15.7109375" style="211" bestFit="1" customWidth="1"/>
    <col min="14825" max="14825" width="24" style="211" bestFit="1" customWidth="1"/>
    <col min="14826" max="14826" width="20.28515625" style="211" bestFit="1" customWidth="1"/>
    <col min="14827" max="14827" width="16.85546875" style="211" customWidth="1"/>
    <col min="14828" max="15076" width="8.85546875" style="211"/>
    <col min="15077" max="15077" width="13.7109375" style="211" customWidth="1"/>
    <col min="15078" max="15078" width="16.28515625" style="211" customWidth="1"/>
    <col min="15079" max="15079" width="14.7109375" style="211" customWidth="1"/>
    <col min="15080" max="15080" width="15.7109375" style="211" bestFit="1" customWidth="1"/>
    <col min="15081" max="15081" width="24" style="211" bestFit="1" customWidth="1"/>
    <col min="15082" max="15082" width="20.28515625" style="211" bestFit="1" customWidth="1"/>
    <col min="15083" max="15083" width="16.85546875" style="211" customWidth="1"/>
    <col min="15084" max="15332" width="8.85546875" style="211"/>
    <col min="15333" max="15333" width="13.7109375" style="211" customWidth="1"/>
    <col min="15334" max="15334" width="16.28515625" style="211" customWidth="1"/>
    <col min="15335" max="15335" width="14.7109375" style="211" customWidth="1"/>
    <col min="15336" max="15336" width="15.7109375" style="211" bestFit="1" customWidth="1"/>
    <col min="15337" max="15337" width="24" style="211" bestFit="1" customWidth="1"/>
    <col min="15338" max="15338" width="20.28515625" style="211" bestFit="1" customWidth="1"/>
    <col min="15339" max="15339" width="16.85546875" style="211" customWidth="1"/>
    <col min="15340" max="15588" width="8.85546875" style="211"/>
    <col min="15589" max="15589" width="13.7109375" style="211" customWidth="1"/>
    <col min="15590" max="15590" width="16.28515625" style="211" customWidth="1"/>
    <col min="15591" max="15591" width="14.7109375" style="211" customWidth="1"/>
    <col min="15592" max="15592" width="15.7109375" style="211" bestFit="1" customWidth="1"/>
    <col min="15593" max="15593" width="24" style="211" bestFit="1" customWidth="1"/>
    <col min="15594" max="15594" width="20.28515625" style="211" bestFit="1" customWidth="1"/>
    <col min="15595" max="15595" width="16.85546875" style="211" customWidth="1"/>
    <col min="15596" max="15844" width="8.85546875" style="211"/>
    <col min="15845" max="15845" width="13.7109375" style="211" customWidth="1"/>
    <col min="15846" max="15846" width="16.28515625" style="211" customWidth="1"/>
    <col min="15847" max="15847" width="14.7109375" style="211" customWidth="1"/>
    <col min="15848" max="15848" width="15.7109375" style="211" bestFit="1" customWidth="1"/>
    <col min="15849" max="15849" width="24" style="211" bestFit="1" customWidth="1"/>
    <col min="15850" max="15850" width="20.28515625" style="211" bestFit="1" customWidth="1"/>
    <col min="15851" max="15851" width="16.85546875" style="211" customWidth="1"/>
    <col min="15852" max="16100" width="8.85546875" style="211"/>
    <col min="16101" max="16101" width="13.7109375" style="211" customWidth="1"/>
    <col min="16102" max="16102" width="16.28515625" style="211" customWidth="1"/>
    <col min="16103" max="16103" width="14.7109375" style="211" customWidth="1"/>
    <col min="16104" max="16104" width="15.7109375" style="211" bestFit="1" customWidth="1"/>
    <col min="16105" max="16105" width="24" style="211" bestFit="1" customWidth="1"/>
    <col min="16106" max="16106" width="20.28515625" style="211" bestFit="1" customWidth="1"/>
    <col min="16107" max="16107" width="16.85546875" style="211" customWidth="1"/>
    <col min="16108" max="16384" width="8.85546875" style="211"/>
  </cols>
  <sheetData>
    <row r="1" spans="1:7" ht="23.1" customHeight="1">
      <c r="A1" s="1013" t="s">
        <v>1020</v>
      </c>
      <c r="B1" s="1014"/>
      <c r="C1" s="1014"/>
      <c r="D1" s="1014"/>
      <c r="E1" s="1014"/>
      <c r="F1" s="1014"/>
      <c r="G1" s="1014"/>
    </row>
    <row r="2" spans="1:7" s="212" customFormat="1" ht="23.1" customHeight="1">
      <c r="A2" s="1025" t="s">
        <v>1021</v>
      </c>
      <c r="B2" s="1026"/>
      <c r="C2" s="1026"/>
      <c r="D2" s="1026"/>
      <c r="E2" s="1026"/>
      <c r="F2" s="1026"/>
      <c r="G2" s="1026"/>
    </row>
    <row r="3" spans="1:7" s="212" customFormat="1" ht="22.5" customHeight="1">
      <c r="A3" s="995" t="s">
        <v>157</v>
      </c>
      <c r="B3" s="996"/>
      <c r="C3" s="996"/>
      <c r="D3" s="997" t="s">
        <v>158</v>
      </c>
      <c r="E3" s="997"/>
      <c r="F3" s="997"/>
      <c r="G3" s="998"/>
    </row>
    <row r="4" spans="1:7" ht="24.95" customHeight="1">
      <c r="A4" s="1005" t="s">
        <v>165</v>
      </c>
      <c r="B4" s="1023" t="s">
        <v>160</v>
      </c>
      <c r="C4" s="1021" t="s">
        <v>161</v>
      </c>
      <c r="D4" s="1022"/>
      <c r="E4" s="1021" t="s">
        <v>162</v>
      </c>
      <c r="F4" s="1022"/>
      <c r="G4" s="1005" t="s">
        <v>159</v>
      </c>
    </row>
    <row r="5" spans="1:7" ht="39" customHeight="1">
      <c r="A5" s="1020"/>
      <c r="B5" s="1024"/>
      <c r="C5" s="1021" t="s">
        <v>163</v>
      </c>
      <c r="D5" s="1022"/>
      <c r="E5" s="1021" t="s">
        <v>164</v>
      </c>
      <c r="F5" s="1022"/>
      <c r="G5" s="1020"/>
    </row>
    <row r="6" spans="1:7" ht="33" customHeight="1">
      <c r="A6" s="1020"/>
      <c r="B6" s="1023" t="s">
        <v>1481</v>
      </c>
      <c r="C6" s="250" t="s">
        <v>166</v>
      </c>
      <c r="D6" s="250" t="s">
        <v>167</v>
      </c>
      <c r="E6" s="250" t="s">
        <v>168</v>
      </c>
      <c r="F6" s="250" t="s">
        <v>169</v>
      </c>
      <c r="G6" s="1020"/>
    </row>
    <row r="7" spans="1:7" ht="33" customHeight="1">
      <c r="A7" s="1006"/>
      <c r="B7" s="1024"/>
      <c r="C7" s="250" t="s">
        <v>170</v>
      </c>
      <c r="D7" s="250" t="s">
        <v>829</v>
      </c>
      <c r="E7" s="250" t="s">
        <v>171</v>
      </c>
      <c r="F7" s="250" t="s">
        <v>830</v>
      </c>
      <c r="G7" s="1006"/>
    </row>
    <row r="8" spans="1:7" ht="21.95" customHeight="1">
      <c r="A8" s="239" t="s">
        <v>104</v>
      </c>
      <c r="B8" s="254">
        <v>113204</v>
      </c>
      <c r="C8" s="255">
        <v>112</v>
      </c>
      <c r="D8" s="256">
        <f t="shared" ref="D8:D21" si="0">B8/C8</f>
        <v>1010.75</v>
      </c>
      <c r="E8" s="255">
        <v>286</v>
      </c>
      <c r="F8" s="256">
        <f t="shared" ref="F8:F21" si="1">B8/E8</f>
        <v>395.81818181818181</v>
      </c>
      <c r="G8" s="239" t="s">
        <v>2</v>
      </c>
    </row>
    <row r="9" spans="1:7" ht="21.95" customHeight="1">
      <c r="A9" s="239" t="s">
        <v>38</v>
      </c>
      <c r="B9" s="215">
        <v>130593</v>
      </c>
      <c r="C9" s="216">
        <v>98</v>
      </c>
      <c r="D9" s="217">
        <f t="shared" si="0"/>
        <v>1332.5816326530612</v>
      </c>
      <c r="E9" s="216">
        <v>280</v>
      </c>
      <c r="F9" s="217">
        <f t="shared" si="1"/>
        <v>466.40357142857141</v>
      </c>
      <c r="G9" s="239" t="s">
        <v>3</v>
      </c>
    </row>
    <row r="10" spans="1:7" ht="21.95" customHeight="1">
      <c r="A10" s="239" t="s">
        <v>107</v>
      </c>
      <c r="B10" s="254">
        <v>35443</v>
      </c>
      <c r="C10" s="255">
        <v>37</v>
      </c>
      <c r="D10" s="256">
        <f t="shared" si="0"/>
        <v>957.91891891891896</v>
      </c>
      <c r="E10" s="255">
        <v>66</v>
      </c>
      <c r="F10" s="256">
        <f t="shared" si="1"/>
        <v>537.0151515151515</v>
      </c>
      <c r="G10" s="239" t="s">
        <v>8</v>
      </c>
    </row>
    <row r="11" spans="1:7" ht="21.95" customHeight="1">
      <c r="A11" s="239" t="s">
        <v>108</v>
      </c>
      <c r="B11" s="215">
        <v>23188</v>
      </c>
      <c r="C11" s="216">
        <v>29</v>
      </c>
      <c r="D11" s="217">
        <f t="shared" si="0"/>
        <v>799.58620689655174</v>
      </c>
      <c r="E11" s="216">
        <v>89</v>
      </c>
      <c r="F11" s="217">
        <f t="shared" si="1"/>
        <v>260.53932584269666</v>
      </c>
      <c r="G11" s="239" t="s">
        <v>10</v>
      </c>
    </row>
    <row r="12" spans="1:7" ht="21.95" customHeight="1">
      <c r="A12" s="239" t="s">
        <v>110</v>
      </c>
      <c r="B12" s="254">
        <v>52092</v>
      </c>
      <c r="C12" s="255">
        <v>67</v>
      </c>
      <c r="D12" s="256">
        <f t="shared" si="0"/>
        <v>777.49253731343288</v>
      </c>
      <c r="E12" s="255">
        <v>194</v>
      </c>
      <c r="F12" s="256">
        <f t="shared" si="1"/>
        <v>268.51546391752578</v>
      </c>
      <c r="G12" s="239" t="s">
        <v>11</v>
      </c>
    </row>
    <row r="13" spans="1:7" ht="21.95" customHeight="1">
      <c r="A13" s="239" t="s">
        <v>16</v>
      </c>
      <c r="B13" s="215">
        <v>33577</v>
      </c>
      <c r="C13" s="216">
        <v>41</v>
      </c>
      <c r="D13" s="217">
        <f t="shared" si="0"/>
        <v>818.95121951219517</v>
      </c>
      <c r="E13" s="216">
        <v>122</v>
      </c>
      <c r="F13" s="217">
        <f t="shared" si="1"/>
        <v>275.22131147540983</v>
      </c>
      <c r="G13" s="239" t="s">
        <v>17</v>
      </c>
    </row>
    <row r="14" spans="1:7" ht="21.95" customHeight="1">
      <c r="A14" s="239" t="s">
        <v>113</v>
      </c>
      <c r="B14" s="254">
        <v>14014</v>
      </c>
      <c r="C14" s="255">
        <v>26</v>
      </c>
      <c r="D14" s="256">
        <f t="shared" si="0"/>
        <v>539</v>
      </c>
      <c r="E14" s="255">
        <v>72</v>
      </c>
      <c r="F14" s="256">
        <f t="shared" si="1"/>
        <v>194.63888888888889</v>
      </c>
      <c r="G14" s="239" t="s">
        <v>20</v>
      </c>
    </row>
    <row r="15" spans="1:7" ht="21.95" customHeight="1">
      <c r="A15" s="239" t="s">
        <v>21</v>
      </c>
      <c r="B15" s="215">
        <v>12271</v>
      </c>
      <c r="C15" s="216">
        <v>16</v>
      </c>
      <c r="D15" s="217">
        <f t="shared" si="0"/>
        <v>766.9375</v>
      </c>
      <c r="E15" s="216">
        <v>54</v>
      </c>
      <c r="F15" s="217">
        <f t="shared" si="1"/>
        <v>227.24074074074073</v>
      </c>
      <c r="G15" s="239" t="s">
        <v>114</v>
      </c>
    </row>
    <row r="16" spans="1:7" ht="21.95" customHeight="1">
      <c r="A16" s="239" t="s">
        <v>115</v>
      </c>
      <c r="B16" s="254">
        <v>5338</v>
      </c>
      <c r="C16" s="255">
        <v>14</v>
      </c>
      <c r="D16" s="256">
        <f t="shared" si="0"/>
        <v>381.28571428571428</v>
      </c>
      <c r="E16" s="255">
        <v>45</v>
      </c>
      <c r="F16" s="256">
        <f t="shared" si="1"/>
        <v>118.62222222222222</v>
      </c>
      <c r="G16" s="239" t="s">
        <v>23</v>
      </c>
    </row>
    <row r="17" spans="1:7" ht="21.95" customHeight="1">
      <c r="A17" s="239" t="s">
        <v>24</v>
      </c>
      <c r="B17" s="215">
        <v>16447</v>
      </c>
      <c r="C17" s="216">
        <v>23</v>
      </c>
      <c r="D17" s="217">
        <f t="shared" si="0"/>
        <v>715.08695652173913</v>
      </c>
      <c r="E17" s="216">
        <v>58</v>
      </c>
      <c r="F17" s="217">
        <f t="shared" si="1"/>
        <v>283.56896551724139</v>
      </c>
      <c r="G17" s="239" t="s">
        <v>172</v>
      </c>
    </row>
    <row r="18" spans="1:7" ht="21.95" customHeight="1">
      <c r="A18" s="239" t="s">
        <v>26</v>
      </c>
      <c r="B18" s="254">
        <v>6490</v>
      </c>
      <c r="C18" s="255">
        <v>15</v>
      </c>
      <c r="D18" s="256">
        <f t="shared" si="0"/>
        <v>432.66666666666669</v>
      </c>
      <c r="E18" s="255">
        <v>55</v>
      </c>
      <c r="F18" s="256">
        <f t="shared" si="1"/>
        <v>118</v>
      </c>
      <c r="G18" s="239" t="s">
        <v>27</v>
      </c>
    </row>
    <row r="19" spans="1:7" ht="21.95" customHeight="1">
      <c r="A19" s="239" t="s">
        <v>43</v>
      </c>
      <c r="B19" s="215">
        <v>7902</v>
      </c>
      <c r="C19" s="216">
        <v>16</v>
      </c>
      <c r="D19" s="217">
        <f t="shared" si="0"/>
        <v>493.875</v>
      </c>
      <c r="E19" s="216">
        <v>43</v>
      </c>
      <c r="F19" s="217">
        <f t="shared" si="1"/>
        <v>183.76744186046511</v>
      </c>
      <c r="G19" s="239" t="s">
        <v>28</v>
      </c>
    </row>
    <row r="20" spans="1:7" ht="21.95" customHeight="1">
      <c r="A20" s="239" t="s">
        <v>29</v>
      </c>
      <c r="B20" s="254">
        <v>7890</v>
      </c>
      <c r="C20" s="255">
        <v>14</v>
      </c>
      <c r="D20" s="256">
        <f t="shared" si="0"/>
        <v>563.57142857142856</v>
      </c>
      <c r="E20" s="255">
        <v>40</v>
      </c>
      <c r="F20" s="256">
        <f t="shared" si="1"/>
        <v>197.25</v>
      </c>
      <c r="G20" s="239" t="s">
        <v>30</v>
      </c>
    </row>
    <row r="21" spans="1:7" ht="21.95" customHeight="1">
      <c r="A21" s="253" t="s">
        <v>58</v>
      </c>
      <c r="B21" s="257">
        <f>SUM(B8:B20)</f>
        <v>458449</v>
      </c>
      <c r="C21" s="258">
        <f>SUM(C8:C20)</f>
        <v>508</v>
      </c>
      <c r="D21" s="257">
        <f t="shared" si="0"/>
        <v>902.45866141732279</v>
      </c>
      <c r="E21" s="258">
        <f>SUM(E8:E20)</f>
        <v>1404</v>
      </c>
      <c r="F21" s="257">
        <f t="shared" si="1"/>
        <v>326.53062678062679</v>
      </c>
      <c r="G21" s="259" t="s">
        <v>36</v>
      </c>
    </row>
    <row r="22" spans="1:7" ht="15">
      <c r="A22" s="218"/>
      <c r="B22"/>
      <c r="C22"/>
      <c r="D22"/>
      <c r="E22"/>
      <c r="F22"/>
      <c r="G22" s="219"/>
    </row>
    <row r="23" spans="1:7">
      <c r="A23" s="213"/>
      <c r="B23"/>
      <c r="C23"/>
      <c r="D23"/>
      <c r="E23"/>
      <c r="F23"/>
      <c r="G23" s="220"/>
    </row>
    <row r="24" spans="1:7">
      <c r="A24" s="214"/>
      <c r="B24"/>
      <c r="C24"/>
      <c r="D24"/>
      <c r="E24"/>
      <c r="F24"/>
      <c r="G24" s="220"/>
    </row>
    <row r="25" spans="1:7">
      <c r="A25" s="214"/>
      <c r="B25"/>
      <c r="C25"/>
      <c r="D25"/>
      <c r="E25"/>
      <c r="F25"/>
      <c r="G25" s="220"/>
    </row>
    <row r="26" spans="1:7">
      <c r="A26" s="214"/>
      <c r="B26"/>
      <c r="C26"/>
      <c r="D26"/>
      <c r="E26"/>
      <c r="F26"/>
      <c r="G26" s="220"/>
    </row>
  </sheetData>
  <mergeCells count="12">
    <mergeCell ref="G4:G7"/>
    <mergeCell ref="B4:B5"/>
    <mergeCell ref="B6:B7"/>
    <mergeCell ref="A1:G1"/>
    <mergeCell ref="A2:G2"/>
    <mergeCell ref="A3:C3"/>
    <mergeCell ref="D3:G3"/>
    <mergeCell ref="A4:A7"/>
    <mergeCell ref="C4:D4"/>
    <mergeCell ref="E4:F4"/>
    <mergeCell ref="C5:D5"/>
    <mergeCell ref="E5:F5"/>
  </mergeCells>
  <printOptions horizontalCentered="1" verticalCentered="1"/>
  <pageMargins left="0.70866141732283472" right="0.70866141732283472" top="0.23622047244094491" bottom="0.39370078740157483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1"/>
  <sheetViews>
    <sheetView rightToLeft="1" zoomScaleNormal="100" workbookViewId="0">
      <selection activeCell="A2" sqref="A2:J2"/>
    </sheetView>
  </sheetViews>
  <sheetFormatPr defaultColWidth="8.85546875" defaultRowHeight="12.75"/>
  <cols>
    <col min="1" max="1" width="21.7109375" style="324" customWidth="1"/>
    <col min="2" max="9" width="13.7109375" style="324" customWidth="1"/>
    <col min="10" max="10" width="21.7109375" style="324" customWidth="1"/>
    <col min="11" max="229" width="8.85546875" style="324"/>
    <col min="230" max="231" width="14.7109375" style="324" customWidth="1"/>
    <col min="232" max="239" width="12.7109375" style="324" customWidth="1"/>
    <col min="240" max="485" width="8.85546875" style="324"/>
    <col min="486" max="487" width="14.7109375" style="324" customWidth="1"/>
    <col min="488" max="495" width="12.7109375" style="324" customWidth="1"/>
    <col min="496" max="741" width="8.85546875" style="324"/>
    <col min="742" max="743" width="14.7109375" style="324" customWidth="1"/>
    <col min="744" max="751" width="12.7109375" style="324" customWidth="1"/>
    <col min="752" max="997" width="8.85546875" style="324"/>
    <col min="998" max="999" width="14.7109375" style="324" customWidth="1"/>
    <col min="1000" max="1007" width="12.7109375" style="324" customWidth="1"/>
    <col min="1008" max="1253" width="8.85546875" style="324"/>
    <col min="1254" max="1255" width="14.7109375" style="324" customWidth="1"/>
    <col min="1256" max="1263" width="12.7109375" style="324" customWidth="1"/>
    <col min="1264" max="1509" width="8.85546875" style="324"/>
    <col min="1510" max="1511" width="14.7109375" style="324" customWidth="1"/>
    <col min="1512" max="1519" width="12.7109375" style="324" customWidth="1"/>
    <col min="1520" max="1765" width="8.85546875" style="324"/>
    <col min="1766" max="1767" width="14.7109375" style="324" customWidth="1"/>
    <col min="1768" max="1775" width="12.7109375" style="324" customWidth="1"/>
    <col min="1776" max="2021" width="8.85546875" style="324"/>
    <col min="2022" max="2023" width="14.7109375" style="324" customWidth="1"/>
    <col min="2024" max="2031" width="12.7109375" style="324" customWidth="1"/>
    <col min="2032" max="2277" width="8.85546875" style="324"/>
    <col min="2278" max="2279" width="14.7109375" style="324" customWidth="1"/>
    <col min="2280" max="2287" width="12.7109375" style="324" customWidth="1"/>
    <col min="2288" max="2533" width="8.85546875" style="324"/>
    <col min="2534" max="2535" width="14.7109375" style="324" customWidth="1"/>
    <col min="2536" max="2543" width="12.7109375" style="324" customWidth="1"/>
    <col min="2544" max="2789" width="8.85546875" style="324"/>
    <col min="2790" max="2791" width="14.7109375" style="324" customWidth="1"/>
    <col min="2792" max="2799" width="12.7109375" style="324" customWidth="1"/>
    <col min="2800" max="3045" width="8.85546875" style="324"/>
    <col min="3046" max="3047" width="14.7109375" style="324" customWidth="1"/>
    <col min="3048" max="3055" width="12.7109375" style="324" customWidth="1"/>
    <col min="3056" max="3301" width="8.85546875" style="324"/>
    <col min="3302" max="3303" width="14.7109375" style="324" customWidth="1"/>
    <col min="3304" max="3311" width="12.7109375" style="324" customWidth="1"/>
    <col min="3312" max="3557" width="8.85546875" style="324"/>
    <col min="3558" max="3559" width="14.7109375" style="324" customWidth="1"/>
    <col min="3560" max="3567" width="12.7109375" style="324" customWidth="1"/>
    <col min="3568" max="3813" width="8.85546875" style="324"/>
    <col min="3814" max="3815" width="14.7109375" style="324" customWidth="1"/>
    <col min="3816" max="3823" width="12.7109375" style="324" customWidth="1"/>
    <col min="3824" max="4069" width="8.85546875" style="324"/>
    <col min="4070" max="4071" width="14.7109375" style="324" customWidth="1"/>
    <col min="4072" max="4079" width="12.7109375" style="324" customWidth="1"/>
    <col min="4080" max="4325" width="8.85546875" style="324"/>
    <col min="4326" max="4327" width="14.7109375" style="324" customWidth="1"/>
    <col min="4328" max="4335" width="12.7109375" style="324" customWidth="1"/>
    <col min="4336" max="4581" width="8.85546875" style="324"/>
    <col min="4582" max="4583" width="14.7109375" style="324" customWidth="1"/>
    <col min="4584" max="4591" width="12.7109375" style="324" customWidth="1"/>
    <col min="4592" max="4837" width="8.85546875" style="324"/>
    <col min="4838" max="4839" width="14.7109375" style="324" customWidth="1"/>
    <col min="4840" max="4847" width="12.7109375" style="324" customWidth="1"/>
    <col min="4848" max="5093" width="8.85546875" style="324"/>
    <col min="5094" max="5095" width="14.7109375" style="324" customWidth="1"/>
    <col min="5096" max="5103" width="12.7109375" style="324" customWidth="1"/>
    <col min="5104" max="5349" width="8.85546875" style="324"/>
    <col min="5350" max="5351" width="14.7109375" style="324" customWidth="1"/>
    <col min="5352" max="5359" width="12.7109375" style="324" customWidth="1"/>
    <col min="5360" max="5605" width="8.85546875" style="324"/>
    <col min="5606" max="5607" width="14.7109375" style="324" customWidth="1"/>
    <col min="5608" max="5615" width="12.7109375" style="324" customWidth="1"/>
    <col min="5616" max="5861" width="8.85546875" style="324"/>
    <col min="5862" max="5863" width="14.7109375" style="324" customWidth="1"/>
    <col min="5864" max="5871" width="12.7109375" style="324" customWidth="1"/>
    <col min="5872" max="6117" width="8.85546875" style="324"/>
    <col min="6118" max="6119" width="14.7109375" style="324" customWidth="1"/>
    <col min="6120" max="6127" width="12.7109375" style="324" customWidth="1"/>
    <col min="6128" max="6373" width="8.85546875" style="324"/>
    <col min="6374" max="6375" width="14.7109375" style="324" customWidth="1"/>
    <col min="6376" max="6383" width="12.7109375" style="324" customWidth="1"/>
    <col min="6384" max="6629" width="8.85546875" style="324"/>
    <col min="6630" max="6631" width="14.7109375" style="324" customWidth="1"/>
    <col min="6632" max="6639" width="12.7109375" style="324" customWidth="1"/>
    <col min="6640" max="6885" width="8.85546875" style="324"/>
    <col min="6886" max="6887" width="14.7109375" style="324" customWidth="1"/>
    <col min="6888" max="6895" width="12.7109375" style="324" customWidth="1"/>
    <col min="6896" max="7141" width="8.85546875" style="324"/>
    <col min="7142" max="7143" width="14.7109375" style="324" customWidth="1"/>
    <col min="7144" max="7151" width="12.7109375" style="324" customWidth="1"/>
    <col min="7152" max="7397" width="8.85546875" style="324"/>
    <col min="7398" max="7399" width="14.7109375" style="324" customWidth="1"/>
    <col min="7400" max="7407" width="12.7109375" style="324" customWidth="1"/>
    <col min="7408" max="7653" width="8.85546875" style="324"/>
    <col min="7654" max="7655" width="14.7109375" style="324" customWidth="1"/>
    <col min="7656" max="7663" width="12.7109375" style="324" customWidth="1"/>
    <col min="7664" max="7909" width="8.85546875" style="324"/>
    <col min="7910" max="7911" width="14.7109375" style="324" customWidth="1"/>
    <col min="7912" max="7919" width="12.7109375" style="324" customWidth="1"/>
    <col min="7920" max="8165" width="8.85546875" style="324"/>
    <col min="8166" max="8167" width="14.7109375" style="324" customWidth="1"/>
    <col min="8168" max="8175" width="12.7109375" style="324" customWidth="1"/>
    <col min="8176" max="8421" width="8.85546875" style="324"/>
    <col min="8422" max="8423" width="14.7109375" style="324" customWidth="1"/>
    <col min="8424" max="8431" width="12.7109375" style="324" customWidth="1"/>
    <col min="8432" max="8677" width="8.85546875" style="324"/>
    <col min="8678" max="8679" width="14.7109375" style="324" customWidth="1"/>
    <col min="8680" max="8687" width="12.7109375" style="324" customWidth="1"/>
    <col min="8688" max="8933" width="8.85546875" style="324"/>
    <col min="8934" max="8935" width="14.7109375" style="324" customWidth="1"/>
    <col min="8936" max="8943" width="12.7109375" style="324" customWidth="1"/>
    <col min="8944" max="9189" width="8.85546875" style="324"/>
    <col min="9190" max="9191" width="14.7109375" style="324" customWidth="1"/>
    <col min="9192" max="9199" width="12.7109375" style="324" customWidth="1"/>
    <col min="9200" max="9445" width="8.85546875" style="324"/>
    <col min="9446" max="9447" width="14.7109375" style="324" customWidth="1"/>
    <col min="9448" max="9455" width="12.7109375" style="324" customWidth="1"/>
    <col min="9456" max="9701" width="8.85546875" style="324"/>
    <col min="9702" max="9703" width="14.7109375" style="324" customWidth="1"/>
    <col min="9704" max="9711" width="12.7109375" style="324" customWidth="1"/>
    <col min="9712" max="9957" width="8.85546875" style="324"/>
    <col min="9958" max="9959" width="14.7109375" style="324" customWidth="1"/>
    <col min="9960" max="9967" width="12.7109375" style="324" customWidth="1"/>
    <col min="9968" max="10213" width="8.85546875" style="324"/>
    <col min="10214" max="10215" width="14.7109375" style="324" customWidth="1"/>
    <col min="10216" max="10223" width="12.7109375" style="324" customWidth="1"/>
    <col min="10224" max="10469" width="8.85546875" style="324"/>
    <col min="10470" max="10471" width="14.7109375" style="324" customWidth="1"/>
    <col min="10472" max="10479" width="12.7109375" style="324" customWidth="1"/>
    <col min="10480" max="10725" width="8.85546875" style="324"/>
    <col min="10726" max="10727" width="14.7109375" style="324" customWidth="1"/>
    <col min="10728" max="10735" width="12.7109375" style="324" customWidth="1"/>
    <col min="10736" max="10981" width="8.85546875" style="324"/>
    <col min="10982" max="10983" width="14.7109375" style="324" customWidth="1"/>
    <col min="10984" max="10991" width="12.7109375" style="324" customWidth="1"/>
    <col min="10992" max="11237" width="8.85546875" style="324"/>
    <col min="11238" max="11239" width="14.7109375" style="324" customWidth="1"/>
    <col min="11240" max="11247" width="12.7109375" style="324" customWidth="1"/>
    <col min="11248" max="11493" width="8.85546875" style="324"/>
    <col min="11494" max="11495" width="14.7109375" style="324" customWidth="1"/>
    <col min="11496" max="11503" width="12.7109375" style="324" customWidth="1"/>
    <col min="11504" max="11749" width="8.85546875" style="324"/>
    <col min="11750" max="11751" width="14.7109375" style="324" customWidth="1"/>
    <col min="11752" max="11759" width="12.7109375" style="324" customWidth="1"/>
    <col min="11760" max="12005" width="8.85546875" style="324"/>
    <col min="12006" max="12007" width="14.7109375" style="324" customWidth="1"/>
    <col min="12008" max="12015" width="12.7109375" style="324" customWidth="1"/>
    <col min="12016" max="12261" width="8.85546875" style="324"/>
    <col min="12262" max="12263" width="14.7109375" style="324" customWidth="1"/>
    <col min="12264" max="12271" width="12.7109375" style="324" customWidth="1"/>
    <col min="12272" max="12517" width="8.85546875" style="324"/>
    <col min="12518" max="12519" width="14.7109375" style="324" customWidth="1"/>
    <col min="12520" max="12527" width="12.7109375" style="324" customWidth="1"/>
    <col min="12528" max="12773" width="8.85546875" style="324"/>
    <col min="12774" max="12775" width="14.7109375" style="324" customWidth="1"/>
    <col min="12776" max="12783" width="12.7109375" style="324" customWidth="1"/>
    <col min="12784" max="13029" width="8.85546875" style="324"/>
    <col min="13030" max="13031" width="14.7109375" style="324" customWidth="1"/>
    <col min="13032" max="13039" width="12.7109375" style="324" customWidth="1"/>
    <col min="13040" max="13285" width="8.85546875" style="324"/>
    <col min="13286" max="13287" width="14.7109375" style="324" customWidth="1"/>
    <col min="13288" max="13295" width="12.7109375" style="324" customWidth="1"/>
    <col min="13296" max="13541" width="8.85546875" style="324"/>
    <col min="13542" max="13543" width="14.7109375" style="324" customWidth="1"/>
    <col min="13544" max="13551" width="12.7109375" style="324" customWidth="1"/>
    <col min="13552" max="13797" width="8.85546875" style="324"/>
    <col min="13798" max="13799" width="14.7109375" style="324" customWidth="1"/>
    <col min="13800" max="13807" width="12.7109375" style="324" customWidth="1"/>
    <col min="13808" max="14053" width="8.85546875" style="324"/>
    <col min="14054" max="14055" width="14.7109375" style="324" customWidth="1"/>
    <col min="14056" max="14063" width="12.7109375" style="324" customWidth="1"/>
    <col min="14064" max="14309" width="8.85546875" style="324"/>
    <col min="14310" max="14311" width="14.7109375" style="324" customWidth="1"/>
    <col min="14312" max="14319" width="12.7109375" style="324" customWidth="1"/>
    <col min="14320" max="14565" width="8.85546875" style="324"/>
    <col min="14566" max="14567" width="14.7109375" style="324" customWidth="1"/>
    <col min="14568" max="14575" width="12.7109375" style="324" customWidth="1"/>
    <col min="14576" max="14821" width="8.85546875" style="324"/>
    <col min="14822" max="14823" width="14.7109375" style="324" customWidth="1"/>
    <col min="14824" max="14831" width="12.7109375" style="324" customWidth="1"/>
    <col min="14832" max="15077" width="8.85546875" style="324"/>
    <col min="15078" max="15079" width="14.7109375" style="324" customWidth="1"/>
    <col min="15080" max="15087" width="12.7109375" style="324" customWidth="1"/>
    <col min="15088" max="15333" width="8.85546875" style="324"/>
    <col min="15334" max="15335" width="14.7109375" style="324" customWidth="1"/>
    <col min="15336" max="15343" width="12.7109375" style="324" customWidth="1"/>
    <col min="15344" max="15589" width="8.85546875" style="324"/>
    <col min="15590" max="15591" width="14.7109375" style="324" customWidth="1"/>
    <col min="15592" max="15599" width="12.7109375" style="324" customWidth="1"/>
    <col min="15600" max="15845" width="8.85546875" style="324"/>
    <col min="15846" max="15847" width="14.7109375" style="324" customWidth="1"/>
    <col min="15848" max="15855" width="12.7109375" style="324" customWidth="1"/>
    <col min="15856" max="16101" width="8.85546875" style="324"/>
    <col min="16102" max="16103" width="14.7109375" style="324" customWidth="1"/>
    <col min="16104" max="16111" width="12.7109375" style="324" customWidth="1"/>
    <col min="16112" max="16384" width="8.85546875" style="324"/>
  </cols>
  <sheetData>
    <row r="1" spans="1:10" ht="24.95" customHeight="1">
      <c r="A1" s="1027" t="s">
        <v>1019</v>
      </c>
      <c r="B1" s="1027"/>
      <c r="C1" s="1027"/>
      <c r="D1" s="1027"/>
      <c r="E1" s="1027"/>
      <c r="F1" s="1027"/>
      <c r="G1" s="1027"/>
      <c r="H1" s="1027"/>
      <c r="I1" s="1027"/>
      <c r="J1" s="1027"/>
    </row>
    <row r="2" spans="1:10" s="325" customFormat="1" ht="42" customHeight="1">
      <c r="A2" s="1028" t="s">
        <v>1479</v>
      </c>
      <c r="B2" s="1028"/>
      <c r="C2" s="1028"/>
      <c r="D2" s="1028"/>
      <c r="E2" s="1028"/>
      <c r="F2" s="1028"/>
      <c r="G2" s="1028"/>
      <c r="H2" s="1028"/>
      <c r="I2" s="1028"/>
      <c r="J2" s="1028"/>
    </row>
    <row r="3" spans="1:10" s="326" customFormat="1" ht="15" customHeight="1">
      <c r="A3" s="999" t="s">
        <v>173</v>
      </c>
      <c r="B3" s="999"/>
      <c r="C3" s="999"/>
      <c r="D3" s="999"/>
      <c r="E3" s="995"/>
      <c r="F3" s="997" t="s">
        <v>174</v>
      </c>
      <c r="G3" s="997"/>
      <c r="H3" s="997"/>
      <c r="I3" s="997"/>
      <c r="J3" s="998"/>
    </row>
    <row r="4" spans="1:10" ht="24.95" customHeight="1">
      <c r="A4" s="991" t="s">
        <v>175</v>
      </c>
      <c r="B4" s="301" t="s">
        <v>176</v>
      </c>
      <c r="C4" s="301"/>
      <c r="D4" s="301"/>
      <c r="E4" s="301"/>
      <c r="F4" s="301"/>
      <c r="G4" s="301"/>
      <c r="H4" s="301"/>
      <c r="I4" s="301" t="s">
        <v>177</v>
      </c>
      <c r="J4" s="991" t="s">
        <v>159</v>
      </c>
    </row>
    <row r="5" spans="1:10" ht="24.95" customHeight="1">
      <c r="A5" s="991"/>
      <c r="B5" s="301" t="s">
        <v>178</v>
      </c>
      <c r="C5" s="301" t="s">
        <v>179</v>
      </c>
      <c r="D5" s="301" t="s">
        <v>180</v>
      </c>
      <c r="E5" s="301" t="s">
        <v>181</v>
      </c>
      <c r="F5" s="301" t="s">
        <v>182</v>
      </c>
      <c r="G5" s="301" t="s">
        <v>183</v>
      </c>
      <c r="H5" s="301" t="s">
        <v>184</v>
      </c>
      <c r="I5" s="301" t="s">
        <v>58</v>
      </c>
      <c r="J5" s="991"/>
    </row>
    <row r="6" spans="1:10" ht="36.75" customHeight="1">
      <c r="A6" s="991"/>
      <c r="B6" s="301" t="s">
        <v>185</v>
      </c>
      <c r="C6" s="301" t="s">
        <v>186</v>
      </c>
      <c r="D6" s="301" t="s">
        <v>187</v>
      </c>
      <c r="E6" s="301" t="s">
        <v>188</v>
      </c>
      <c r="F6" s="301" t="s">
        <v>189</v>
      </c>
      <c r="G6" s="301" t="s">
        <v>190</v>
      </c>
      <c r="H6" s="301" t="s">
        <v>191</v>
      </c>
      <c r="I6" s="301" t="s">
        <v>36</v>
      </c>
      <c r="J6" s="991"/>
    </row>
    <row r="7" spans="1:10" ht="24.95" customHeight="1">
      <c r="A7" s="299" t="s">
        <v>104</v>
      </c>
      <c r="B7" s="262">
        <v>17573</v>
      </c>
      <c r="C7" s="262">
        <v>2607</v>
      </c>
      <c r="D7" s="262">
        <v>7361</v>
      </c>
      <c r="E7" s="262">
        <v>428</v>
      </c>
      <c r="F7" s="262">
        <v>65</v>
      </c>
      <c r="G7" s="262">
        <v>0</v>
      </c>
      <c r="H7" s="262">
        <v>85170</v>
      </c>
      <c r="I7" s="514">
        <f>SUM(B7:H7)</f>
        <v>113204</v>
      </c>
      <c r="J7" s="299" t="s">
        <v>2</v>
      </c>
    </row>
    <row r="8" spans="1:10" ht="24.95" customHeight="1">
      <c r="A8" s="299" t="s">
        <v>38</v>
      </c>
      <c r="B8" s="221">
        <v>18101</v>
      </c>
      <c r="C8" s="221">
        <v>3805</v>
      </c>
      <c r="D8" s="221">
        <v>7247</v>
      </c>
      <c r="E8" s="221">
        <v>564</v>
      </c>
      <c r="F8" s="221">
        <v>95</v>
      </c>
      <c r="G8" s="221">
        <v>0</v>
      </c>
      <c r="H8" s="221">
        <v>100781</v>
      </c>
      <c r="I8" s="514">
        <f t="shared" ref="I8:I20" si="0">SUM(B8:H8)</f>
        <v>130593</v>
      </c>
      <c r="J8" s="299" t="s">
        <v>3</v>
      </c>
    </row>
    <row r="9" spans="1:10" ht="24.95" customHeight="1">
      <c r="A9" s="299" t="s">
        <v>107</v>
      </c>
      <c r="B9" s="262">
        <v>4784</v>
      </c>
      <c r="C9" s="262">
        <v>1033</v>
      </c>
      <c r="D9" s="262">
        <v>2274</v>
      </c>
      <c r="E9" s="262">
        <v>144</v>
      </c>
      <c r="F9" s="262">
        <v>21</v>
      </c>
      <c r="G9" s="262">
        <v>0</v>
      </c>
      <c r="H9" s="262">
        <v>27187</v>
      </c>
      <c r="I9" s="514">
        <f t="shared" si="0"/>
        <v>35443</v>
      </c>
      <c r="J9" s="299" t="s">
        <v>8</v>
      </c>
    </row>
    <row r="10" spans="1:10" ht="24.95" customHeight="1">
      <c r="A10" s="299" t="s">
        <v>108</v>
      </c>
      <c r="B10" s="221">
        <v>3732</v>
      </c>
      <c r="C10" s="221">
        <v>541</v>
      </c>
      <c r="D10" s="221">
        <v>1267</v>
      </c>
      <c r="E10" s="221">
        <v>118</v>
      </c>
      <c r="F10" s="221">
        <v>16</v>
      </c>
      <c r="G10" s="221">
        <v>0</v>
      </c>
      <c r="H10" s="221">
        <v>17514</v>
      </c>
      <c r="I10" s="514">
        <f t="shared" si="0"/>
        <v>23188</v>
      </c>
      <c r="J10" s="299" t="s">
        <v>10</v>
      </c>
    </row>
    <row r="11" spans="1:10" ht="24.95" customHeight="1">
      <c r="A11" s="299" t="s">
        <v>110</v>
      </c>
      <c r="B11" s="262">
        <v>7943</v>
      </c>
      <c r="C11" s="262">
        <v>1339</v>
      </c>
      <c r="D11" s="262">
        <v>3461</v>
      </c>
      <c r="E11" s="262">
        <v>312</v>
      </c>
      <c r="F11" s="262">
        <v>54</v>
      </c>
      <c r="G11" s="262">
        <v>0</v>
      </c>
      <c r="H11" s="262">
        <v>38983</v>
      </c>
      <c r="I11" s="514">
        <f t="shared" si="0"/>
        <v>52092</v>
      </c>
      <c r="J11" s="299" t="s">
        <v>11</v>
      </c>
    </row>
    <row r="12" spans="1:10" ht="24.95" customHeight="1">
      <c r="A12" s="299" t="s">
        <v>192</v>
      </c>
      <c r="B12" s="221">
        <v>7288</v>
      </c>
      <c r="C12" s="221">
        <v>990</v>
      </c>
      <c r="D12" s="221">
        <v>1983</v>
      </c>
      <c r="E12" s="221">
        <v>139</v>
      </c>
      <c r="F12" s="221">
        <v>15</v>
      </c>
      <c r="G12" s="221">
        <v>0</v>
      </c>
      <c r="H12" s="221">
        <v>23162</v>
      </c>
      <c r="I12" s="514">
        <f t="shared" si="0"/>
        <v>33577</v>
      </c>
      <c r="J12" s="299" t="s">
        <v>17</v>
      </c>
    </row>
    <row r="13" spans="1:10" ht="24.95" customHeight="1">
      <c r="A13" s="299" t="s">
        <v>113</v>
      </c>
      <c r="B13" s="262">
        <v>2541</v>
      </c>
      <c r="C13" s="262">
        <v>466</v>
      </c>
      <c r="D13" s="262">
        <v>672</v>
      </c>
      <c r="E13" s="262">
        <v>54</v>
      </c>
      <c r="F13" s="262">
        <v>20</v>
      </c>
      <c r="G13" s="262">
        <v>0</v>
      </c>
      <c r="H13" s="262">
        <v>10261</v>
      </c>
      <c r="I13" s="514">
        <f t="shared" si="0"/>
        <v>14014</v>
      </c>
      <c r="J13" s="299" t="s">
        <v>20</v>
      </c>
    </row>
    <row r="14" spans="1:10" ht="24.95" customHeight="1">
      <c r="A14" s="299" t="s">
        <v>21</v>
      </c>
      <c r="B14" s="221">
        <v>2292</v>
      </c>
      <c r="C14" s="221">
        <v>631</v>
      </c>
      <c r="D14" s="221">
        <v>696</v>
      </c>
      <c r="E14" s="221">
        <v>66</v>
      </c>
      <c r="F14" s="221">
        <v>10</v>
      </c>
      <c r="G14" s="221">
        <v>0</v>
      </c>
      <c r="H14" s="221">
        <v>8576</v>
      </c>
      <c r="I14" s="514">
        <f t="shared" si="0"/>
        <v>12271</v>
      </c>
      <c r="J14" s="299" t="s">
        <v>114</v>
      </c>
    </row>
    <row r="15" spans="1:10" ht="24.95" customHeight="1">
      <c r="A15" s="299" t="s">
        <v>115</v>
      </c>
      <c r="B15" s="262">
        <v>971</v>
      </c>
      <c r="C15" s="262">
        <v>195</v>
      </c>
      <c r="D15" s="262">
        <v>225</v>
      </c>
      <c r="E15" s="262">
        <v>60</v>
      </c>
      <c r="F15" s="262">
        <v>5</v>
      </c>
      <c r="G15" s="262">
        <v>0</v>
      </c>
      <c r="H15" s="262">
        <v>3882</v>
      </c>
      <c r="I15" s="514">
        <f t="shared" si="0"/>
        <v>5338</v>
      </c>
      <c r="J15" s="299" t="s">
        <v>23</v>
      </c>
    </row>
    <row r="16" spans="1:10" ht="24.95" customHeight="1">
      <c r="A16" s="299" t="s">
        <v>24</v>
      </c>
      <c r="B16" s="221">
        <v>3538</v>
      </c>
      <c r="C16" s="221">
        <v>360</v>
      </c>
      <c r="D16" s="221">
        <v>1109</v>
      </c>
      <c r="E16" s="221">
        <v>116</v>
      </c>
      <c r="F16" s="221">
        <v>23</v>
      </c>
      <c r="G16" s="221">
        <v>0</v>
      </c>
      <c r="H16" s="221">
        <v>11301</v>
      </c>
      <c r="I16" s="514">
        <f t="shared" si="0"/>
        <v>16447</v>
      </c>
      <c r="J16" s="299" t="s">
        <v>25</v>
      </c>
    </row>
    <row r="17" spans="1:10" ht="24.95" customHeight="1">
      <c r="A17" s="299" t="s">
        <v>26</v>
      </c>
      <c r="B17" s="262">
        <v>1129</v>
      </c>
      <c r="C17" s="262">
        <v>292</v>
      </c>
      <c r="D17" s="262">
        <v>373</v>
      </c>
      <c r="E17" s="262">
        <v>44</v>
      </c>
      <c r="F17" s="262">
        <v>7</v>
      </c>
      <c r="G17" s="262">
        <v>0</v>
      </c>
      <c r="H17" s="262">
        <v>4645</v>
      </c>
      <c r="I17" s="514">
        <f t="shared" si="0"/>
        <v>6490</v>
      </c>
      <c r="J17" s="299" t="s">
        <v>27</v>
      </c>
    </row>
    <row r="18" spans="1:10" ht="24.95" customHeight="1">
      <c r="A18" s="299" t="s">
        <v>43</v>
      </c>
      <c r="B18" s="221">
        <v>1452</v>
      </c>
      <c r="C18" s="221">
        <v>181</v>
      </c>
      <c r="D18" s="221">
        <v>539</v>
      </c>
      <c r="E18" s="221">
        <v>16</v>
      </c>
      <c r="F18" s="221">
        <v>4</v>
      </c>
      <c r="G18" s="221">
        <v>0</v>
      </c>
      <c r="H18" s="221">
        <v>5710</v>
      </c>
      <c r="I18" s="514">
        <f t="shared" si="0"/>
        <v>7902</v>
      </c>
      <c r="J18" s="299" t="s">
        <v>193</v>
      </c>
    </row>
    <row r="19" spans="1:10" ht="24.95" customHeight="1">
      <c r="A19" s="299" t="s">
        <v>29</v>
      </c>
      <c r="B19" s="262">
        <v>1482</v>
      </c>
      <c r="C19" s="262">
        <v>311</v>
      </c>
      <c r="D19" s="262">
        <v>407</v>
      </c>
      <c r="E19" s="262">
        <v>38</v>
      </c>
      <c r="F19" s="262">
        <v>6</v>
      </c>
      <c r="G19" s="262">
        <v>0</v>
      </c>
      <c r="H19" s="262">
        <v>5646</v>
      </c>
      <c r="I19" s="514">
        <f t="shared" si="0"/>
        <v>7890</v>
      </c>
      <c r="J19" s="299" t="s">
        <v>30</v>
      </c>
    </row>
    <row r="20" spans="1:10" ht="24.95" customHeight="1">
      <c r="A20" s="253" t="s">
        <v>58</v>
      </c>
      <c r="B20" s="259">
        <f>SUM(B7:B19)</f>
        <v>72826</v>
      </c>
      <c r="C20" s="259">
        <f t="shared" ref="C20:H20" si="1">SUM(C7:C19)</f>
        <v>12751</v>
      </c>
      <c r="D20" s="259">
        <f t="shared" si="1"/>
        <v>27614</v>
      </c>
      <c r="E20" s="259">
        <f t="shared" si="1"/>
        <v>2099</v>
      </c>
      <c r="F20" s="259">
        <f t="shared" si="1"/>
        <v>341</v>
      </c>
      <c r="G20" s="259">
        <f t="shared" si="1"/>
        <v>0</v>
      </c>
      <c r="H20" s="259">
        <f t="shared" si="1"/>
        <v>342818</v>
      </c>
      <c r="I20" s="259">
        <f t="shared" si="0"/>
        <v>458449</v>
      </c>
      <c r="J20" s="253" t="s">
        <v>36</v>
      </c>
    </row>
    <row r="21" spans="1:10" ht="15">
      <c r="A21" s="510"/>
      <c r="B21" s="511"/>
      <c r="C21" s="511"/>
      <c r="D21" s="511"/>
      <c r="E21" s="511"/>
      <c r="F21" s="511"/>
      <c r="G21" s="511"/>
      <c r="H21" s="511"/>
      <c r="I21" s="512"/>
      <c r="J21" s="513"/>
    </row>
  </sheetData>
  <mergeCells count="6">
    <mergeCell ref="A4:A6"/>
    <mergeCell ref="J4:J6"/>
    <mergeCell ref="A1:J1"/>
    <mergeCell ref="A2:J2"/>
    <mergeCell ref="A3:E3"/>
    <mergeCell ref="F3:J3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2"/>
  <sheetViews>
    <sheetView showGridLines="0" rightToLeft="1" zoomScaleNormal="100" zoomScaleSheetLayoutView="70" workbookViewId="0">
      <selection activeCell="L13" sqref="L13"/>
    </sheetView>
  </sheetViews>
  <sheetFormatPr defaultColWidth="8.85546875" defaultRowHeight="14.25"/>
  <cols>
    <col min="1" max="1" width="27.7109375" style="150" customWidth="1"/>
    <col min="2" max="6" width="13.7109375" style="150" customWidth="1"/>
    <col min="7" max="7" width="27.7109375" style="228" customWidth="1"/>
    <col min="8" max="10" width="11.140625" style="150" customWidth="1"/>
    <col min="11" max="256" width="8.85546875" style="150"/>
    <col min="257" max="257" width="10.28515625" style="150" customWidth="1"/>
    <col min="258" max="258" width="14.85546875" style="150" customWidth="1"/>
    <col min="259" max="266" width="11.140625" style="150" customWidth="1"/>
    <col min="267" max="512" width="8.85546875" style="150"/>
    <col min="513" max="513" width="10.28515625" style="150" customWidth="1"/>
    <col min="514" max="514" width="14.85546875" style="150" customWidth="1"/>
    <col min="515" max="522" width="11.140625" style="150" customWidth="1"/>
    <col min="523" max="768" width="8.85546875" style="150"/>
    <col min="769" max="769" width="10.28515625" style="150" customWidth="1"/>
    <col min="770" max="770" width="14.85546875" style="150" customWidth="1"/>
    <col min="771" max="778" width="11.140625" style="150" customWidth="1"/>
    <col min="779" max="1024" width="8.85546875" style="150"/>
    <col min="1025" max="1025" width="10.28515625" style="150" customWidth="1"/>
    <col min="1026" max="1026" width="14.85546875" style="150" customWidth="1"/>
    <col min="1027" max="1034" width="11.140625" style="150" customWidth="1"/>
    <col min="1035" max="1280" width="8.85546875" style="150"/>
    <col min="1281" max="1281" width="10.28515625" style="150" customWidth="1"/>
    <col min="1282" max="1282" width="14.85546875" style="150" customWidth="1"/>
    <col min="1283" max="1290" width="11.140625" style="150" customWidth="1"/>
    <col min="1291" max="1536" width="8.85546875" style="150"/>
    <col min="1537" max="1537" width="10.28515625" style="150" customWidth="1"/>
    <col min="1538" max="1538" width="14.85546875" style="150" customWidth="1"/>
    <col min="1539" max="1546" width="11.140625" style="150" customWidth="1"/>
    <col min="1547" max="1792" width="8.85546875" style="150"/>
    <col min="1793" max="1793" width="10.28515625" style="150" customWidth="1"/>
    <col min="1794" max="1794" width="14.85546875" style="150" customWidth="1"/>
    <col min="1795" max="1802" width="11.140625" style="150" customWidth="1"/>
    <col min="1803" max="2048" width="8.85546875" style="150"/>
    <col min="2049" max="2049" width="10.28515625" style="150" customWidth="1"/>
    <col min="2050" max="2050" width="14.85546875" style="150" customWidth="1"/>
    <col min="2051" max="2058" width="11.140625" style="150" customWidth="1"/>
    <col min="2059" max="2304" width="8.85546875" style="150"/>
    <col min="2305" max="2305" width="10.28515625" style="150" customWidth="1"/>
    <col min="2306" max="2306" width="14.85546875" style="150" customWidth="1"/>
    <col min="2307" max="2314" width="11.140625" style="150" customWidth="1"/>
    <col min="2315" max="2560" width="8.85546875" style="150"/>
    <col min="2561" max="2561" width="10.28515625" style="150" customWidth="1"/>
    <col min="2562" max="2562" width="14.85546875" style="150" customWidth="1"/>
    <col min="2563" max="2570" width="11.140625" style="150" customWidth="1"/>
    <col min="2571" max="2816" width="8.85546875" style="150"/>
    <col min="2817" max="2817" width="10.28515625" style="150" customWidth="1"/>
    <col min="2818" max="2818" width="14.85546875" style="150" customWidth="1"/>
    <col min="2819" max="2826" width="11.140625" style="150" customWidth="1"/>
    <col min="2827" max="3072" width="8.85546875" style="150"/>
    <col min="3073" max="3073" width="10.28515625" style="150" customWidth="1"/>
    <col min="3074" max="3074" width="14.85546875" style="150" customWidth="1"/>
    <col min="3075" max="3082" width="11.140625" style="150" customWidth="1"/>
    <col min="3083" max="3328" width="8.85546875" style="150"/>
    <col min="3329" max="3329" width="10.28515625" style="150" customWidth="1"/>
    <col min="3330" max="3330" width="14.85546875" style="150" customWidth="1"/>
    <col min="3331" max="3338" width="11.140625" style="150" customWidth="1"/>
    <col min="3339" max="3584" width="8.85546875" style="150"/>
    <col min="3585" max="3585" width="10.28515625" style="150" customWidth="1"/>
    <col min="3586" max="3586" width="14.85546875" style="150" customWidth="1"/>
    <col min="3587" max="3594" width="11.140625" style="150" customWidth="1"/>
    <col min="3595" max="3840" width="8.85546875" style="150"/>
    <col min="3841" max="3841" width="10.28515625" style="150" customWidth="1"/>
    <col min="3842" max="3842" width="14.85546875" style="150" customWidth="1"/>
    <col min="3843" max="3850" width="11.140625" style="150" customWidth="1"/>
    <col min="3851" max="4096" width="8.85546875" style="150"/>
    <col min="4097" max="4097" width="10.28515625" style="150" customWidth="1"/>
    <col min="4098" max="4098" width="14.85546875" style="150" customWidth="1"/>
    <col min="4099" max="4106" width="11.140625" style="150" customWidth="1"/>
    <col min="4107" max="4352" width="8.85546875" style="150"/>
    <col min="4353" max="4353" width="10.28515625" style="150" customWidth="1"/>
    <col min="4354" max="4354" width="14.85546875" style="150" customWidth="1"/>
    <col min="4355" max="4362" width="11.140625" style="150" customWidth="1"/>
    <col min="4363" max="4608" width="8.85546875" style="150"/>
    <col min="4609" max="4609" width="10.28515625" style="150" customWidth="1"/>
    <col min="4610" max="4610" width="14.85546875" style="150" customWidth="1"/>
    <col min="4611" max="4618" width="11.140625" style="150" customWidth="1"/>
    <col min="4619" max="4864" width="8.85546875" style="150"/>
    <col min="4865" max="4865" width="10.28515625" style="150" customWidth="1"/>
    <col min="4866" max="4866" width="14.85546875" style="150" customWidth="1"/>
    <col min="4867" max="4874" width="11.140625" style="150" customWidth="1"/>
    <col min="4875" max="5120" width="8.85546875" style="150"/>
    <col min="5121" max="5121" width="10.28515625" style="150" customWidth="1"/>
    <col min="5122" max="5122" width="14.85546875" style="150" customWidth="1"/>
    <col min="5123" max="5130" width="11.140625" style="150" customWidth="1"/>
    <col min="5131" max="5376" width="8.85546875" style="150"/>
    <col min="5377" max="5377" width="10.28515625" style="150" customWidth="1"/>
    <col min="5378" max="5378" width="14.85546875" style="150" customWidth="1"/>
    <col min="5379" max="5386" width="11.140625" style="150" customWidth="1"/>
    <col min="5387" max="5632" width="8.85546875" style="150"/>
    <col min="5633" max="5633" width="10.28515625" style="150" customWidth="1"/>
    <col min="5634" max="5634" width="14.85546875" style="150" customWidth="1"/>
    <col min="5635" max="5642" width="11.140625" style="150" customWidth="1"/>
    <col min="5643" max="5888" width="8.85546875" style="150"/>
    <col min="5889" max="5889" width="10.28515625" style="150" customWidth="1"/>
    <col min="5890" max="5890" width="14.85546875" style="150" customWidth="1"/>
    <col min="5891" max="5898" width="11.140625" style="150" customWidth="1"/>
    <col min="5899" max="6144" width="8.85546875" style="150"/>
    <col min="6145" max="6145" width="10.28515625" style="150" customWidth="1"/>
    <col min="6146" max="6146" width="14.85546875" style="150" customWidth="1"/>
    <col min="6147" max="6154" width="11.140625" style="150" customWidth="1"/>
    <col min="6155" max="6400" width="8.85546875" style="150"/>
    <col min="6401" max="6401" width="10.28515625" style="150" customWidth="1"/>
    <col min="6402" max="6402" width="14.85546875" style="150" customWidth="1"/>
    <col min="6403" max="6410" width="11.140625" style="150" customWidth="1"/>
    <col min="6411" max="6656" width="8.85546875" style="150"/>
    <col min="6657" max="6657" width="10.28515625" style="150" customWidth="1"/>
    <col min="6658" max="6658" width="14.85546875" style="150" customWidth="1"/>
    <col min="6659" max="6666" width="11.140625" style="150" customWidth="1"/>
    <col min="6667" max="6912" width="8.85546875" style="150"/>
    <col min="6913" max="6913" width="10.28515625" style="150" customWidth="1"/>
    <col min="6914" max="6914" width="14.85546875" style="150" customWidth="1"/>
    <col min="6915" max="6922" width="11.140625" style="150" customWidth="1"/>
    <col min="6923" max="7168" width="8.85546875" style="150"/>
    <col min="7169" max="7169" width="10.28515625" style="150" customWidth="1"/>
    <col min="7170" max="7170" width="14.85546875" style="150" customWidth="1"/>
    <col min="7171" max="7178" width="11.140625" style="150" customWidth="1"/>
    <col min="7179" max="7424" width="8.85546875" style="150"/>
    <col min="7425" max="7425" width="10.28515625" style="150" customWidth="1"/>
    <col min="7426" max="7426" width="14.85546875" style="150" customWidth="1"/>
    <col min="7427" max="7434" width="11.140625" style="150" customWidth="1"/>
    <col min="7435" max="7680" width="8.85546875" style="150"/>
    <col min="7681" max="7681" width="10.28515625" style="150" customWidth="1"/>
    <col min="7682" max="7682" width="14.85546875" style="150" customWidth="1"/>
    <col min="7683" max="7690" width="11.140625" style="150" customWidth="1"/>
    <col min="7691" max="7936" width="8.85546875" style="150"/>
    <col min="7937" max="7937" width="10.28515625" style="150" customWidth="1"/>
    <col min="7938" max="7938" width="14.85546875" style="150" customWidth="1"/>
    <col min="7939" max="7946" width="11.140625" style="150" customWidth="1"/>
    <col min="7947" max="8192" width="8.85546875" style="150"/>
    <col min="8193" max="8193" width="10.28515625" style="150" customWidth="1"/>
    <col min="8194" max="8194" width="14.85546875" style="150" customWidth="1"/>
    <col min="8195" max="8202" width="11.140625" style="150" customWidth="1"/>
    <col min="8203" max="8448" width="8.85546875" style="150"/>
    <col min="8449" max="8449" width="10.28515625" style="150" customWidth="1"/>
    <col min="8450" max="8450" width="14.85546875" style="150" customWidth="1"/>
    <col min="8451" max="8458" width="11.140625" style="150" customWidth="1"/>
    <col min="8459" max="8704" width="8.85546875" style="150"/>
    <col min="8705" max="8705" width="10.28515625" style="150" customWidth="1"/>
    <col min="8706" max="8706" width="14.85546875" style="150" customWidth="1"/>
    <col min="8707" max="8714" width="11.140625" style="150" customWidth="1"/>
    <col min="8715" max="8960" width="8.85546875" style="150"/>
    <col min="8961" max="8961" width="10.28515625" style="150" customWidth="1"/>
    <col min="8962" max="8962" width="14.85546875" style="150" customWidth="1"/>
    <col min="8963" max="8970" width="11.140625" style="150" customWidth="1"/>
    <col min="8971" max="9216" width="8.85546875" style="150"/>
    <col min="9217" max="9217" width="10.28515625" style="150" customWidth="1"/>
    <col min="9218" max="9218" width="14.85546875" style="150" customWidth="1"/>
    <col min="9219" max="9226" width="11.140625" style="150" customWidth="1"/>
    <col min="9227" max="9472" width="8.85546875" style="150"/>
    <col min="9473" max="9473" width="10.28515625" style="150" customWidth="1"/>
    <col min="9474" max="9474" width="14.85546875" style="150" customWidth="1"/>
    <col min="9475" max="9482" width="11.140625" style="150" customWidth="1"/>
    <col min="9483" max="9728" width="8.85546875" style="150"/>
    <col min="9729" max="9729" width="10.28515625" style="150" customWidth="1"/>
    <col min="9730" max="9730" width="14.85546875" style="150" customWidth="1"/>
    <col min="9731" max="9738" width="11.140625" style="150" customWidth="1"/>
    <col min="9739" max="9984" width="8.85546875" style="150"/>
    <col min="9985" max="9985" width="10.28515625" style="150" customWidth="1"/>
    <col min="9986" max="9986" width="14.85546875" style="150" customWidth="1"/>
    <col min="9987" max="9994" width="11.140625" style="150" customWidth="1"/>
    <col min="9995" max="10240" width="8.85546875" style="150"/>
    <col min="10241" max="10241" width="10.28515625" style="150" customWidth="1"/>
    <col min="10242" max="10242" width="14.85546875" style="150" customWidth="1"/>
    <col min="10243" max="10250" width="11.140625" style="150" customWidth="1"/>
    <col min="10251" max="10496" width="8.85546875" style="150"/>
    <col min="10497" max="10497" width="10.28515625" style="150" customWidth="1"/>
    <col min="10498" max="10498" width="14.85546875" style="150" customWidth="1"/>
    <col min="10499" max="10506" width="11.140625" style="150" customWidth="1"/>
    <col min="10507" max="10752" width="8.85546875" style="150"/>
    <col min="10753" max="10753" width="10.28515625" style="150" customWidth="1"/>
    <col min="10754" max="10754" width="14.85546875" style="150" customWidth="1"/>
    <col min="10755" max="10762" width="11.140625" style="150" customWidth="1"/>
    <col min="10763" max="11008" width="8.85546875" style="150"/>
    <col min="11009" max="11009" width="10.28515625" style="150" customWidth="1"/>
    <col min="11010" max="11010" width="14.85546875" style="150" customWidth="1"/>
    <col min="11011" max="11018" width="11.140625" style="150" customWidth="1"/>
    <col min="11019" max="11264" width="8.85546875" style="150"/>
    <col min="11265" max="11265" width="10.28515625" style="150" customWidth="1"/>
    <col min="11266" max="11266" width="14.85546875" style="150" customWidth="1"/>
    <col min="11267" max="11274" width="11.140625" style="150" customWidth="1"/>
    <col min="11275" max="11520" width="8.85546875" style="150"/>
    <col min="11521" max="11521" width="10.28515625" style="150" customWidth="1"/>
    <col min="11522" max="11522" width="14.85546875" style="150" customWidth="1"/>
    <col min="11523" max="11530" width="11.140625" style="150" customWidth="1"/>
    <col min="11531" max="11776" width="8.85546875" style="150"/>
    <col min="11777" max="11777" width="10.28515625" style="150" customWidth="1"/>
    <col min="11778" max="11778" width="14.85546875" style="150" customWidth="1"/>
    <col min="11779" max="11786" width="11.140625" style="150" customWidth="1"/>
    <col min="11787" max="12032" width="8.85546875" style="150"/>
    <col min="12033" max="12033" width="10.28515625" style="150" customWidth="1"/>
    <col min="12034" max="12034" width="14.85546875" style="150" customWidth="1"/>
    <col min="12035" max="12042" width="11.140625" style="150" customWidth="1"/>
    <col min="12043" max="12288" width="8.85546875" style="150"/>
    <col min="12289" max="12289" width="10.28515625" style="150" customWidth="1"/>
    <col min="12290" max="12290" width="14.85546875" style="150" customWidth="1"/>
    <col min="12291" max="12298" width="11.140625" style="150" customWidth="1"/>
    <col min="12299" max="12544" width="8.85546875" style="150"/>
    <col min="12545" max="12545" width="10.28515625" style="150" customWidth="1"/>
    <col min="12546" max="12546" width="14.85546875" style="150" customWidth="1"/>
    <col min="12547" max="12554" width="11.140625" style="150" customWidth="1"/>
    <col min="12555" max="12800" width="8.85546875" style="150"/>
    <col min="12801" max="12801" width="10.28515625" style="150" customWidth="1"/>
    <col min="12802" max="12802" width="14.85546875" style="150" customWidth="1"/>
    <col min="12803" max="12810" width="11.140625" style="150" customWidth="1"/>
    <col min="12811" max="13056" width="8.85546875" style="150"/>
    <col min="13057" max="13057" width="10.28515625" style="150" customWidth="1"/>
    <col min="13058" max="13058" width="14.85546875" style="150" customWidth="1"/>
    <col min="13059" max="13066" width="11.140625" style="150" customWidth="1"/>
    <col min="13067" max="13312" width="8.85546875" style="150"/>
    <col min="13313" max="13313" width="10.28515625" style="150" customWidth="1"/>
    <col min="13314" max="13314" width="14.85546875" style="150" customWidth="1"/>
    <col min="13315" max="13322" width="11.140625" style="150" customWidth="1"/>
    <col min="13323" max="13568" width="8.85546875" style="150"/>
    <col min="13569" max="13569" width="10.28515625" style="150" customWidth="1"/>
    <col min="13570" max="13570" width="14.85546875" style="150" customWidth="1"/>
    <col min="13571" max="13578" width="11.140625" style="150" customWidth="1"/>
    <col min="13579" max="13824" width="8.85546875" style="150"/>
    <col min="13825" max="13825" width="10.28515625" style="150" customWidth="1"/>
    <col min="13826" max="13826" width="14.85546875" style="150" customWidth="1"/>
    <col min="13827" max="13834" width="11.140625" style="150" customWidth="1"/>
    <col min="13835" max="14080" width="8.85546875" style="150"/>
    <col min="14081" max="14081" width="10.28515625" style="150" customWidth="1"/>
    <col min="14082" max="14082" width="14.85546875" style="150" customWidth="1"/>
    <col min="14083" max="14090" width="11.140625" style="150" customWidth="1"/>
    <col min="14091" max="14336" width="8.85546875" style="150"/>
    <col min="14337" max="14337" width="10.28515625" style="150" customWidth="1"/>
    <col min="14338" max="14338" width="14.85546875" style="150" customWidth="1"/>
    <col min="14339" max="14346" width="11.140625" style="150" customWidth="1"/>
    <col min="14347" max="14592" width="8.85546875" style="150"/>
    <col min="14593" max="14593" width="10.28515625" style="150" customWidth="1"/>
    <col min="14594" max="14594" width="14.85546875" style="150" customWidth="1"/>
    <col min="14595" max="14602" width="11.140625" style="150" customWidth="1"/>
    <col min="14603" max="14848" width="8.85546875" style="150"/>
    <col min="14849" max="14849" width="10.28515625" style="150" customWidth="1"/>
    <col min="14850" max="14850" width="14.85546875" style="150" customWidth="1"/>
    <col min="14851" max="14858" width="11.140625" style="150" customWidth="1"/>
    <col min="14859" max="15104" width="8.85546875" style="150"/>
    <col min="15105" max="15105" width="10.28515625" style="150" customWidth="1"/>
    <col min="15106" max="15106" width="14.85546875" style="150" customWidth="1"/>
    <col min="15107" max="15114" width="11.140625" style="150" customWidth="1"/>
    <col min="15115" max="15360" width="8.85546875" style="150"/>
    <col min="15361" max="15361" width="10.28515625" style="150" customWidth="1"/>
    <col min="15362" max="15362" width="14.85546875" style="150" customWidth="1"/>
    <col min="15363" max="15370" width="11.140625" style="150" customWidth="1"/>
    <col min="15371" max="15616" width="8.85546875" style="150"/>
    <col min="15617" max="15617" width="10.28515625" style="150" customWidth="1"/>
    <col min="15618" max="15618" width="14.85546875" style="150" customWidth="1"/>
    <col min="15619" max="15626" width="11.140625" style="150" customWidth="1"/>
    <col min="15627" max="15872" width="8.85546875" style="150"/>
    <col min="15873" max="15873" width="10.28515625" style="150" customWidth="1"/>
    <col min="15874" max="15874" width="14.85546875" style="150" customWidth="1"/>
    <col min="15875" max="15882" width="11.140625" style="150" customWidth="1"/>
    <col min="15883" max="16128" width="8.85546875" style="150"/>
    <col min="16129" max="16129" width="10.28515625" style="150" customWidth="1"/>
    <col min="16130" max="16130" width="14.85546875" style="150" customWidth="1"/>
    <col min="16131" max="16138" width="11.140625" style="150" customWidth="1"/>
    <col min="16139" max="16383" width="8.85546875" style="150"/>
    <col min="16384" max="16384" width="9" style="150" customWidth="1"/>
  </cols>
  <sheetData>
    <row r="1" spans="1:12" ht="33" customHeight="1">
      <c r="A1" s="1013" t="s">
        <v>845</v>
      </c>
      <c r="B1" s="1014"/>
      <c r="C1" s="1014"/>
      <c r="D1" s="1014"/>
      <c r="E1" s="1014"/>
      <c r="F1" s="1014"/>
      <c r="G1" s="1014"/>
      <c r="H1" s="222"/>
      <c r="I1" s="222"/>
      <c r="J1" s="222"/>
    </row>
    <row r="2" spans="1:12" ht="33" customHeight="1">
      <c r="A2" s="1029" t="s">
        <v>1480</v>
      </c>
      <c r="B2" s="1030"/>
      <c r="C2" s="1030"/>
      <c r="D2" s="1030"/>
      <c r="E2" s="1030"/>
      <c r="F2" s="1030"/>
      <c r="G2" s="1030"/>
      <c r="H2" s="222"/>
      <c r="I2" s="222"/>
      <c r="J2" s="222"/>
    </row>
    <row r="3" spans="1:12" ht="16.5" customHeight="1">
      <c r="A3" s="995" t="s">
        <v>194</v>
      </c>
      <c r="B3" s="996"/>
      <c r="C3" s="996"/>
      <c r="D3" s="997" t="s">
        <v>195</v>
      </c>
      <c r="E3" s="997"/>
      <c r="F3" s="997"/>
      <c r="G3" s="998"/>
      <c r="H3" s="223"/>
      <c r="I3" s="223"/>
    </row>
    <row r="4" spans="1:12" ht="35.1" customHeight="1">
      <c r="A4" s="1005" t="s">
        <v>844</v>
      </c>
      <c r="B4" s="260" t="s">
        <v>48</v>
      </c>
      <c r="C4" s="260"/>
      <c r="D4" s="260"/>
      <c r="E4" s="260"/>
      <c r="F4" s="260" t="s">
        <v>196</v>
      </c>
      <c r="G4" s="1005" t="s">
        <v>159</v>
      </c>
      <c r="H4" s="225"/>
      <c r="I4" s="225"/>
    </row>
    <row r="5" spans="1:12" ht="35.1" customHeight="1">
      <c r="A5" s="1006"/>
      <c r="B5" s="249" t="s">
        <v>703</v>
      </c>
      <c r="C5" s="249" t="s">
        <v>704</v>
      </c>
      <c r="D5" s="249" t="s">
        <v>705</v>
      </c>
      <c r="E5" s="249" t="s">
        <v>706</v>
      </c>
      <c r="F5" s="249" t="s">
        <v>1022</v>
      </c>
      <c r="G5" s="1006"/>
      <c r="I5" s="225"/>
    </row>
    <row r="6" spans="1:12" ht="27.95" customHeight="1">
      <c r="A6" s="239" t="s">
        <v>104</v>
      </c>
      <c r="B6" s="263">
        <v>51928</v>
      </c>
      <c r="C6" s="263">
        <v>62382</v>
      </c>
      <c r="D6" s="263">
        <v>71656</v>
      </c>
      <c r="E6" s="263">
        <v>84249</v>
      </c>
      <c r="F6" s="263">
        <v>113204</v>
      </c>
      <c r="G6" s="239" t="s">
        <v>2</v>
      </c>
      <c r="I6" s="226"/>
    </row>
    <row r="7" spans="1:12" ht="27.95" customHeight="1">
      <c r="A7" s="239" t="s">
        <v>38</v>
      </c>
      <c r="B7" s="230">
        <v>84671</v>
      </c>
      <c r="C7" s="231">
        <v>83892</v>
      </c>
      <c r="D7" s="231">
        <v>110210</v>
      </c>
      <c r="E7" s="231">
        <v>113799</v>
      </c>
      <c r="F7" s="231">
        <v>130593</v>
      </c>
      <c r="G7" s="239" t="s">
        <v>3</v>
      </c>
      <c r="I7" s="226"/>
    </row>
    <row r="8" spans="1:12" ht="27.95" customHeight="1">
      <c r="A8" s="239" t="s">
        <v>107</v>
      </c>
      <c r="B8" s="263">
        <v>19606</v>
      </c>
      <c r="C8" s="263">
        <v>38253</v>
      </c>
      <c r="D8" s="263">
        <v>41229</v>
      </c>
      <c r="E8" s="263">
        <v>34858</v>
      </c>
      <c r="F8" s="263">
        <v>35443</v>
      </c>
      <c r="G8" s="239" t="s">
        <v>8</v>
      </c>
      <c r="I8" s="226"/>
    </row>
    <row r="9" spans="1:12" ht="27.95" customHeight="1">
      <c r="A9" s="239" t="s">
        <v>108</v>
      </c>
      <c r="B9" s="230">
        <v>9834</v>
      </c>
      <c r="C9" s="231">
        <v>16206</v>
      </c>
      <c r="D9" s="231">
        <v>17843</v>
      </c>
      <c r="E9" s="231">
        <v>23840</v>
      </c>
      <c r="F9" s="231">
        <v>23188</v>
      </c>
      <c r="G9" s="239" t="s">
        <v>10</v>
      </c>
      <c r="I9" s="226"/>
    </row>
    <row r="10" spans="1:12" ht="27.95" customHeight="1">
      <c r="A10" s="239" t="s">
        <v>110</v>
      </c>
      <c r="B10" s="263">
        <v>30511</v>
      </c>
      <c r="C10" s="263">
        <v>35841</v>
      </c>
      <c r="D10" s="263">
        <v>32438</v>
      </c>
      <c r="E10" s="263">
        <v>51166</v>
      </c>
      <c r="F10" s="263">
        <v>52092</v>
      </c>
      <c r="G10" s="239" t="s">
        <v>11</v>
      </c>
      <c r="I10" s="226"/>
      <c r="L10" s="227"/>
    </row>
    <row r="11" spans="1:12" ht="27.95" customHeight="1">
      <c r="A11" s="239" t="s">
        <v>16</v>
      </c>
      <c r="B11" s="230">
        <v>17007</v>
      </c>
      <c r="C11" s="231">
        <v>22125</v>
      </c>
      <c r="D11" s="231">
        <v>26167</v>
      </c>
      <c r="E11" s="231">
        <v>35578</v>
      </c>
      <c r="F11" s="231">
        <v>33577</v>
      </c>
      <c r="G11" s="239" t="s">
        <v>17</v>
      </c>
      <c r="I11" s="226"/>
      <c r="L11" s="139"/>
    </row>
    <row r="12" spans="1:12" ht="27.95" customHeight="1">
      <c r="A12" s="239" t="s">
        <v>113</v>
      </c>
      <c r="B12" s="263">
        <v>7429</v>
      </c>
      <c r="C12" s="263">
        <v>11425</v>
      </c>
      <c r="D12" s="263">
        <v>12688</v>
      </c>
      <c r="E12" s="263">
        <v>13823</v>
      </c>
      <c r="F12" s="263">
        <v>14014</v>
      </c>
      <c r="G12" s="239" t="s">
        <v>20</v>
      </c>
      <c r="I12" s="226"/>
    </row>
    <row r="13" spans="1:12" ht="27.95" customHeight="1">
      <c r="A13" s="239" t="s">
        <v>21</v>
      </c>
      <c r="B13" s="230">
        <v>6782</v>
      </c>
      <c r="C13" s="231">
        <v>8312</v>
      </c>
      <c r="D13" s="231">
        <v>8638</v>
      </c>
      <c r="E13" s="231">
        <v>12385</v>
      </c>
      <c r="F13" s="231">
        <v>12271</v>
      </c>
      <c r="G13" s="239" t="s">
        <v>114</v>
      </c>
      <c r="I13" s="226"/>
    </row>
    <row r="14" spans="1:12" ht="27.95" customHeight="1">
      <c r="A14" s="239" t="s">
        <v>115</v>
      </c>
      <c r="B14" s="263">
        <v>2883</v>
      </c>
      <c r="C14" s="263">
        <v>3131</v>
      </c>
      <c r="D14" s="263">
        <v>3131</v>
      </c>
      <c r="E14" s="263">
        <v>5653</v>
      </c>
      <c r="F14" s="263">
        <v>5338</v>
      </c>
      <c r="G14" s="239" t="s">
        <v>23</v>
      </c>
      <c r="I14" s="226"/>
    </row>
    <row r="15" spans="1:12" ht="27.95" customHeight="1">
      <c r="A15" s="239" t="s">
        <v>24</v>
      </c>
      <c r="B15" s="230">
        <v>10143</v>
      </c>
      <c r="C15" s="231">
        <v>11903</v>
      </c>
      <c r="D15" s="231">
        <v>12888</v>
      </c>
      <c r="E15" s="231">
        <v>18753</v>
      </c>
      <c r="F15" s="231">
        <v>16447</v>
      </c>
      <c r="G15" s="239" t="s">
        <v>197</v>
      </c>
      <c r="I15" s="226"/>
    </row>
    <row r="16" spans="1:12" ht="27.95" customHeight="1">
      <c r="A16" s="239" t="s">
        <v>26</v>
      </c>
      <c r="B16" s="263">
        <v>2866</v>
      </c>
      <c r="C16" s="263">
        <v>4607</v>
      </c>
      <c r="D16" s="263">
        <v>4981</v>
      </c>
      <c r="E16" s="263">
        <v>7547</v>
      </c>
      <c r="F16" s="263">
        <v>6490</v>
      </c>
      <c r="G16" s="239" t="s">
        <v>27</v>
      </c>
      <c r="I16" s="226"/>
    </row>
    <row r="17" spans="1:10" ht="27.95" customHeight="1">
      <c r="A17" s="239" t="s">
        <v>198</v>
      </c>
      <c r="B17" s="230">
        <v>5251</v>
      </c>
      <c r="C17" s="231">
        <v>5976</v>
      </c>
      <c r="D17" s="231">
        <v>6593</v>
      </c>
      <c r="E17" s="231">
        <v>10535</v>
      </c>
      <c r="F17" s="231">
        <v>7902</v>
      </c>
      <c r="G17" s="239" t="s">
        <v>44</v>
      </c>
      <c r="I17" s="226"/>
    </row>
    <row r="18" spans="1:10" ht="27.95" customHeight="1">
      <c r="A18" s="239" t="s">
        <v>29</v>
      </c>
      <c r="B18" s="263">
        <v>3492</v>
      </c>
      <c r="C18" s="263">
        <v>4701</v>
      </c>
      <c r="D18" s="263">
        <v>5467</v>
      </c>
      <c r="E18" s="263">
        <v>10687</v>
      </c>
      <c r="F18" s="263">
        <v>7890</v>
      </c>
      <c r="G18" s="239" t="s">
        <v>30</v>
      </c>
      <c r="I18" s="226"/>
    </row>
    <row r="19" spans="1:10" ht="27.95" customHeight="1">
      <c r="A19" s="264" t="s">
        <v>58</v>
      </c>
      <c r="B19" s="259">
        <f>SUM(B5:B18)</f>
        <v>252403</v>
      </c>
      <c r="C19" s="259">
        <f>SUM(C6:C18)</f>
        <v>308754</v>
      </c>
      <c r="D19" s="259">
        <f>SUM(D6:D18)</f>
        <v>353929</v>
      </c>
      <c r="E19" s="259">
        <f>SUM(E6:E18)</f>
        <v>422873</v>
      </c>
      <c r="F19" s="259">
        <f>SUM(F6:F18)</f>
        <v>458449</v>
      </c>
      <c r="G19" s="253" t="s">
        <v>36</v>
      </c>
      <c r="I19" s="226"/>
    </row>
    <row r="20" spans="1:10" ht="15">
      <c r="A20" s="1031"/>
      <c r="B20" s="1031"/>
      <c r="C20" s="223"/>
      <c r="D20" s="223"/>
      <c r="E20" s="223"/>
      <c r="F20" s="223"/>
      <c r="G20" s="223"/>
      <c r="H20" s="223"/>
      <c r="I20" s="223"/>
      <c r="J20" s="224"/>
    </row>
    <row r="21" spans="1:10">
      <c r="J21" s="151"/>
    </row>
    <row r="23" spans="1:10">
      <c r="B23" s="229"/>
      <c r="C23" s="229"/>
      <c r="D23" s="229"/>
      <c r="E23" s="229"/>
      <c r="F23" s="229"/>
      <c r="H23" s="229"/>
      <c r="I23" s="229"/>
      <c r="J23" s="229"/>
    </row>
    <row r="24" spans="1:10">
      <c r="B24" s="229"/>
      <c r="C24" s="229"/>
      <c r="D24" s="229"/>
      <c r="E24" s="229"/>
      <c r="F24" s="229"/>
      <c r="H24" s="229"/>
      <c r="I24" s="229"/>
      <c r="J24" s="229"/>
    </row>
    <row r="25" spans="1:10">
      <c r="B25" s="229"/>
      <c r="C25" s="229"/>
      <c r="D25" s="229"/>
      <c r="E25" s="229"/>
      <c r="F25" s="229"/>
      <c r="H25" s="229"/>
      <c r="I25" s="229"/>
      <c r="J25" s="229"/>
    </row>
    <row r="26" spans="1:10">
      <c r="B26" s="229"/>
      <c r="C26" s="229"/>
      <c r="D26" s="229"/>
      <c r="E26" s="229"/>
      <c r="F26" s="229"/>
      <c r="H26" s="229"/>
      <c r="I26" s="229"/>
      <c r="J26" s="229"/>
    </row>
    <row r="27" spans="1:10">
      <c r="B27" s="229"/>
      <c r="C27" s="229"/>
      <c r="D27" s="229"/>
      <c r="E27" s="229"/>
      <c r="F27" s="229"/>
      <c r="H27" s="229"/>
      <c r="I27" s="229"/>
      <c r="J27" s="229"/>
    </row>
    <row r="28" spans="1:10">
      <c r="B28" s="229"/>
      <c r="C28" s="229"/>
      <c r="D28" s="229"/>
      <c r="E28" s="229"/>
      <c r="F28" s="229"/>
      <c r="H28" s="229"/>
      <c r="I28" s="229"/>
      <c r="J28" s="229"/>
    </row>
    <row r="29" spans="1:10">
      <c r="B29" s="229"/>
      <c r="C29" s="229"/>
      <c r="D29" s="229"/>
      <c r="E29" s="229"/>
      <c r="F29" s="229"/>
      <c r="H29" s="229"/>
      <c r="I29" s="229"/>
      <c r="J29" s="229"/>
    </row>
    <row r="30" spans="1:10">
      <c r="B30" s="229"/>
      <c r="C30" s="229"/>
      <c r="D30" s="229"/>
      <c r="E30" s="229"/>
      <c r="F30" s="229"/>
      <c r="H30" s="229"/>
      <c r="I30" s="229"/>
      <c r="J30" s="229"/>
    </row>
    <row r="31" spans="1:10">
      <c r="B31" s="229"/>
      <c r="C31" s="229"/>
      <c r="D31" s="229"/>
      <c r="E31" s="229"/>
      <c r="F31" s="229"/>
      <c r="H31" s="229"/>
      <c r="I31" s="229"/>
      <c r="J31" s="229"/>
    </row>
    <row r="32" spans="1:10">
      <c r="B32" s="229"/>
      <c r="C32" s="229"/>
      <c r="D32" s="229"/>
      <c r="E32" s="229"/>
      <c r="F32" s="229"/>
      <c r="H32" s="229"/>
      <c r="I32" s="229"/>
      <c r="J32" s="229"/>
    </row>
  </sheetData>
  <mergeCells count="7">
    <mergeCell ref="G4:G5"/>
    <mergeCell ref="A1:G1"/>
    <mergeCell ref="A2:G2"/>
    <mergeCell ref="A4:A5"/>
    <mergeCell ref="A20:B20"/>
    <mergeCell ref="A3:C3"/>
    <mergeCell ref="D3:G3"/>
  </mergeCells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O78"/>
  <sheetViews>
    <sheetView showGridLines="0" rightToLeft="1" zoomScale="90" zoomScaleNormal="90" zoomScaleSheetLayoutView="75" workbookViewId="0">
      <selection activeCell="A3" sqref="A3:C3"/>
    </sheetView>
  </sheetViews>
  <sheetFormatPr defaultColWidth="31.140625" defaultRowHeight="33" customHeight="1"/>
  <cols>
    <col min="1" max="1" width="39.7109375" style="109" customWidth="1"/>
    <col min="2" max="4" width="15.7109375" style="122" customWidth="1"/>
    <col min="5" max="5" width="15.7109375" style="109" customWidth="1"/>
    <col min="6" max="6" width="39.7109375" style="109" customWidth="1"/>
    <col min="7" max="8" width="31.140625" style="109"/>
    <col min="9" max="13" width="13.7109375" style="110" customWidth="1"/>
    <col min="14" max="16384" width="31.140625" style="109"/>
  </cols>
  <sheetData>
    <row r="1" spans="1:13" s="103" customFormat="1" ht="33" customHeight="1">
      <c r="A1" s="1013" t="s">
        <v>1210</v>
      </c>
      <c r="B1" s="1014"/>
      <c r="C1" s="1014"/>
      <c r="D1" s="1014"/>
      <c r="E1" s="1014"/>
      <c r="F1" s="1014"/>
      <c r="I1" s="104"/>
      <c r="J1" s="104"/>
      <c r="K1" s="104"/>
      <c r="L1" s="104"/>
      <c r="M1" s="104"/>
    </row>
    <row r="2" spans="1:13" s="105" customFormat="1" ht="33" customHeight="1">
      <c r="A2" s="1025" t="s">
        <v>1482</v>
      </c>
      <c r="B2" s="1026"/>
      <c r="C2" s="1026"/>
      <c r="D2" s="1026"/>
      <c r="E2" s="1026"/>
      <c r="F2" s="1026"/>
      <c r="I2" s="106"/>
      <c r="J2" s="106"/>
      <c r="K2" s="106"/>
      <c r="L2" s="106"/>
      <c r="M2" s="106"/>
    </row>
    <row r="3" spans="1:13" s="107" customFormat="1" ht="20.25" customHeight="1">
      <c r="A3" s="995" t="s">
        <v>199</v>
      </c>
      <c r="B3" s="996"/>
      <c r="C3" s="996"/>
      <c r="D3" s="750"/>
      <c r="E3" s="750"/>
      <c r="F3" s="959" t="s">
        <v>200</v>
      </c>
      <c r="I3" s="108"/>
      <c r="J3" s="108"/>
      <c r="K3" s="108"/>
      <c r="L3" s="108"/>
      <c r="M3" s="108"/>
    </row>
    <row r="4" spans="1:13" ht="33" customHeight="1">
      <c r="A4" s="1036" t="s">
        <v>201</v>
      </c>
      <c r="B4" s="1033" t="s">
        <v>137</v>
      </c>
      <c r="C4" s="1034"/>
      <c r="D4" s="1034"/>
      <c r="E4" s="1035"/>
      <c r="F4" s="1036" t="s">
        <v>749</v>
      </c>
    </row>
    <row r="5" spans="1:13" ht="33" customHeight="1">
      <c r="A5" s="1037"/>
      <c r="B5" s="1033" t="s">
        <v>1456</v>
      </c>
      <c r="C5" s="1034"/>
      <c r="D5" s="1034"/>
      <c r="E5" s="1035"/>
      <c r="F5" s="1037"/>
    </row>
    <row r="6" spans="1:13" ht="33" customHeight="1">
      <c r="A6" s="1037"/>
      <c r="B6" s="249" t="s">
        <v>148</v>
      </c>
      <c r="C6" s="249" t="s">
        <v>149</v>
      </c>
      <c r="D6" s="249" t="s">
        <v>58</v>
      </c>
      <c r="E6" s="249" t="s">
        <v>202</v>
      </c>
      <c r="F6" s="1037"/>
    </row>
    <row r="7" spans="1:13" ht="33" customHeight="1">
      <c r="A7" s="1038"/>
      <c r="B7" s="249" t="s">
        <v>204</v>
      </c>
      <c r="C7" s="249" t="s">
        <v>77</v>
      </c>
      <c r="D7" s="249" t="s">
        <v>59</v>
      </c>
      <c r="E7" s="249" t="s">
        <v>203</v>
      </c>
      <c r="F7" s="1038"/>
    </row>
    <row r="8" spans="1:13" s="103" customFormat="1" ht="33" customHeight="1">
      <c r="A8" s="910" t="s">
        <v>643</v>
      </c>
      <c r="B8" s="527" t="s">
        <v>205</v>
      </c>
      <c r="C8" s="527" t="s">
        <v>205</v>
      </c>
      <c r="D8" s="751">
        <v>7729764</v>
      </c>
      <c r="E8" s="528" t="s">
        <v>205</v>
      </c>
      <c r="F8" s="910" t="s">
        <v>846</v>
      </c>
      <c r="G8" s="109"/>
      <c r="H8" s="109"/>
      <c r="I8" s="104"/>
      <c r="J8" s="104"/>
      <c r="K8" s="104"/>
      <c r="L8" s="104"/>
      <c r="M8" s="104"/>
    </row>
    <row r="9" spans="1:13" s="103" customFormat="1" ht="33" customHeight="1">
      <c r="A9" s="795" t="s">
        <v>101</v>
      </c>
      <c r="B9" s="814" t="s">
        <v>205</v>
      </c>
      <c r="C9" s="814" t="s">
        <v>205</v>
      </c>
      <c r="D9" s="751">
        <v>3738858</v>
      </c>
      <c r="E9" s="815" t="s">
        <v>205</v>
      </c>
      <c r="F9" s="795" t="s">
        <v>847</v>
      </c>
      <c r="I9" s="104"/>
      <c r="J9" s="104"/>
      <c r="K9" s="104"/>
      <c r="L9" s="104"/>
      <c r="M9" s="104"/>
    </row>
    <row r="10" spans="1:13" s="103" customFormat="1" ht="33" customHeight="1">
      <c r="A10" s="795" t="s">
        <v>716</v>
      </c>
      <c r="B10" s="527" t="s">
        <v>205</v>
      </c>
      <c r="C10" s="527" t="s">
        <v>205</v>
      </c>
      <c r="D10" s="751">
        <v>2923144</v>
      </c>
      <c r="E10" s="528" t="s">
        <v>205</v>
      </c>
      <c r="F10" s="795" t="s">
        <v>848</v>
      </c>
      <c r="I10" s="104"/>
      <c r="J10" s="104"/>
      <c r="K10" s="104"/>
      <c r="L10" s="104"/>
      <c r="M10" s="104"/>
    </row>
    <row r="11" spans="1:13" s="103" customFormat="1" ht="33" customHeight="1">
      <c r="A11" s="795" t="s">
        <v>715</v>
      </c>
      <c r="B11" s="814">
        <v>1632059</v>
      </c>
      <c r="C11" s="814">
        <v>131292</v>
      </c>
      <c r="D11" s="751">
        <f t="shared" ref="D11:D17" si="0">SUM(B11:C11)</f>
        <v>1763351</v>
      </c>
      <c r="E11" s="815">
        <f t="shared" ref="E11:E17" si="1">B11/D11*100</f>
        <v>92.554403519208591</v>
      </c>
      <c r="F11" s="795" t="s">
        <v>849</v>
      </c>
      <c r="I11" s="104"/>
      <c r="J11" s="104"/>
      <c r="K11" s="104"/>
      <c r="L11" s="104"/>
      <c r="M11" s="104"/>
    </row>
    <row r="12" spans="1:13" s="103" customFormat="1" ht="33" customHeight="1">
      <c r="A12" s="795" t="s">
        <v>100</v>
      </c>
      <c r="B12" s="527">
        <v>757091</v>
      </c>
      <c r="C12" s="527">
        <v>129620</v>
      </c>
      <c r="D12" s="751">
        <f t="shared" si="0"/>
        <v>886711</v>
      </c>
      <c r="E12" s="528">
        <f t="shared" si="1"/>
        <v>85.381933910823264</v>
      </c>
      <c r="F12" s="795" t="s">
        <v>851</v>
      </c>
      <c r="I12" s="104"/>
      <c r="J12" s="104"/>
      <c r="K12" s="104"/>
      <c r="L12" s="104"/>
      <c r="M12" s="104"/>
    </row>
    <row r="13" spans="1:13" s="103" customFormat="1" ht="33" customHeight="1">
      <c r="A13" s="795" t="s">
        <v>206</v>
      </c>
      <c r="B13" s="814">
        <v>1144022</v>
      </c>
      <c r="C13" s="814">
        <v>241680</v>
      </c>
      <c r="D13" s="751">
        <f t="shared" si="0"/>
        <v>1385702</v>
      </c>
      <c r="E13" s="815">
        <f t="shared" si="1"/>
        <v>82.559020626368437</v>
      </c>
      <c r="F13" s="795" t="s">
        <v>852</v>
      </c>
      <c r="I13" s="104"/>
      <c r="J13" s="104"/>
      <c r="K13" s="104"/>
      <c r="L13" s="104"/>
      <c r="M13" s="104"/>
    </row>
    <row r="14" spans="1:13" s="103" customFormat="1" ht="33" customHeight="1">
      <c r="A14" s="795" t="s">
        <v>707</v>
      </c>
      <c r="B14" s="527">
        <v>1644</v>
      </c>
      <c r="C14" s="527">
        <v>305</v>
      </c>
      <c r="D14" s="751">
        <f t="shared" si="0"/>
        <v>1949</v>
      </c>
      <c r="E14" s="528">
        <f t="shared" si="1"/>
        <v>84.350949204720365</v>
      </c>
      <c r="F14" s="795" t="s">
        <v>853</v>
      </c>
      <c r="I14" s="104"/>
      <c r="J14" s="104"/>
      <c r="K14" s="104"/>
      <c r="L14" s="104"/>
      <c r="M14" s="104"/>
    </row>
    <row r="15" spans="1:13" s="103" customFormat="1" ht="33" customHeight="1">
      <c r="A15" s="795" t="s">
        <v>858</v>
      </c>
      <c r="B15" s="814">
        <v>62691</v>
      </c>
      <c r="C15" s="814">
        <v>3861</v>
      </c>
      <c r="D15" s="751">
        <f t="shared" si="0"/>
        <v>66552</v>
      </c>
      <c r="E15" s="815">
        <f t="shared" si="1"/>
        <v>94.19852145690588</v>
      </c>
      <c r="F15" s="795" t="s">
        <v>859</v>
      </c>
      <c r="I15" s="104"/>
      <c r="J15" s="104"/>
      <c r="K15" s="104"/>
      <c r="L15" s="104"/>
      <c r="M15" s="104"/>
    </row>
    <row r="16" spans="1:13" s="103" customFormat="1" ht="33" customHeight="1">
      <c r="A16" s="795" t="s">
        <v>207</v>
      </c>
      <c r="B16" s="527">
        <v>473843</v>
      </c>
      <c r="C16" s="527">
        <v>38604</v>
      </c>
      <c r="D16" s="751">
        <f t="shared" si="0"/>
        <v>512447</v>
      </c>
      <c r="E16" s="528">
        <f t="shared" si="1"/>
        <v>92.466733145086224</v>
      </c>
      <c r="F16" s="795" t="s">
        <v>857</v>
      </c>
      <c r="I16" s="104"/>
      <c r="J16" s="104"/>
      <c r="K16" s="104"/>
      <c r="L16" s="104"/>
      <c r="M16" s="104"/>
    </row>
    <row r="17" spans="1:13" s="103" customFormat="1" ht="33" customHeight="1">
      <c r="A17" s="795" t="s">
        <v>645</v>
      </c>
      <c r="B17" s="814">
        <v>1961237</v>
      </c>
      <c r="C17" s="814">
        <v>561000</v>
      </c>
      <c r="D17" s="751">
        <f t="shared" si="0"/>
        <v>2522237</v>
      </c>
      <c r="E17" s="815">
        <f t="shared" si="1"/>
        <v>77.757839568605164</v>
      </c>
      <c r="F17" s="795" t="s">
        <v>854</v>
      </c>
      <c r="I17" s="104"/>
      <c r="J17" s="104"/>
      <c r="K17" s="104"/>
      <c r="L17" s="104"/>
      <c r="M17" s="104"/>
    </row>
    <row r="18" spans="1:13" s="818" customFormat="1" ht="33" customHeight="1">
      <c r="A18" s="816" t="s">
        <v>35</v>
      </c>
      <c r="B18" s="817" t="s">
        <v>208</v>
      </c>
      <c r="C18" s="817" t="s">
        <v>208</v>
      </c>
      <c r="D18" s="817">
        <f>SUM(D8:D17)</f>
        <v>21530715</v>
      </c>
      <c r="E18" s="817" t="s">
        <v>208</v>
      </c>
      <c r="F18" s="816" t="s">
        <v>36</v>
      </c>
      <c r="I18" s="819"/>
      <c r="J18" s="819"/>
      <c r="K18" s="819"/>
      <c r="L18" s="819"/>
      <c r="M18" s="819"/>
    </row>
    <row r="19" spans="1:13" s="114" customFormat="1" ht="33" customHeight="1">
      <c r="A19" s="1032" t="s">
        <v>1212</v>
      </c>
      <c r="B19" s="1032"/>
      <c r="C19" s="1032"/>
      <c r="D19" s="1032"/>
      <c r="E19" s="1032"/>
      <c r="F19" s="1032"/>
      <c r="I19" s="115"/>
      <c r="J19" s="115"/>
      <c r="K19" s="115"/>
      <c r="L19" s="115"/>
      <c r="M19" s="115"/>
    </row>
    <row r="20" spans="1:13" s="114" customFormat="1" ht="33" customHeight="1">
      <c r="A20" s="111" t="s">
        <v>872</v>
      </c>
      <c r="B20" s="112"/>
      <c r="C20" s="112"/>
      <c r="D20" s="112"/>
      <c r="E20" s="113"/>
      <c r="F20" s="304" t="s">
        <v>873</v>
      </c>
      <c r="I20" s="115"/>
      <c r="J20" s="115"/>
      <c r="K20" s="115"/>
      <c r="L20" s="115"/>
      <c r="M20" s="115"/>
    </row>
    <row r="21" spans="1:13" s="114" customFormat="1" ht="33" hidden="1" customHeight="1">
      <c r="A21" s="111" t="s">
        <v>1136</v>
      </c>
      <c r="B21" s="112">
        <v>611736</v>
      </c>
      <c r="C21" s="112">
        <v>107976</v>
      </c>
      <c r="D21" s="112"/>
      <c r="E21" s="113"/>
      <c r="F21" s="304"/>
      <c r="I21" s="115"/>
      <c r="J21" s="115"/>
      <c r="K21" s="115"/>
      <c r="L21" s="115"/>
      <c r="M21" s="115"/>
    </row>
    <row r="22" spans="1:13" s="114" customFormat="1" ht="33" hidden="1" customHeight="1">
      <c r="A22" s="111" t="s">
        <v>1137</v>
      </c>
      <c r="B22" s="112">
        <v>145355</v>
      </c>
      <c r="C22" s="112">
        <v>21644</v>
      </c>
      <c r="D22" s="112"/>
      <c r="E22" s="113"/>
      <c r="F22" s="304"/>
      <c r="I22" s="115"/>
      <c r="J22" s="115"/>
      <c r="K22" s="115"/>
      <c r="L22" s="115"/>
      <c r="M22" s="115"/>
    </row>
    <row r="23" spans="1:13" s="114" customFormat="1" ht="33" hidden="1" customHeight="1">
      <c r="A23" s="111"/>
      <c r="B23" s="112">
        <f>SUM(B21:B22)</f>
        <v>757091</v>
      </c>
      <c r="C23" s="112">
        <f>SUM(C21:C22)</f>
        <v>129620</v>
      </c>
      <c r="D23" s="112"/>
      <c r="E23" s="113"/>
      <c r="F23" s="304"/>
      <c r="I23" s="115"/>
      <c r="J23" s="115"/>
      <c r="K23" s="115"/>
      <c r="L23" s="115"/>
      <c r="M23" s="115"/>
    </row>
    <row r="24" spans="1:13" s="119" customFormat="1" ht="33" hidden="1" customHeight="1">
      <c r="A24" s="116" t="s">
        <v>1000</v>
      </c>
      <c r="B24" s="117">
        <v>414691</v>
      </c>
      <c r="C24" s="117">
        <v>27369</v>
      </c>
      <c r="D24" s="117">
        <f>SUM(B24:C24)</f>
        <v>442060</v>
      </c>
      <c r="E24" s="118"/>
      <c r="F24" s="116"/>
      <c r="I24" s="120"/>
      <c r="J24" s="120"/>
      <c r="K24" s="120"/>
      <c r="L24" s="120"/>
      <c r="M24" s="120"/>
    </row>
    <row r="25" spans="1:13" s="119" customFormat="1" ht="33" hidden="1" customHeight="1">
      <c r="A25" s="116" t="s">
        <v>1</v>
      </c>
      <c r="B25" s="117">
        <v>1205945</v>
      </c>
      <c r="C25" s="117">
        <v>100837</v>
      </c>
      <c r="D25" s="117">
        <f>SUM(B25:C25)</f>
        <v>1306782</v>
      </c>
      <c r="E25" s="118"/>
      <c r="F25" s="116"/>
      <c r="I25" s="120"/>
      <c r="J25" s="120"/>
      <c r="K25" s="120"/>
      <c r="L25" s="120"/>
      <c r="M25" s="120"/>
    </row>
    <row r="26" spans="1:13" s="119" customFormat="1" ht="33" hidden="1" customHeight="1">
      <c r="A26" s="116" t="s">
        <v>1001</v>
      </c>
      <c r="B26" s="117">
        <v>11423</v>
      </c>
      <c r="C26" s="117">
        <v>3086</v>
      </c>
      <c r="D26" s="117">
        <f>SUM(B26:C26)</f>
        <v>14509</v>
      </c>
      <c r="E26" s="118"/>
      <c r="F26" s="116"/>
      <c r="I26" s="120"/>
      <c r="J26" s="120"/>
      <c r="K26" s="120"/>
      <c r="L26" s="120"/>
      <c r="M26" s="120"/>
    </row>
    <row r="27" spans="1:13" s="119" customFormat="1" ht="33" hidden="1" customHeight="1">
      <c r="A27" s="116"/>
      <c r="B27" s="117">
        <f>SUM(B24:B26)</f>
        <v>1632059</v>
      </c>
      <c r="C27" s="117">
        <f t="shared" ref="C27:D27" si="2">SUM(C24:C26)</f>
        <v>131292</v>
      </c>
      <c r="D27" s="117">
        <f t="shared" si="2"/>
        <v>1763351</v>
      </c>
      <c r="E27" s="118"/>
      <c r="F27" s="116"/>
      <c r="I27" s="120"/>
      <c r="J27" s="120"/>
      <c r="K27" s="120"/>
      <c r="L27" s="120"/>
      <c r="M27" s="120"/>
    </row>
    <row r="28" spans="1:13" s="119" customFormat="1" ht="33" hidden="1" customHeight="1">
      <c r="A28" s="116" t="s">
        <v>963</v>
      </c>
      <c r="B28" s="117">
        <v>348950</v>
      </c>
      <c r="C28" s="117">
        <v>4686</v>
      </c>
      <c r="D28" s="117">
        <f>SUM(B28:C28)</f>
        <v>353636</v>
      </c>
      <c r="E28" s="118"/>
      <c r="F28" s="116"/>
      <c r="I28" s="120"/>
      <c r="J28" s="120"/>
      <c r="K28" s="120"/>
      <c r="L28" s="120"/>
      <c r="M28" s="120"/>
    </row>
    <row r="29" spans="1:13" s="119" customFormat="1" ht="33" hidden="1" customHeight="1">
      <c r="A29" s="116" t="s">
        <v>981</v>
      </c>
      <c r="B29" s="117">
        <v>201208</v>
      </c>
      <c r="C29" s="117">
        <v>4049</v>
      </c>
      <c r="D29" s="104">
        <f>SUM(B29:C29)</f>
        <v>205257</v>
      </c>
      <c r="E29" s="118"/>
      <c r="F29" s="116"/>
      <c r="I29" s="120"/>
      <c r="J29" s="120"/>
      <c r="K29" s="120"/>
      <c r="L29" s="120"/>
      <c r="M29" s="120"/>
    </row>
    <row r="30" spans="1:13" s="119" customFormat="1" ht="33" hidden="1" customHeight="1">
      <c r="A30" s="116" t="s">
        <v>1</v>
      </c>
      <c r="B30" s="117"/>
      <c r="C30" s="117"/>
      <c r="D30" s="117">
        <v>981058</v>
      </c>
      <c r="E30" s="118"/>
      <c r="F30" s="116"/>
      <c r="G30" s="119">
        <v>1383193</v>
      </c>
      <c r="I30" s="120"/>
      <c r="J30" s="120"/>
      <c r="K30" s="120"/>
      <c r="L30" s="120"/>
      <c r="M30" s="120"/>
    </row>
    <row r="31" spans="1:13" s="119" customFormat="1" ht="33" hidden="1" customHeight="1">
      <c r="A31" s="116" t="s">
        <v>1205</v>
      </c>
      <c r="B31" s="117"/>
      <c r="C31" s="117"/>
      <c r="D31" s="119">
        <v>1383193</v>
      </c>
      <c r="E31" s="118"/>
      <c r="F31" s="116"/>
      <c r="I31" s="120"/>
      <c r="J31" s="120"/>
      <c r="K31" s="120"/>
      <c r="L31" s="120"/>
      <c r="M31" s="120"/>
    </row>
    <row r="32" spans="1:13" s="119" customFormat="1" ht="33" hidden="1" customHeight="1">
      <c r="A32" s="116"/>
      <c r="B32" s="117"/>
      <c r="C32" s="117"/>
      <c r="D32" s="119">
        <f>SUM(D28:D31)</f>
        <v>2923144</v>
      </c>
      <c r="E32" s="118"/>
      <c r="F32" s="116"/>
      <c r="I32" s="120"/>
      <c r="J32" s="120"/>
      <c r="K32" s="120"/>
      <c r="L32" s="120"/>
      <c r="M32" s="120"/>
    </row>
    <row r="33" spans="1:13" s="119" customFormat="1" ht="33" hidden="1" customHeight="1">
      <c r="A33" s="116" t="s">
        <v>1203</v>
      </c>
      <c r="B33" s="117">
        <v>16978</v>
      </c>
      <c r="C33" s="117">
        <v>443</v>
      </c>
      <c r="D33" s="117"/>
      <c r="E33" s="118"/>
      <c r="F33" s="116"/>
      <c r="I33" s="120"/>
      <c r="J33" s="120"/>
      <c r="K33" s="120"/>
      <c r="L33" s="120"/>
      <c r="M33" s="120"/>
    </row>
    <row r="34" spans="1:13" s="103" customFormat="1" ht="33" hidden="1" customHeight="1">
      <c r="A34" s="103" t="s">
        <v>1200</v>
      </c>
      <c r="B34" s="121">
        <v>806834</v>
      </c>
      <c r="C34" s="121">
        <v>118920</v>
      </c>
      <c r="D34" s="121">
        <f>SUM(B34:C34)</f>
        <v>925754</v>
      </c>
      <c r="I34" s="104"/>
      <c r="J34" s="104"/>
      <c r="K34" s="104"/>
      <c r="L34" s="104"/>
      <c r="M34" s="104"/>
    </row>
    <row r="35" spans="1:13" s="103" customFormat="1" ht="33" hidden="1" customHeight="1">
      <c r="A35" s="103" t="s">
        <v>965</v>
      </c>
      <c r="B35" s="121">
        <v>6156</v>
      </c>
      <c r="C35" s="121">
        <v>11675</v>
      </c>
      <c r="D35" s="121">
        <f t="shared" ref="D35:D40" si="3">SUM(B35:C35)</f>
        <v>17831</v>
      </c>
      <c r="I35" s="104"/>
      <c r="J35" s="104"/>
      <c r="K35" s="104"/>
      <c r="L35" s="104"/>
      <c r="M35" s="104"/>
    </row>
    <row r="36" spans="1:13" s="103" customFormat="1" ht="33" hidden="1" customHeight="1">
      <c r="A36" s="103" t="s">
        <v>966</v>
      </c>
      <c r="B36" s="121">
        <v>35271</v>
      </c>
      <c r="C36" s="121">
        <v>18907</v>
      </c>
      <c r="D36" s="121">
        <f t="shared" si="3"/>
        <v>54178</v>
      </c>
      <c r="I36" s="104"/>
      <c r="J36" s="104"/>
      <c r="K36" s="104"/>
      <c r="L36" s="104"/>
      <c r="M36" s="104"/>
    </row>
    <row r="37" spans="1:13" s="103" customFormat="1" ht="33" hidden="1" customHeight="1">
      <c r="A37" s="103" t="s">
        <v>969</v>
      </c>
      <c r="B37" s="121">
        <v>86619</v>
      </c>
      <c r="C37" s="121">
        <v>16634</v>
      </c>
      <c r="D37" s="121">
        <f t="shared" si="3"/>
        <v>103253</v>
      </c>
      <c r="I37" s="104"/>
      <c r="J37" s="104"/>
      <c r="K37" s="104"/>
      <c r="L37" s="104"/>
      <c r="M37" s="104"/>
    </row>
    <row r="38" spans="1:13" s="103" customFormat="1" ht="33" hidden="1" customHeight="1">
      <c r="A38" s="103" t="s">
        <v>970</v>
      </c>
      <c r="B38" s="121">
        <v>2540</v>
      </c>
      <c r="C38" s="121">
        <v>1674</v>
      </c>
      <c r="D38" s="121">
        <f t="shared" si="3"/>
        <v>4214</v>
      </c>
      <c r="I38" s="104"/>
      <c r="J38" s="104"/>
      <c r="K38" s="104"/>
      <c r="L38" s="104"/>
      <c r="M38" s="104"/>
    </row>
    <row r="39" spans="1:13" s="103" customFormat="1" ht="33" hidden="1" customHeight="1">
      <c r="A39" s="103" t="s">
        <v>971</v>
      </c>
      <c r="B39" s="121">
        <v>3296</v>
      </c>
      <c r="C39" s="121">
        <v>84</v>
      </c>
      <c r="D39" s="121">
        <f t="shared" si="3"/>
        <v>3380</v>
      </c>
      <c r="I39" s="104"/>
      <c r="J39" s="104"/>
      <c r="K39" s="104"/>
      <c r="L39" s="104"/>
      <c r="M39" s="104"/>
    </row>
    <row r="40" spans="1:13" s="103" customFormat="1" ht="33" hidden="1" customHeight="1">
      <c r="A40" s="103" t="s">
        <v>972</v>
      </c>
      <c r="B40" s="121">
        <v>519</v>
      </c>
      <c r="C40" s="121">
        <v>742</v>
      </c>
      <c r="D40" s="121">
        <f t="shared" si="3"/>
        <v>1261</v>
      </c>
      <c r="I40" s="104"/>
      <c r="J40" s="104"/>
      <c r="K40" s="104"/>
      <c r="L40" s="104"/>
      <c r="M40" s="104"/>
    </row>
    <row r="41" spans="1:13" s="103" customFormat="1" ht="33" hidden="1" customHeight="1">
      <c r="A41" s="103" t="s">
        <v>973</v>
      </c>
      <c r="B41" s="121">
        <v>24445</v>
      </c>
      <c r="C41" s="121">
        <v>12141</v>
      </c>
      <c r="D41" s="121">
        <f t="shared" ref="D41:D56" si="4">SUM(B41:C41)</f>
        <v>36586</v>
      </c>
      <c r="I41" s="104"/>
      <c r="J41" s="104"/>
      <c r="K41" s="104"/>
      <c r="L41" s="104"/>
      <c r="M41" s="104"/>
    </row>
    <row r="42" spans="1:13" s="103" customFormat="1" ht="33" hidden="1" customHeight="1">
      <c r="A42" s="103" t="s">
        <v>974</v>
      </c>
      <c r="B42" s="121">
        <v>95</v>
      </c>
      <c r="C42" s="121">
        <v>10</v>
      </c>
      <c r="D42" s="121">
        <f t="shared" si="4"/>
        <v>105</v>
      </c>
      <c r="I42" s="104"/>
      <c r="J42" s="104"/>
      <c r="K42" s="104"/>
      <c r="L42" s="104"/>
      <c r="M42" s="104"/>
    </row>
    <row r="43" spans="1:13" s="103" customFormat="1" ht="33" hidden="1" customHeight="1">
      <c r="A43" s="103" t="s">
        <v>975</v>
      </c>
      <c r="B43" s="121">
        <v>542</v>
      </c>
      <c r="C43" s="121">
        <v>745</v>
      </c>
      <c r="D43" s="121">
        <f t="shared" si="4"/>
        <v>1287</v>
      </c>
      <c r="I43" s="104"/>
      <c r="J43" s="104"/>
      <c r="K43" s="104"/>
      <c r="L43" s="104"/>
      <c r="M43" s="104"/>
    </row>
    <row r="44" spans="1:13" s="103" customFormat="1" ht="33" hidden="1" customHeight="1">
      <c r="A44" s="103" t="s">
        <v>976</v>
      </c>
      <c r="B44" s="121">
        <v>7070</v>
      </c>
      <c r="C44" s="121">
        <v>12130</v>
      </c>
      <c r="D44" s="121">
        <f t="shared" si="4"/>
        <v>19200</v>
      </c>
      <c r="I44" s="104"/>
      <c r="J44" s="104"/>
      <c r="K44" s="104"/>
      <c r="L44" s="104"/>
      <c r="M44" s="104"/>
    </row>
    <row r="45" spans="1:13" s="103" customFormat="1" ht="33" hidden="1" customHeight="1">
      <c r="A45" s="103" t="s">
        <v>977</v>
      </c>
      <c r="B45" s="121">
        <v>103</v>
      </c>
      <c r="C45" s="121">
        <v>64</v>
      </c>
      <c r="D45" s="121">
        <f t="shared" si="4"/>
        <v>167</v>
      </c>
      <c r="I45" s="104"/>
      <c r="J45" s="104"/>
      <c r="K45" s="104"/>
      <c r="L45" s="104"/>
      <c r="M45" s="104"/>
    </row>
    <row r="46" spans="1:13" s="103" customFormat="1" ht="33" hidden="1" customHeight="1">
      <c r="A46" s="123" t="s">
        <v>978</v>
      </c>
      <c r="B46" s="121">
        <v>27913</v>
      </c>
      <c r="C46" s="121">
        <v>13845</v>
      </c>
      <c r="D46" s="121">
        <f t="shared" si="4"/>
        <v>41758</v>
      </c>
      <c r="F46" s="123"/>
      <c r="I46" s="104"/>
      <c r="J46" s="104"/>
      <c r="K46" s="104"/>
      <c r="L46" s="104"/>
      <c r="M46" s="104"/>
    </row>
    <row r="47" spans="1:13" s="103" customFormat="1" ht="33" hidden="1" customHeight="1">
      <c r="A47" s="123" t="s">
        <v>979</v>
      </c>
      <c r="B47" s="121">
        <v>209379</v>
      </c>
      <c r="C47" s="121">
        <v>15851</v>
      </c>
      <c r="D47" s="121">
        <f t="shared" si="4"/>
        <v>225230</v>
      </c>
      <c r="F47" s="123"/>
      <c r="I47" s="104"/>
      <c r="J47" s="104"/>
      <c r="K47" s="104"/>
      <c r="L47" s="104"/>
      <c r="M47" s="104"/>
    </row>
    <row r="48" spans="1:13" s="103" customFormat="1" ht="33" hidden="1" customHeight="1">
      <c r="A48" s="103" t="s">
        <v>995</v>
      </c>
      <c r="B48" s="121">
        <v>6709</v>
      </c>
      <c r="C48" s="121">
        <v>4201</v>
      </c>
      <c r="D48" s="121">
        <f t="shared" si="4"/>
        <v>10910</v>
      </c>
      <c r="I48" s="104"/>
      <c r="J48" s="104"/>
      <c r="K48" s="104"/>
      <c r="L48" s="104"/>
      <c r="M48" s="104"/>
    </row>
    <row r="49" spans="1:15" s="103" customFormat="1" ht="33" hidden="1" customHeight="1">
      <c r="A49" s="103" t="s">
        <v>996</v>
      </c>
      <c r="B49" s="622">
        <v>256403</v>
      </c>
      <c r="C49" s="622">
        <v>83853</v>
      </c>
      <c r="D49" s="121">
        <f t="shared" si="4"/>
        <v>340256</v>
      </c>
      <c r="I49" s="104"/>
      <c r="J49" s="104"/>
      <c r="K49" s="104"/>
      <c r="L49" s="104"/>
      <c r="M49" s="104"/>
    </row>
    <row r="50" spans="1:15" s="103" customFormat="1" ht="33" hidden="1" customHeight="1">
      <c r="A50" s="103" t="s">
        <v>997</v>
      </c>
      <c r="B50" s="125">
        <v>2219</v>
      </c>
      <c r="C50" s="125">
        <v>764</v>
      </c>
      <c r="D50" s="121">
        <f t="shared" si="4"/>
        <v>2983</v>
      </c>
      <c r="I50" s="104"/>
      <c r="J50" s="104"/>
      <c r="K50" s="104"/>
      <c r="L50" s="104"/>
      <c r="M50" s="104"/>
    </row>
    <row r="51" spans="1:15" s="103" customFormat="1" ht="33" hidden="1" customHeight="1">
      <c r="A51" s="103" t="s">
        <v>998</v>
      </c>
      <c r="B51" s="121">
        <v>33331</v>
      </c>
      <c r="C51" s="121">
        <v>19401</v>
      </c>
      <c r="D51" s="121">
        <f t="shared" si="4"/>
        <v>52732</v>
      </c>
      <c r="I51" s="104"/>
      <c r="J51" s="104"/>
      <c r="K51" s="104"/>
      <c r="L51" s="104"/>
      <c r="M51" s="104"/>
    </row>
    <row r="52" spans="1:15" s="103" customFormat="1" ht="33" hidden="1" customHeight="1">
      <c r="A52" s="103" t="s">
        <v>999</v>
      </c>
      <c r="B52" s="121">
        <v>19421</v>
      </c>
      <c r="C52" s="121">
        <v>7654</v>
      </c>
      <c r="D52" s="121">
        <f t="shared" si="4"/>
        <v>27075</v>
      </c>
      <c r="I52" s="104"/>
      <c r="J52" s="104"/>
      <c r="K52" s="104"/>
      <c r="L52" s="104"/>
      <c r="M52" s="104"/>
    </row>
    <row r="53" spans="1:15" s="103" customFormat="1" ht="33" hidden="1" customHeight="1">
      <c r="A53" s="103" t="s">
        <v>1023</v>
      </c>
      <c r="B53" s="121">
        <v>12020</v>
      </c>
      <c r="C53" s="121">
        <v>9362</v>
      </c>
      <c r="D53" s="121">
        <f t="shared" si="4"/>
        <v>21382</v>
      </c>
      <c r="I53" s="104"/>
      <c r="J53" s="104"/>
      <c r="K53" s="104"/>
      <c r="L53" s="104"/>
      <c r="M53" s="104"/>
    </row>
    <row r="54" spans="1:15" s="103" customFormat="1" ht="33" hidden="1" customHeight="1">
      <c r="A54" s="103" t="s">
        <v>1024</v>
      </c>
      <c r="B54" s="121">
        <v>29245</v>
      </c>
      <c r="C54" s="121">
        <v>23323</v>
      </c>
      <c r="D54" s="121">
        <f t="shared" si="4"/>
        <v>52568</v>
      </c>
      <c r="I54" s="104"/>
      <c r="J54" s="104"/>
      <c r="K54" s="104"/>
      <c r="L54" s="104"/>
      <c r="M54" s="104"/>
      <c r="O54" s="126"/>
    </row>
    <row r="55" spans="1:15" s="103" customFormat="1" ht="33" hidden="1" customHeight="1">
      <c r="A55" s="103" t="s">
        <v>1025</v>
      </c>
      <c r="B55" s="121">
        <v>25044</v>
      </c>
      <c r="C55" s="121">
        <v>30326</v>
      </c>
      <c r="D55" s="121">
        <f t="shared" si="4"/>
        <v>55370</v>
      </c>
      <c r="I55" s="104"/>
      <c r="J55" s="104"/>
      <c r="K55" s="104"/>
      <c r="L55" s="104"/>
      <c r="M55" s="104"/>
      <c r="O55" s="127"/>
    </row>
    <row r="56" spans="1:15" s="103" customFormat="1" ht="33" hidden="1" customHeight="1">
      <c r="A56" s="103" t="s">
        <v>1026</v>
      </c>
      <c r="B56" s="121">
        <v>2017</v>
      </c>
      <c r="C56" s="121">
        <v>18</v>
      </c>
      <c r="D56" s="121">
        <f t="shared" si="4"/>
        <v>2035</v>
      </c>
      <c r="I56" s="104"/>
      <c r="J56" s="104"/>
      <c r="K56" s="104"/>
      <c r="L56" s="104"/>
      <c r="M56" s="104"/>
      <c r="O56" s="127"/>
    </row>
    <row r="57" spans="1:15" s="103" customFormat="1" ht="33" hidden="1" customHeight="1">
      <c r="A57" s="103" t="s">
        <v>1027</v>
      </c>
      <c r="B57" s="121">
        <v>14797</v>
      </c>
      <c r="C57" s="121">
        <v>60680</v>
      </c>
      <c r="D57" s="121">
        <f>SUM(B57:C57)</f>
        <v>75477</v>
      </c>
      <c r="I57" s="104"/>
      <c r="J57" s="126"/>
      <c r="K57" s="126"/>
      <c r="L57" s="126"/>
      <c r="M57" s="126"/>
      <c r="N57" s="128"/>
      <c r="O57" s="126"/>
    </row>
    <row r="58" spans="1:15" s="103" customFormat="1" ht="33" hidden="1" customHeight="1">
      <c r="A58" s="103" t="s">
        <v>1029</v>
      </c>
      <c r="B58" s="121">
        <v>10681</v>
      </c>
      <c r="C58" s="121">
        <v>8034</v>
      </c>
      <c r="D58" s="121">
        <f>SUM(B58:C58)</f>
        <v>18715</v>
      </c>
      <c r="I58" s="104"/>
      <c r="J58" s="126"/>
      <c r="K58" s="126"/>
      <c r="L58" s="126"/>
      <c r="M58" s="126"/>
      <c r="N58" s="128"/>
      <c r="O58" s="126"/>
    </row>
    <row r="59" spans="1:15" s="103" customFormat="1" ht="33" hidden="1" customHeight="1">
      <c r="A59" s="103" t="s">
        <v>40</v>
      </c>
      <c r="B59" s="121">
        <v>3330</v>
      </c>
      <c r="C59" s="121">
        <v>5350</v>
      </c>
      <c r="D59" s="121">
        <f>SUM(B59:C59)</f>
        <v>8680</v>
      </c>
      <c r="I59" s="104"/>
      <c r="J59" s="126"/>
      <c r="K59" s="126"/>
      <c r="L59" s="126"/>
      <c r="M59" s="126"/>
      <c r="N59" s="128"/>
      <c r="O59" s="126"/>
    </row>
    <row r="60" spans="1:15" s="103" customFormat="1" ht="33" hidden="1" customHeight="1">
      <c r="A60" s="103" t="s">
        <v>29</v>
      </c>
      <c r="B60" s="121">
        <v>1143</v>
      </c>
      <c r="C60" s="121">
        <v>702</v>
      </c>
      <c r="D60" s="121">
        <f>SUM(B60:C60)</f>
        <v>1845</v>
      </c>
      <c r="I60" s="104"/>
      <c r="J60" s="126"/>
      <c r="K60" s="126"/>
      <c r="L60" s="126"/>
      <c r="M60" s="126"/>
      <c r="O60" s="128"/>
    </row>
    <row r="61" spans="1:15" s="103" customFormat="1" ht="33" hidden="1" customHeight="1">
      <c r="A61" s="103" t="s">
        <v>1202</v>
      </c>
      <c r="B61" s="121">
        <v>334095</v>
      </c>
      <c r="C61" s="121">
        <v>83910</v>
      </c>
      <c r="D61" s="121">
        <v>418005</v>
      </c>
      <c r="I61" s="104"/>
      <c r="J61" s="126"/>
      <c r="K61" s="126"/>
      <c r="L61" s="126"/>
      <c r="M61" s="126"/>
    </row>
    <row r="62" spans="1:15" s="103" customFormat="1" ht="33" hidden="1" customHeight="1">
      <c r="B62" s="121">
        <f>SUM(B34:B61)</f>
        <v>1961237</v>
      </c>
      <c r="C62" s="121">
        <f>SUM(C34:C61)</f>
        <v>561000</v>
      </c>
      <c r="D62" s="121"/>
    </row>
    <row r="63" spans="1:15" s="103" customFormat="1" ht="33" hidden="1" customHeight="1">
      <c r="B63" s="129"/>
      <c r="C63" s="121"/>
      <c r="D63" s="121"/>
      <c r="F63" s="109"/>
      <c r="G63" s="109"/>
      <c r="H63" s="109"/>
      <c r="I63" s="109"/>
      <c r="J63" s="109"/>
      <c r="K63" s="109"/>
      <c r="L63" s="109"/>
      <c r="M63" s="109"/>
    </row>
    <row r="64" spans="1:15" ht="33" hidden="1" customHeight="1">
      <c r="B64" s="237"/>
      <c r="C64" s="237"/>
      <c r="D64" s="237"/>
      <c r="I64" s="109"/>
      <c r="J64" s="109"/>
      <c r="K64" s="109"/>
      <c r="L64" s="109"/>
      <c r="M64" s="109"/>
    </row>
    <row r="65" spans="1:13" s="103" customFormat="1" ht="33" hidden="1" customHeight="1">
      <c r="B65" s="121"/>
      <c r="C65" s="121"/>
      <c r="D65" s="121"/>
      <c r="F65" s="109"/>
      <c r="G65" s="109"/>
      <c r="H65" s="109"/>
      <c r="I65" s="109"/>
      <c r="J65" s="109"/>
      <c r="K65" s="109"/>
      <c r="L65" s="109"/>
      <c r="M65" s="109"/>
    </row>
    <row r="66" spans="1:13" s="103" customFormat="1" ht="33" hidden="1" customHeight="1">
      <c r="B66" s="121"/>
      <c r="C66" s="121"/>
      <c r="D66" s="121"/>
    </row>
    <row r="67" spans="1:13" s="103" customFormat="1" ht="33" hidden="1" customHeight="1">
      <c r="A67" s="103" t="s">
        <v>1204</v>
      </c>
      <c r="B67" s="121">
        <v>1127044</v>
      </c>
      <c r="C67" s="121">
        <v>241237</v>
      </c>
      <c r="D67" s="121"/>
    </row>
    <row r="68" spans="1:13" ht="33" hidden="1" customHeight="1">
      <c r="B68" s="122">
        <f>B33+B67</f>
        <v>1144022</v>
      </c>
      <c r="C68" s="122">
        <f>C33+C67</f>
        <v>241680</v>
      </c>
      <c r="I68" s="109"/>
      <c r="J68" s="109"/>
      <c r="K68" s="109"/>
      <c r="L68" s="109"/>
      <c r="M68" s="109"/>
    </row>
    <row r="69" spans="1:13" s="132" customFormat="1" ht="33" hidden="1" customHeight="1">
      <c r="A69" s="130" t="s">
        <v>1207</v>
      </c>
      <c r="B69" s="131"/>
      <c r="D69" s="131"/>
    </row>
    <row r="70" spans="1:13" s="132" customFormat="1" ht="33" hidden="1" customHeight="1">
      <c r="A70" s="130" t="s">
        <v>1208</v>
      </c>
      <c r="B70" s="131">
        <v>313676</v>
      </c>
      <c r="C70" s="132">
        <v>9397</v>
      </c>
      <c r="D70" s="131">
        <f>SUM(B70:C70)</f>
        <v>323073</v>
      </c>
    </row>
    <row r="71" spans="1:13" s="132" customFormat="1" ht="33" hidden="1" customHeight="1">
      <c r="A71" s="130" t="s">
        <v>1</v>
      </c>
      <c r="B71" s="131"/>
      <c r="D71" s="131">
        <v>2239894</v>
      </c>
    </row>
    <row r="72" spans="1:13" ht="33" hidden="1" customHeight="1">
      <c r="A72" s="109" t="s">
        <v>1202</v>
      </c>
      <c r="D72" s="122">
        <v>262041</v>
      </c>
    </row>
    <row r="73" spans="1:13" ht="33" hidden="1" customHeight="1">
      <c r="A73" s="109" t="s">
        <v>4</v>
      </c>
      <c r="D73" s="122">
        <v>637104</v>
      </c>
    </row>
    <row r="74" spans="1:13" s="46" customFormat="1" ht="33" hidden="1" customHeight="1">
      <c r="A74" s="46" t="s">
        <v>1001</v>
      </c>
      <c r="B74" s="47"/>
      <c r="C74" s="47"/>
      <c r="D74" s="47">
        <v>276746</v>
      </c>
      <c r="I74" s="48"/>
      <c r="J74" s="48"/>
      <c r="K74" s="48"/>
      <c r="L74" s="48"/>
      <c r="M74" s="48"/>
    </row>
    <row r="75" spans="1:13" s="103" customFormat="1" ht="33" hidden="1" customHeight="1">
      <c r="B75" s="121"/>
      <c r="C75" s="121"/>
      <c r="D75" s="121">
        <f>SUM(D70:D74)</f>
        <v>3738858</v>
      </c>
      <c r="I75" s="104"/>
      <c r="J75" s="104"/>
      <c r="K75" s="104"/>
      <c r="L75" s="104"/>
      <c r="M75" s="104"/>
    </row>
    <row r="76" spans="1:13" s="103" customFormat="1" ht="33" hidden="1" customHeight="1">
      <c r="B76" s="121"/>
      <c r="C76" s="121"/>
      <c r="D76" s="121"/>
      <c r="I76" s="104"/>
      <c r="J76" s="104"/>
      <c r="K76" s="104"/>
      <c r="L76" s="104"/>
      <c r="M76" s="104"/>
    </row>
    <row r="77" spans="1:13" s="103" customFormat="1" ht="33" hidden="1" customHeight="1">
      <c r="B77" s="121"/>
      <c r="C77" s="121"/>
      <c r="D77" s="121"/>
      <c r="I77" s="104"/>
      <c r="J77" s="104"/>
      <c r="K77" s="104"/>
      <c r="L77" s="104"/>
      <c r="M77" s="104"/>
    </row>
    <row r="78" spans="1:13" s="103" customFormat="1" ht="33" hidden="1" customHeight="1">
      <c r="B78" s="121"/>
      <c r="C78" s="121"/>
      <c r="D78" s="121"/>
      <c r="I78" s="104"/>
      <c r="J78" s="104"/>
      <c r="K78" s="104"/>
      <c r="L78" s="104"/>
      <c r="M78" s="104"/>
    </row>
  </sheetData>
  <mergeCells count="8">
    <mergeCell ref="A19:F19"/>
    <mergeCell ref="B4:E4"/>
    <mergeCell ref="B5:E5"/>
    <mergeCell ref="A1:F1"/>
    <mergeCell ref="A2:F2"/>
    <mergeCell ref="F4:F7"/>
    <mergeCell ref="A4:A7"/>
    <mergeCell ref="A3:C3"/>
  </mergeCells>
  <printOptions horizontalCentered="1" verticalCentered="1"/>
  <pageMargins left="0" right="0" top="0" bottom="0.11811023622047245" header="0.31496062992125984" footer="0.51181102362204722"/>
  <pageSetup paperSize="9" scale="85" orientation="landscape" r:id="rId1"/>
  <headerFooter alignWithMargins="0">
    <oddFooter xml:space="preserve">&amp;C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5"/>
  <sheetViews>
    <sheetView showGridLines="0" rightToLeft="1" zoomScale="110" zoomScaleNormal="110" workbookViewId="0">
      <selection activeCell="L11" sqref="L11"/>
    </sheetView>
  </sheetViews>
  <sheetFormatPr defaultRowHeight="15.75"/>
  <cols>
    <col min="1" max="1" width="25.7109375" style="822" customWidth="1"/>
    <col min="2" max="3" width="15.7109375" style="822" customWidth="1"/>
    <col min="4" max="4" width="15.7109375" style="824" customWidth="1"/>
    <col min="5" max="5" width="25.7109375" style="822" customWidth="1"/>
    <col min="6" max="9" width="9.140625" style="822" customWidth="1"/>
    <col min="10" max="10" width="9.140625" style="822"/>
    <col min="11" max="11" width="16.7109375" style="822" customWidth="1"/>
    <col min="12" max="12" width="14.28515625" style="822" customWidth="1"/>
    <col min="13" max="13" width="20.85546875" style="822" customWidth="1"/>
    <col min="14" max="15" width="9.140625" style="822"/>
    <col min="16" max="19" width="9.85546875" style="822" bestFit="1" customWidth="1"/>
    <col min="20" max="20" width="11.28515625" style="822" bestFit="1" customWidth="1"/>
    <col min="21" max="254" width="9.140625" style="822"/>
    <col min="255" max="256" width="12.85546875" style="822" customWidth="1"/>
    <col min="257" max="257" width="14" style="822" customWidth="1"/>
    <col min="258" max="258" width="15.28515625" style="822" customWidth="1"/>
    <col min="259" max="259" width="12.28515625" style="822" customWidth="1"/>
    <col min="260" max="260" width="11.140625" style="822" customWidth="1"/>
    <col min="261" max="264" width="9.140625" style="822" customWidth="1"/>
    <col min="265" max="510" width="9.140625" style="822"/>
    <col min="511" max="512" width="12.85546875" style="822" customWidth="1"/>
    <col min="513" max="513" width="14" style="822" customWidth="1"/>
    <col min="514" max="514" width="15.28515625" style="822" customWidth="1"/>
    <col min="515" max="515" width="12.28515625" style="822" customWidth="1"/>
    <col min="516" max="516" width="11.140625" style="822" customWidth="1"/>
    <col min="517" max="520" width="9.140625" style="822" customWidth="1"/>
    <col min="521" max="766" width="9.140625" style="822"/>
    <col min="767" max="768" width="12.85546875" style="822" customWidth="1"/>
    <col min="769" max="769" width="14" style="822" customWidth="1"/>
    <col min="770" max="770" width="15.28515625" style="822" customWidth="1"/>
    <col min="771" max="771" width="12.28515625" style="822" customWidth="1"/>
    <col min="772" max="772" width="11.140625" style="822" customWidth="1"/>
    <col min="773" max="776" width="9.140625" style="822" customWidth="1"/>
    <col min="777" max="1022" width="9.140625" style="822"/>
    <col min="1023" max="1024" width="12.85546875" style="822" customWidth="1"/>
    <col min="1025" max="1025" width="14" style="822" customWidth="1"/>
    <col min="1026" max="1026" width="15.28515625" style="822" customWidth="1"/>
    <col min="1027" max="1027" width="12.28515625" style="822" customWidth="1"/>
    <col min="1028" max="1028" width="11.140625" style="822" customWidth="1"/>
    <col min="1029" max="1032" width="9.140625" style="822" customWidth="1"/>
    <col min="1033" max="1278" width="9.140625" style="822"/>
    <col min="1279" max="1280" width="12.85546875" style="822" customWidth="1"/>
    <col min="1281" max="1281" width="14" style="822" customWidth="1"/>
    <col min="1282" max="1282" width="15.28515625" style="822" customWidth="1"/>
    <col min="1283" max="1283" width="12.28515625" style="822" customWidth="1"/>
    <col min="1284" max="1284" width="11.140625" style="822" customWidth="1"/>
    <col min="1285" max="1288" width="9.140625" style="822" customWidth="1"/>
    <col min="1289" max="1534" width="9.140625" style="822"/>
    <col min="1535" max="1536" width="12.85546875" style="822" customWidth="1"/>
    <col min="1537" max="1537" width="14" style="822" customWidth="1"/>
    <col min="1538" max="1538" width="15.28515625" style="822" customWidth="1"/>
    <col min="1539" max="1539" width="12.28515625" style="822" customWidth="1"/>
    <col min="1540" max="1540" width="11.140625" style="822" customWidth="1"/>
    <col min="1541" max="1544" width="9.140625" style="822" customWidth="1"/>
    <col min="1545" max="1790" width="9.140625" style="822"/>
    <col min="1791" max="1792" width="12.85546875" style="822" customWidth="1"/>
    <col min="1793" max="1793" width="14" style="822" customWidth="1"/>
    <col min="1794" max="1794" width="15.28515625" style="822" customWidth="1"/>
    <col min="1795" max="1795" width="12.28515625" style="822" customWidth="1"/>
    <col min="1796" max="1796" width="11.140625" style="822" customWidth="1"/>
    <col min="1797" max="1800" width="9.140625" style="822" customWidth="1"/>
    <col min="1801" max="2046" width="9.140625" style="822"/>
    <col min="2047" max="2048" width="12.85546875" style="822" customWidth="1"/>
    <col min="2049" max="2049" width="14" style="822" customWidth="1"/>
    <col min="2050" max="2050" width="15.28515625" style="822" customWidth="1"/>
    <col min="2051" max="2051" width="12.28515625" style="822" customWidth="1"/>
    <col min="2052" max="2052" width="11.140625" style="822" customWidth="1"/>
    <col min="2053" max="2056" width="9.140625" style="822" customWidth="1"/>
    <col min="2057" max="2302" width="9.140625" style="822"/>
    <col min="2303" max="2304" width="12.85546875" style="822" customWidth="1"/>
    <col min="2305" max="2305" width="14" style="822" customWidth="1"/>
    <col min="2306" max="2306" width="15.28515625" style="822" customWidth="1"/>
    <col min="2307" max="2307" width="12.28515625" style="822" customWidth="1"/>
    <col min="2308" max="2308" width="11.140625" style="822" customWidth="1"/>
    <col min="2309" max="2312" width="9.140625" style="822" customWidth="1"/>
    <col min="2313" max="2558" width="9.140625" style="822"/>
    <col min="2559" max="2560" width="12.85546875" style="822" customWidth="1"/>
    <col min="2561" max="2561" width="14" style="822" customWidth="1"/>
    <col min="2562" max="2562" width="15.28515625" style="822" customWidth="1"/>
    <col min="2563" max="2563" width="12.28515625" style="822" customWidth="1"/>
    <col min="2564" max="2564" width="11.140625" style="822" customWidth="1"/>
    <col min="2565" max="2568" width="9.140625" style="822" customWidth="1"/>
    <col min="2569" max="2814" width="9.140625" style="822"/>
    <col min="2815" max="2816" width="12.85546875" style="822" customWidth="1"/>
    <col min="2817" max="2817" width="14" style="822" customWidth="1"/>
    <col min="2818" max="2818" width="15.28515625" style="822" customWidth="1"/>
    <col min="2819" max="2819" width="12.28515625" style="822" customWidth="1"/>
    <col min="2820" max="2820" width="11.140625" style="822" customWidth="1"/>
    <col min="2821" max="2824" width="9.140625" style="822" customWidth="1"/>
    <col min="2825" max="3070" width="9.140625" style="822"/>
    <col min="3071" max="3072" width="12.85546875" style="822" customWidth="1"/>
    <col min="3073" max="3073" width="14" style="822" customWidth="1"/>
    <col min="3074" max="3074" width="15.28515625" style="822" customWidth="1"/>
    <col min="3075" max="3075" width="12.28515625" style="822" customWidth="1"/>
    <col min="3076" max="3076" width="11.140625" style="822" customWidth="1"/>
    <col min="3077" max="3080" width="9.140625" style="822" customWidth="1"/>
    <col min="3081" max="3326" width="9.140625" style="822"/>
    <col min="3327" max="3328" width="12.85546875" style="822" customWidth="1"/>
    <col min="3329" max="3329" width="14" style="822" customWidth="1"/>
    <col min="3330" max="3330" width="15.28515625" style="822" customWidth="1"/>
    <col min="3331" max="3331" width="12.28515625" style="822" customWidth="1"/>
    <col min="3332" max="3332" width="11.140625" style="822" customWidth="1"/>
    <col min="3333" max="3336" width="9.140625" style="822" customWidth="1"/>
    <col min="3337" max="3582" width="9.140625" style="822"/>
    <col min="3583" max="3584" width="12.85546875" style="822" customWidth="1"/>
    <col min="3585" max="3585" width="14" style="822" customWidth="1"/>
    <col min="3586" max="3586" width="15.28515625" style="822" customWidth="1"/>
    <col min="3587" max="3587" width="12.28515625" style="822" customWidth="1"/>
    <col min="3588" max="3588" width="11.140625" style="822" customWidth="1"/>
    <col min="3589" max="3592" width="9.140625" style="822" customWidth="1"/>
    <col min="3593" max="3838" width="9.140625" style="822"/>
    <col min="3839" max="3840" width="12.85546875" style="822" customWidth="1"/>
    <col min="3841" max="3841" width="14" style="822" customWidth="1"/>
    <col min="3842" max="3842" width="15.28515625" style="822" customWidth="1"/>
    <col min="3843" max="3843" width="12.28515625" style="822" customWidth="1"/>
    <col min="3844" max="3844" width="11.140625" style="822" customWidth="1"/>
    <col min="3845" max="3848" width="9.140625" style="822" customWidth="1"/>
    <col min="3849" max="4094" width="9.140625" style="822"/>
    <col min="4095" max="4096" width="12.85546875" style="822" customWidth="1"/>
    <col min="4097" max="4097" width="14" style="822" customWidth="1"/>
    <col min="4098" max="4098" width="15.28515625" style="822" customWidth="1"/>
    <col min="4099" max="4099" width="12.28515625" style="822" customWidth="1"/>
    <col min="4100" max="4100" width="11.140625" style="822" customWidth="1"/>
    <col min="4101" max="4104" width="9.140625" style="822" customWidth="1"/>
    <col min="4105" max="4350" width="9.140625" style="822"/>
    <col min="4351" max="4352" width="12.85546875" style="822" customWidth="1"/>
    <col min="4353" max="4353" width="14" style="822" customWidth="1"/>
    <col min="4354" max="4354" width="15.28515625" style="822" customWidth="1"/>
    <col min="4355" max="4355" width="12.28515625" style="822" customWidth="1"/>
    <col min="4356" max="4356" width="11.140625" style="822" customWidth="1"/>
    <col min="4357" max="4360" width="9.140625" style="822" customWidth="1"/>
    <col min="4361" max="4606" width="9.140625" style="822"/>
    <col min="4607" max="4608" width="12.85546875" style="822" customWidth="1"/>
    <col min="4609" max="4609" width="14" style="822" customWidth="1"/>
    <col min="4610" max="4610" width="15.28515625" style="822" customWidth="1"/>
    <col min="4611" max="4611" width="12.28515625" style="822" customWidth="1"/>
    <col min="4612" max="4612" width="11.140625" style="822" customWidth="1"/>
    <col min="4613" max="4616" width="9.140625" style="822" customWidth="1"/>
    <col min="4617" max="4862" width="9.140625" style="822"/>
    <col min="4863" max="4864" width="12.85546875" style="822" customWidth="1"/>
    <col min="4865" max="4865" width="14" style="822" customWidth="1"/>
    <col min="4866" max="4866" width="15.28515625" style="822" customWidth="1"/>
    <col min="4867" max="4867" width="12.28515625" style="822" customWidth="1"/>
    <col min="4868" max="4868" width="11.140625" style="822" customWidth="1"/>
    <col min="4869" max="4872" width="9.140625" style="822" customWidth="1"/>
    <col min="4873" max="5118" width="9.140625" style="822"/>
    <col min="5119" max="5120" width="12.85546875" style="822" customWidth="1"/>
    <col min="5121" max="5121" width="14" style="822" customWidth="1"/>
    <col min="5122" max="5122" width="15.28515625" style="822" customWidth="1"/>
    <col min="5123" max="5123" width="12.28515625" style="822" customWidth="1"/>
    <col min="5124" max="5124" width="11.140625" style="822" customWidth="1"/>
    <col min="5125" max="5128" width="9.140625" style="822" customWidth="1"/>
    <col min="5129" max="5374" width="9.140625" style="822"/>
    <col min="5375" max="5376" width="12.85546875" style="822" customWidth="1"/>
    <col min="5377" max="5377" width="14" style="822" customWidth="1"/>
    <col min="5378" max="5378" width="15.28515625" style="822" customWidth="1"/>
    <col min="5379" max="5379" width="12.28515625" style="822" customWidth="1"/>
    <col min="5380" max="5380" width="11.140625" style="822" customWidth="1"/>
    <col min="5381" max="5384" width="9.140625" style="822" customWidth="1"/>
    <col min="5385" max="5630" width="9.140625" style="822"/>
    <col min="5631" max="5632" width="12.85546875" style="822" customWidth="1"/>
    <col min="5633" max="5633" width="14" style="822" customWidth="1"/>
    <col min="5634" max="5634" width="15.28515625" style="822" customWidth="1"/>
    <col min="5635" max="5635" width="12.28515625" style="822" customWidth="1"/>
    <col min="5636" max="5636" width="11.140625" style="822" customWidth="1"/>
    <col min="5637" max="5640" width="9.140625" style="822" customWidth="1"/>
    <col min="5641" max="5886" width="9.140625" style="822"/>
    <col min="5887" max="5888" width="12.85546875" style="822" customWidth="1"/>
    <col min="5889" max="5889" width="14" style="822" customWidth="1"/>
    <col min="5890" max="5890" width="15.28515625" style="822" customWidth="1"/>
    <col min="5891" max="5891" width="12.28515625" style="822" customWidth="1"/>
    <col min="5892" max="5892" width="11.140625" style="822" customWidth="1"/>
    <col min="5893" max="5896" width="9.140625" style="822" customWidth="1"/>
    <col min="5897" max="6142" width="9.140625" style="822"/>
    <col min="6143" max="6144" width="12.85546875" style="822" customWidth="1"/>
    <col min="6145" max="6145" width="14" style="822" customWidth="1"/>
    <col min="6146" max="6146" width="15.28515625" style="822" customWidth="1"/>
    <col min="6147" max="6147" width="12.28515625" style="822" customWidth="1"/>
    <col min="6148" max="6148" width="11.140625" style="822" customWidth="1"/>
    <col min="6149" max="6152" width="9.140625" style="822" customWidth="1"/>
    <col min="6153" max="6398" width="9.140625" style="822"/>
    <col min="6399" max="6400" width="12.85546875" style="822" customWidth="1"/>
    <col min="6401" max="6401" width="14" style="822" customWidth="1"/>
    <col min="6402" max="6402" width="15.28515625" style="822" customWidth="1"/>
    <col min="6403" max="6403" width="12.28515625" style="822" customWidth="1"/>
    <col min="6404" max="6404" width="11.140625" style="822" customWidth="1"/>
    <col min="6405" max="6408" width="9.140625" style="822" customWidth="1"/>
    <col min="6409" max="6654" width="9.140625" style="822"/>
    <col min="6655" max="6656" width="12.85546875" style="822" customWidth="1"/>
    <col min="6657" max="6657" width="14" style="822" customWidth="1"/>
    <col min="6658" max="6658" width="15.28515625" style="822" customWidth="1"/>
    <col min="6659" max="6659" width="12.28515625" style="822" customWidth="1"/>
    <col min="6660" max="6660" width="11.140625" style="822" customWidth="1"/>
    <col min="6661" max="6664" width="9.140625" style="822" customWidth="1"/>
    <col min="6665" max="6910" width="9.140625" style="822"/>
    <col min="6911" max="6912" width="12.85546875" style="822" customWidth="1"/>
    <col min="6913" max="6913" width="14" style="822" customWidth="1"/>
    <col min="6914" max="6914" width="15.28515625" style="822" customWidth="1"/>
    <col min="6915" max="6915" width="12.28515625" style="822" customWidth="1"/>
    <col min="6916" max="6916" width="11.140625" style="822" customWidth="1"/>
    <col min="6917" max="6920" width="9.140625" style="822" customWidth="1"/>
    <col min="6921" max="7166" width="9.140625" style="822"/>
    <col min="7167" max="7168" width="12.85546875" style="822" customWidth="1"/>
    <col min="7169" max="7169" width="14" style="822" customWidth="1"/>
    <col min="7170" max="7170" width="15.28515625" style="822" customWidth="1"/>
    <col min="7171" max="7171" width="12.28515625" style="822" customWidth="1"/>
    <col min="7172" max="7172" width="11.140625" style="822" customWidth="1"/>
    <col min="7173" max="7176" width="9.140625" style="822" customWidth="1"/>
    <col min="7177" max="7422" width="9.140625" style="822"/>
    <col min="7423" max="7424" width="12.85546875" style="822" customWidth="1"/>
    <col min="7425" max="7425" width="14" style="822" customWidth="1"/>
    <col min="7426" max="7426" width="15.28515625" style="822" customWidth="1"/>
    <col min="7427" max="7427" width="12.28515625" style="822" customWidth="1"/>
    <col min="7428" max="7428" width="11.140625" style="822" customWidth="1"/>
    <col min="7429" max="7432" width="9.140625" style="822" customWidth="1"/>
    <col min="7433" max="7678" width="9.140625" style="822"/>
    <col min="7679" max="7680" width="12.85546875" style="822" customWidth="1"/>
    <col min="7681" max="7681" width="14" style="822" customWidth="1"/>
    <col min="7682" max="7682" width="15.28515625" style="822" customWidth="1"/>
    <col min="7683" max="7683" width="12.28515625" style="822" customWidth="1"/>
    <col min="7684" max="7684" width="11.140625" style="822" customWidth="1"/>
    <col min="7685" max="7688" width="9.140625" style="822" customWidth="1"/>
    <col min="7689" max="7934" width="9.140625" style="822"/>
    <col min="7935" max="7936" width="12.85546875" style="822" customWidth="1"/>
    <col min="7937" max="7937" width="14" style="822" customWidth="1"/>
    <col min="7938" max="7938" width="15.28515625" style="822" customWidth="1"/>
    <col min="7939" max="7939" width="12.28515625" style="822" customWidth="1"/>
    <col min="7940" max="7940" width="11.140625" style="822" customWidth="1"/>
    <col min="7941" max="7944" width="9.140625" style="822" customWidth="1"/>
    <col min="7945" max="8190" width="9.140625" style="822"/>
    <col min="8191" max="8192" width="12.85546875" style="822" customWidth="1"/>
    <col min="8193" max="8193" width="14" style="822" customWidth="1"/>
    <col min="8194" max="8194" width="15.28515625" style="822" customWidth="1"/>
    <col min="8195" max="8195" width="12.28515625" style="822" customWidth="1"/>
    <col min="8196" max="8196" width="11.140625" style="822" customWidth="1"/>
    <col min="8197" max="8200" width="9.140625" style="822" customWidth="1"/>
    <col min="8201" max="8446" width="9.140625" style="822"/>
    <col min="8447" max="8448" width="12.85546875" style="822" customWidth="1"/>
    <col min="8449" max="8449" width="14" style="822" customWidth="1"/>
    <col min="8450" max="8450" width="15.28515625" style="822" customWidth="1"/>
    <col min="8451" max="8451" width="12.28515625" style="822" customWidth="1"/>
    <col min="8452" max="8452" width="11.140625" style="822" customWidth="1"/>
    <col min="8453" max="8456" width="9.140625" style="822" customWidth="1"/>
    <col min="8457" max="8702" width="9.140625" style="822"/>
    <col min="8703" max="8704" width="12.85546875" style="822" customWidth="1"/>
    <col min="8705" max="8705" width="14" style="822" customWidth="1"/>
    <col min="8706" max="8706" width="15.28515625" style="822" customWidth="1"/>
    <col min="8707" max="8707" width="12.28515625" style="822" customWidth="1"/>
    <col min="8708" max="8708" width="11.140625" style="822" customWidth="1"/>
    <col min="8709" max="8712" width="9.140625" style="822" customWidth="1"/>
    <col min="8713" max="8958" width="9.140625" style="822"/>
    <col min="8959" max="8960" width="12.85546875" style="822" customWidth="1"/>
    <col min="8961" max="8961" width="14" style="822" customWidth="1"/>
    <col min="8962" max="8962" width="15.28515625" style="822" customWidth="1"/>
    <col min="8963" max="8963" width="12.28515625" style="822" customWidth="1"/>
    <col min="8964" max="8964" width="11.140625" style="822" customWidth="1"/>
    <col min="8965" max="8968" width="9.140625" style="822" customWidth="1"/>
    <col min="8969" max="9214" width="9.140625" style="822"/>
    <col min="9215" max="9216" width="12.85546875" style="822" customWidth="1"/>
    <col min="9217" max="9217" width="14" style="822" customWidth="1"/>
    <col min="9218" max="9218" width="15.28515625" style="822" customWidth="1"/>
    <col min="9219" max="9219" width="12.28515625" style="822" customWidth="1"/>
    <col min="9220" max="9220" width="11.140625" style="822" customWidth="1"/>
    <col min="9221" max="9224" width="9.140625" style="822" customWidth="1"/>
    <col min="9225" max="9470" width="9.140625" style="822"/>
    <col min="9471" max="9472" width="12.85546875" style="822" customWidth="1"/>
    <col min="9473" max="9473" width="14" style="822" customWidth="1"/>
    <col min="9474" max="9474" width="15.28515625" style="822" customWidth="1"/>
    <col min="9475" max="9475" width="12.28515625" style="822" customWidth="1"/>
    <col min="9476" max="9476" width="11.140625" style="822" customWidth="1"/>
    <col min="9477" max="9480" width="9.140625" style="822" customWidth="1"/>
    <col min="9481" max="9726" width="9.140625" style="822"/>
    <col min="9727" max="9728" width="12.85546875" style="822" customWidth="1"/>
    <col min="9729" max="9729" width="14" style="822" customWidth="1"/>
    <col min="9730" max="9730" width="15.28515625" style="822" customWidth="1"/>
    <col min="9731" max="9731" width="12.28515625" style="822" customWidth="1"/>
    <col min="9732" max="9732" width="11.140625" style="822" customWidth="1"/>
    <col min="9733" max="9736" width="9.140625" style="822" customWidth="1"/>
    <col min="9737" max="9982" width="9.140625" style="822"/>
    <col min="9983" max="9984" width="12.85546875" style="822" customWidth="1"/>
    <col min="9985" max="9985" width="14" style="822" customWidth="1"/>
    <col min="9986" max="9986" width="15.28515625" style="822" customWidth="1"/>
    <col min="9987" max="9987" width="12.28515625" style="822" customWidth="1"/>
    <col min="9988" max="9988" width="11.140625" style="822" customWidth="1"/>
    <col min="9989" max="9992" width="9.140625" style="822" customWidth="1"/>
    <col min="9993" max="10238" width="9.140625" style="822"/>
    <col min="10239" max="10240" width="12.85546875" style="822" customWidth="1"/>
    <col min="10241" max="10241" width="14" style="822" customWidth="1"/>
    <col min="10242" max="10242" width="15.28515625" style="822" customWidth="1"/>
    <col min="10243" max="10243" width="12.28515625" style="822" customWidth="1"/>
    <col min="10244" max="10244" width="11.140625" style="822" customWidth="1"/>
    <col min="10245" max="10248" width="9.140625" style="822" customWidth="1"/>
    <col min="10249" max="10494" width="9.140625" style="822"/>
    <col min="10495" max="10496" width="12.85546875" style="822" customWidth="1"/>
    <col min="10497" max="10497" width="14" style="822" customWidth="1"/>
    <col min="10498" max="10498" width="15.28515625" style="822" customWidth="1"/>
    <col min="10499" max="10499" width="12.28515625" style="822" customWidth="1"/>
    <col min="10500" max="10500" width="11.140625" style="822" customWidth="1"/>
    <col min="10501" max="10504" width="9.140625" style="822" customWidth="1"/>
    <col min="10505" max="10750" width="9.140625" style="822"/>
    <col min="10751" max="10752" width="12.85546875" style="822" customWidth="1"/>
    <col min="10753" max="10753" width="14" style="822" customWidth="1"/>
    <col min="10754" max="10754" width="15.28515625" style="822" customWidth="1"/>
    <col min="10755" max="10755" width="12.28515625" style="822" customWidth="1"/>
    <col min="10756" max="10756" width="11.140625" style="822" customWidth="1"/>
    <col min="10757" max="10760" width="9.140625" style="822" customWidth="1"/>
    <col min="10761" max="11006" width="9.140625" style="822"/>
    <col min="11007" max="11008" width="12.85546875" style="822" customWidth="1"/>
    <col min="11009" max="11009" width="14" style="822" customWidth="1"/>
    <col min="11010" max="11010" width="15.28515625" style="822" customWidth="1"/>
    <col min="11011" max="11011" width="12.28515625" style="822" customWidth="1"/>
    <col min="11012" max="11012" width="11.140625" style="822" customWidth="1"/>
    <col min="11013" max="11016" width="9.140625" style="822" customWidth="1"/>
    <col min="11017" max="11262" width="9.140625" style="822"/>
    <col min="11263" max="11264" width="12.85546875" style="822" customWidth="1"/>
    <col min="11265" max="11265" width="14" style="822" customWidth="1"/>
    <col min="11266" max="11266" width="15.28515625" style="822" customWidth="1"/>
    <col min="11267" max="11267" width="12.28515625" style="822" customWidth="1"/>
    <col min="11268" max="11268" width="11.140625" style="822" customWidth="1"/>
    <col min="11269" max="11272" width="9.140625" style="822" customWidth="1"/>
    <col min="11273" max="11518" width="9.140625" style="822"/>
    <col min="11519" max="11520" width="12.85546875" style="822" customWidth="1"/>
    <col min="11521" max="11521" width="14" style="822" customWidth="1"/>
    <col min="11522" max="11522" width="15.28515625" style="822" customWidth="1"/>
    <col min="11523" max="11523" width="12.28515625" style="822" customWidth="1"/>
    <col min="11524" max="11524" width="11.140625" style="822" customWidth="1"/>
    <col min="11525" max="11528" width="9.140625" style="822" customWidth="1"/>
    <col min="11529" max="11774" width="9.140625" style="822"/>
    <col min="11775" max="11776" width="12.85546875" style="822" customWidth="1"/>
    <col min="11777" max="11777" width="14" style="822" customWidth="1"/>
    <col min="11778" max="11778" width="15.28515625" style="822" customWidth="1"/>
    <col min="11779" max="11779" width="12.28515625" style="822" customWidth="1"/>
    <col min="11780" max="11780" width="11.140625" style="822" customWidth="1"/>
    <col min="11781" max="11784" width="9.140625" style="822" customWidth="1"/>
    <col min="11785" max="12030" width="9.140625" style="822"/>
    <col min="12031" max="12032" width="12.85546875" style="822" customWidth="1"/>
    <col min="12033" max="12033" width="14" style="822" customWidth="1"/>
    <col min="12034" max="12034" width="15.28515625" style="822" customWidth="1"/>
    <col min="12035" max="12035" width="12.28515625" style="822" customWidth="1"/>
    <col min="12036" max="12036" width="11.140625" style="822" customWidth="1"/>
    <col min="12037" max="12040" width="9.140625" style="822" customWidth="1"/>
    <col min="12041" max="12286" width="9.140625" style="822"/>
    <col min="12287" max="12288" width="12.85546875" style="822" customWidth="1"/>
    <col min="12289" max="12289" width="14" style="822" customWidth="1"/>
    <col min="12290" max="12290" width="15.28515625" style="822" customWidth="1"/>
    <col min="12291" max="12291" width="12.28515625" style="822" customWidth="1"/>
    <col min="12292" max="12292" width="11.140625" style="822" customWidth="1"/>
    <col min="12293" max="12296" width="9.140625" style="822" customWidth="1"/>
    <col min="12297" max="12542" width="9.140625" style="822"/>
    <col min="12543" max="12544" width="12.85546875" style="822" customWidth="1"/>
    <col min="12545" max="12545" width="14" style="822" customWidth="1"/>
    <col min="12546" max="12546" width="15.28515625" style="822" customWidth="1"/>
    <col min="12547" max="12547" width="12.28515625" style="822" customWidth="1"/>
    <col min="12548" max="12548" width="11.140625" style="822" customWidth="1"/>
    <col min="12549" max="12552" width="9.140625" style="822" customWidth="1"/>
    <col min="12553" max="12798" width="9.140625" style="822"/>
    <col min="12799" max="12800" width="12.85546875" style="822" customWidth="1"/>
    <col min="12801" max="12801" width="14" style="822" customWidth="1"/>
    <col min="12802" max="12802" width="15.28515625" style="822" customWidth="1"/>
    <col min="12803" max="12803" width="12.28515625" style="822" customWidth="1"/>
    <col min="12804" max="12804" width="11.140625" style="822" customWidth="1"/>
    <col min="12805" max="12808" width="9.140625" style="822" customWidth="1"/>
    <col min="12809" max="13054" width="9.140625" style="822"/>
    <col min="13055" max="13056" width="12.85546875" style="822" customWidth="1"/>
    <col min="13057" max="13057" width="14" style="822" customWidth="1"/>
    <col min="13058" max="13058" width="15.28515625" style="822" customWidth="1"/>
    <col min="13059" max="13059" width="12.28515625" style="822" customWidth="1"/>
    <col min="13060" max="13060" width="11.140625" style="822" customWidth="1"/>
    <col min="13061" max="13064" width="9.140625" style="822" customWidth="1"/>
    <col min="13065" max="13310" width="9.140625" style="822"/>
    <col min="13311" max="13312" width="12.85546875" style="822" customWidth="1"/>
    <col min="13313" max="13313" width="14" style="822" customWidth="1"/>
    <col min="13314" max="13314" width="15.28515625" style="822" customWidth="1"/>
    <col min="13315" max="13315" width="12.28515625" style="822" customWidth="1"/>
    <col min="13316" max="13316" width="11.140625" style="822" customWidth="1"/>
    <col min="13317" max="13320" width="9.140625" style="822" customWidth="1"/>
    <col min="13321" max="13566" width="9.140625" style="822"/>
    <col min="13567" max="13568" width="12.85546875" style="822" customWidth="1"/>
    <col min="13569" max="13569" width="14" style="822" customWidth="1"/>
    <col min="13570" max="13570" width="15.28515625" style="822" customWidth="1"/>
    <col min="13571" max="13571" width="12.28515625" style="822" customWidth="1"/>
    <col min="13572" max="13572" width="11.140625" style="822" customWidth="1"/>
    <col min="13573" max="13576" width="9.140625" style="822" customWidth="1"/>
    <col min="13577" max="13822" width="9.140625" style="822"/>
    <col min="13823" max="13824" width="12.85546875" style="822" customWidth="1"/>
    <col min="13825" max="13825" width="14" style="822" customWidth="1"/>
    <col min="13826" max="13826" width="15.28515625" style="822" customWidth="1"/>
    <col min="13827" max="13827" width="12.28515625" style="822" customWidth="1"/>
    <col min="13828" max="13828" width="11.140625" style="822" customWidth="1"/>
    <col min="13829" max="13832" width="9.140625" style="822" customWidth="1"/>
    <col min="13833" max="14078" width="9.140625" style="822"/>
    <col min="14079" max="14080" width="12.85546875" style="822" customWidth="1"/>
    <col min="14081" max="14081" width="14" style="822" customWidth="1"/>
    <col min="14082" max="14082" width="15.28515625" style="822" customWidth="1"/>
    <col min="14083" max="14083" width="12.28515625" style="822" customWidth="1"/>
    <col min="14084" max="14084" width="11.140625" style="822" customWidth="1"/>
    <col min="14085" max="14088" width="9.140625" style="822" customWidth="1"/>
    <col min="14089" max="14334" width="9.140625" style="822"/>
    <col min="14335" max="14336" width="12.85546875" style="822" customWidth="1"/>
    <col min="14337" max="14337" width="14" style="822" customWidth="1"/>
    <col min="14338" max="14338" width="15.28515625" style="822" customWidth="1"/>
    <col min="14339" max="14339" width="12.28515625" style="822" customWidth="1"/>
    <col min="14340" max="14340" width="11.140625" style="822" customWidth="1"/>
    <col min="14341" max="14344" width="9.140625" style="822" customWidth="1"/>
    <col min="14345" max="14590" width="9.140625" style="822"/>
    <col min="14591" max="14592" width="12.85546875" style="822" customWidth="1"/>
    <col min="14593" max="14593" width="14" style="822" customWidth="1"/>
    <col min="14594" max="14594" width="15.28515625" style="822" customWidth="1"/>
    <col min="14595" max="14595" width="12.28515625" style="822" customWidth="1"/>
    <col min="14596" max="14596" width="11.140625" style="822" customWidth="1"/>
    <col min="14597" max="14600" width="9.140625" style="822" customWidth="1"/>
    <col min="14601" max="14846" width="9.140625" style="822"/>
    <col min="14847" max="14848" width="12.85546875" style="822" customWidth="1"/>
    <col min="14849" max="14849" width="14" style="822" customWidth="1"/>
    <col min="14850" max="14850" width="15.28515625" style="822" customWidth="1"/>
    <col min="14851" max="14851" width="12.28515625" style="822" customWidth="1"/>
    <col min="14852" max="14852" width="11.140625" style="822" customWidth="1"/>
    <col min="14853" max="14856" width="9.140625" style="822" customWidth="1"/>
    <col min="14857" max="15102" width="9.140625" style="822"/>
    <col min="15103" max="15104" width="12.85546875" style="822" customWidth="1"/>
    <col min="15105" max="15105" width="14" style="822" customWidth="1"/>
    <col min="15106" max="15106" width="15.28515625" style="822" customWidth="1"/>
    <col min="15107" max="15107" width="12.28515625" style="822" customWidth="1"/>
    <col min="15108" max="15108" width="11.140625" style="822" customWidth="1"/>
    <col min="15109" max="15112" width="9.140625" style="822" customWidth="1"/>
    <col min="15113" max="15358" width="9.140625" style="822"/>
    <col min="15359" max="15360" width="12.85546875" style="822" customWidth="1"/>
    <col min="15361" max="15361" width="14" style="822" customWidth="1"/>
    <col min="15362" max="15362" width="15.28515625" style="822" customWidth="1"/>
    <col min="15363" max="15363" width="12.28515625" style="822" customWidth="1"/>
    <col min="15364" max="15364" width="11.140625" style="822" customWidth="1"/>
    <col min="15365" max="15368" width="9.140625" style="822" customWidth="1"/>
    <col min="15369" max="15614" width="9.140625" style="822"/>
    <col min="15615" max="15616" width="12.85546875" style="822" customWidth="1"/>
    <col min="15617" max="15617" width="14" style="822" customWidth="1"/>
    <col min="15618" max="15618" width="15.28515625" style="822" customWidth="1"/>
    <col min="15619" max="15619" width="12.28515625" style="822" customWidth="1"/>
    <col min="15620" max="15620" width="11.140625" style="822" customWidth="1"/>
    <col min="15621" max="15624" width="9.140625" style="822" customWidth="1"/>
    <col min="15625" max="15870" width="9.140625" style="822"/>
    <col min="15871" max="15872" width="12.85546875" style="822" customWidth="1"/>
    <col min="15873" max="15873" width="14" style="822" customWidth="1"/>
    <col min="15874" max="15874" width="15.28515625" style="822" customWidth="1"/>
    <col min="15875" max="15875" width="12.28515625" style="822" customWidth="1"/>
    <col min="15876" max="15876" width="11.140625" style="822" customWidth="1"/>
    <col min="15877" max="15880" width="9.140625" style="822" customWidth="1"/>
    <col min="15881" max="16126" width="9.140625" style="822"/>
    <col min="16127" max="16128" width="12.85546875" style="822" customWidth="1"/>
    <col min="16129" max="16129" width="14" style="822" customWidth="1"/>
    <col min="16130" max="16130" width="15.28515625" style="822" customWidth="1"/>
    <col min="16131" max="16131" width="12.28515625" style="822" customWidth="1"/>
    <col min="16132" max="16132" width="11.140625" style="822" customWidth="1"/>
    <col min="16133" max="16136" width="9.140625" style="822" customWidth="1"/>
    <col min="16137" max="16384" width="9.140625" style="822"/>
  </cols>
  <sheetData>
    <row r="1" spans="1:5" s="820" customFormat="1" ht="36" customHeight="1">
      <c r="A1" s="1043" t="s">
        <v>1245</v>
      </c>
      <c r="B1" s="1044"/>
      <c r="C1" s="1044"/>
      <c r="D1" s="1044"/>
      <c r="E1" s="1044"/>
    </row>
    <row r="2" spans="1:5" s="820" customFormat="1" ht="36" customHeight="1">
      <c r="A2" s="1041" t="s">
        <v>1244</v>
      </c>
      <c r="B2" s="1042"/>
      <c r="C2" s="1042"/>
      <c r="D2" s="1042"/>
      <c r="E2" s="1042"/>
    </row>
    <row r="3" spans="1:5" s="821" customFormat="1">
      <c r="A3" s="1039" t="s">
        <v>1241</v>
      </c>
      <c r="B3" s="1040"/>
      <c r="C3" s="1040" t="s">
        <v>1242</v>
      </c>
      <c r="D3" s="1040"/>
      <c r="E3" s="1040"/>
    </row>
    <row r="4" spans="1:5" s="823" customFormat="1" ht="48" customHeight="1">
      <c r="A4" s="794" t="s">
        <v>833</v>
      </c>
      <c r="B4" s="794" t="s">
        <v>82</v>
      </c>
      <c r="C4" s="794" t="s">
        <v>83</v>
      </c>
      <c r="D4" s="794" t="s">
        <v>53</v>
      </c>
      <c r="E4" s="794" t="s">
        <v>838</v>
      </c>
    </row>
    <row r="5" spans="1:5" ht="33" customHeight="1">
      <c r="A5" s="795" t="s">
        <v>1</v>
      </c>
      <c r="B5" s="667"/>
      <c r="C5" s="667"/>
      <c r="D5" s="523">
        <f t="shared" ref="D5:D25" si="0">SUM(B5:C5)</f>
        <v>0</v>
      </c>
      <c r="E5" s="795" t="s">
        <v>2</v>
      </c>
    </row>
    <row r="6" spans="1:5" ht="33" customHeight="1">
      <c r="A6" s="795" t="s">
        <v>751</v>
      </c>
      <c r="B6" s="808"/>
      <c r="C6" s="808"/>
      <c r="D6" s="523">
        <f t="shared" si="0"/>
        <v>0</v>
      </c>
      <c r="E6" s="795" t="s">
        <v>1139</v>
      </c>
    </row>
    <row r="7" spans="1:5" ht="33" customHeight="1">
      <c r="A7" s="795" t="s">
        <v>105</v>
      </c>
      <c r="B7" s="809"/>
      <c r="C7" s="809"/>
      <c r="D7" s="523">
        <f t="shared" si="0"/>
        <v>0</v>
      </c>
      <c r="E7" s="795" t="s">
        <v>5</v>
      </c>
    </row>
    <row r="8" spans="1:5" ht="33" customHeight="1">
      <c r="A8" s="795" t="s">
        <v>106</v>
      </c>
      <c r="B8" s="808"/>
      <c r="C8" s="808"/>
      <c r="D8" s="523">
        <f t="shared" si="0"/>
        <v>0</v>
      </c>
      <c r="E8" s="795" t="s">
        <v>7</v>
      </c>
    </row>
    <row r="9" spans="1:5" ht="33" customHeight="1">
      <c r="A9" s="795" t="s">
        <v>107</v>
      </c>
      <c r="B9" s="809"/>
      <c r="C9" s="809"/>
      <c r="D9" s="523">
        <f t="shared" si="0"/>
        <v>0</v>
      </c>
      <c r="E9" s="795" t="s">
        <v>8</v>
      </c>
    </row>
    <row r="10" spans="1:5" ht="33" customHeight="1">
      <c r="A10" s="795" t="s">
        <v>108</v>
      </c>
      <c r="B10" s="808"/>
      <c r="C10" s="808"/>
      <c r="D10" s="523">
        <f t="shared" si="0"/>
        <v>0</v>
      </c>
      <c r="E10" s="795" t="s">
        <v>109</v>
      </c>
    </row>
    <row r="11" spans="1:5" ht="33" customHeight="1">
      <c r="A11" s="795" t="s">
        <v>110</v>
      </c>
      <c r="B11" s="809"/>
      <c r="C11" s="809"/>
      <c r="D11" s="523">
        <f t="shared" si="0"/>
        <v>0</v>
      </c>
      <c r="E11" s="795" t="s">
        <v>11</v>
      </c>
    </row>
    <row r="12" spans="1:5" ht="33" customHeight="1">
      <c r="A12" s="795" t="s">
        <v>111</v>
      </c>
      <c r="B12" s="808"/>
      <c r="C12" s="808"/>
      <c r="D12" s="523">
        <f t="shared" si="0"/>
        <v>0</v>
      </c>
      <c r="E12" s="795" t="s">
        <v>13</v>
      </c>
    </row>
    <row r="13" spans="1:5" ht="33" customHeight="1">
      <c r="A13" s="795" t="s">
        <v>124</v>
      </c>
      <c r="B13" s="809"/>
      <c r="C13" s="809"/>
      <c r="D13" s="523">
        <f t="shared" si="0"/>
        <v>0</v>
      </c>
      <c r="E13" s="795" t="s">
        <v>15</v>
      </c>
    </row>
    <row r="14" spans="1:5" ht="33" customHeight="1">
      <c r="A14" s="795" t="s">
        <v>16</v>
      </c>
      <c r="B14" s="808"/>
      <c r="C14" s="808"/>
      <c r="D14" s="523">
        <f t="shared" si="0"/>
        <v>0</v>
      </c>
      <c r="E14" s="795" t="s">
        <v>17</v>
      </c>
    </row>
    <row r="15" spans="1:5" ht="33" customHeight="1">
      <c r="A15" s="795" t="s">
        <v>40</v>
      </c>
      <c r="B15" s="809"/>
      <c r="C15" s="809"/>
      <c r="D15" s="523">
        <f t="shared" si="0"/>
        <v>0</v>
      </c>
      <c r="E15" s="795" t="s">
        <v>18</v>
      </c>
    </row>
    <row r="16" spans="1:5" ht="33" customHeight="1">
      <c r="A16" s="795" t="s">
        <v>113</v>
      </c>
      <c r="B16" s="808"/>
      <c r="C16" s="808"/>
      <c r="D16" s="523">
        <f t="shared" si="0"/>
        <v>0</v>
      </c>
      <c r="E16" s="795" t="s">
        <v>20</v>
      </c>
    </row>
    <row r="17" spans="1:5" ht="33" customHeight="1">
      <c r="A17" s="795" t="s">
        <v>21</v>
      </c>
      <c r="B17" s="809"/>
      <c r="C17" s="809"/>
      <c r="D17" s="523">
        <f t="shared" si="0"/>
        <v>0</v>
      </c>
      <c r="E17" s="795" t="s">
        <v>114</v>
      </c>
    </row>
    <row r="18" spans="1:5" ht="33" customHeight="1">
      <c r="A18" s="795" t="s">
        <v>42</v>
      </c>
      <c r="B18" s="808"/>
      <c r="C18" s="808"/>
      <c r="D18" s="523">
        <f t="shared" si="0"/>
        <v>0</v>
      </c>
      <c r="E18" s="795" t="s">
        <v>23</v>
      </c>
    </row>
    <row r="19" spans="1:5" ht="33" customHeight="1">
      <c r="A19" s="795" t="s">
        <v>125</v>
      </c>
      <c r="B19" s="809"/>
      <c r="C19" s="809"/>
      <c r="D19" s="523">
        <f t="shared" si="0"/>
        <v>0</v>
      </c>
      <c r="E19" s="795" t="s">
        <v>25</v>
      </c>
    </row>
    <row r="20" spans="1:5" ht="33" customHeight="1">
      <c r="A20" s="795" t="s">
        <v>116</v>
      </c>
      <c r="B20" s="808"/>
      <c r="C20" s="808"/>
      <c r="D20" s="523">
        <f t="shared" si="0"/>
        <v>0</v>
      </c>
      <c r="E20" s="795" t="s">
        <v>117</v>
      </c>
    </row>
    <row r="21" spans="1:5" ht="33" customHeight="1">
      <c r="A21" s="795" t="s">
        <v>118</v>
      </c>
      <c r="B21" s="809"/>
      <c r="C21" s="809"/>
      <c r="D21" s="523">
        <f t="shared" si="0"/>
        <v>0</v>
      </c>
      <c r="E21" s="795" t="s">
        <v>28</v>
      </c>
    </row>
    <row r="22" spans="1:5" ht="33" customHeight="1">
      <c r="A22" s="795" t="s">
        <v>126</v>
      </c>
      <c r="B22" s="808"/>
      <c r="C22" s="808"/>
      <c r="D22" s="523">
        <f t="shared" si="0"/>
        <v>0</v>
      </c>
      <c r="E22" s="795" t="s">
        <v>30</v>
      </c>
    </row>
    <row r="23" spans="1:5" ht="33" customHeight="1">
      <c r="A23" s="795" t="s">
        <v>31</v>
      </c>
      <c r="B23" s="809"/>
      <c r="C23" s="809"/>
      <c r="D23" s="523">
        <f t="shared" si="0"/>
        <v>0</v>
      </c>
      <c r="E23" s="795" t="s">
        <v>140</v>
      </c>
    </row>
    <row r="24" spans="1:5" ht="33" customHeight="1">
      <c r="A24" s="795" t="s">
        <v>33</v>
      </c>
      <c r="B24" s="808"/>
      <c r="C24" s="808"/>
      <c r="D24" s="523">
        <f t="shared" si="0"/>
        <v>0</v>
      </c>
      <c r="E24" s="795" t="s">
        <v>34</v>
      </c>
    </row>
    <row r="25" spans="1:5" ht="43.5" customHeight="1">
      <c r="A25" s="246" t="s">
        <v>58</v>
      </c>
      <c r="B25" s="524">
        <f>SUM(B5:B24)</f>
        <v>0</v>
      </c>
      <c r="C25" s="524">
        <f>SUM(C5:C24)</f>
        <v>0</v>
      </c>
      <c r="D25" s="524">
        <f t="shared" si="0"/>
        <v>0</v>
      </c>
      <c r="E25" s="246" t="s">
        <v>36</v>
      </c>
    </row>
  </sheetData>
  <dataConsolidate>
    <dataRefs count="2">
      <dataRef ref="C9:D28" sheet="مستشفي" r:id="rId1"/>
      <dataRef ref="C9:D28" sheet="مستوصف" r:id="rId2"/>
    </dataRefs>
  </dataConsolidate>
  <mergeCells count="4">
    <mergeCell ref="A3:B3"/>
    <mergeCell ref="C3:E3"/>
    <mergeCell ref="A2:E2"/>
    <mergeCell ref="A1:E1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5" orientation="portrait" r:id="rId3"/>
  <headerFooter alignWithMargins="0"/>
  <rowBreaks count="1" manualBreakCount="1">
    <brk id="33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6"/>
  <sheetViews>
    <sheetView showGridLines="0" rightToLeft="1" zoomScale="110" zoomScaleNormal="110" workbookViewId="0">
      <selection activeCell="D26" sqref="D26"/>
    </sheetView>
  </sheetViews>
  <sheetFormatPr defaultRowHeight="15.75"/>
  <cols>
    <col min="1" max="1" width="25.7109375" style="822" customWidth="1"/>
    <col min="2" max="5" width="17.7109375" style="822" customWidth="1"/>
    <col min="6" max="6" width="17.7109375" style="824" customWidth="1"/>
    <col min="7" max="7" width="25.7109375" style="822" customWidth="1"/>
    <col min="8" max="8" width="9.140625" style="822" customWidth="1"/>
    <col min="9" max="23" width="13.7109375" style="822" customWidth="1"/>
    <col min="24" max="256" width="9.140625" style="822"/>
    <col min="257" max="258" width="12.85546875" style="822" customWidth="1"/>
    <col min="259" max="259" width="14" style="822" customWidth="1"/>
    <col min="260" max="260" width="15.28515625" style="822" customWidth="1"/>
    <col min="261" max="261" width="12.28515625" style="822" customWidth="1"/>
    <col min="262" max="262" width="11.140625" style="822" customWidth="1"/>
    <col min="263" max="266" width="9.140625" style="822" customWidth="1"/>
    <col min="267" max="512" width="9.140625" style="822"/>
    <col min="513" max="514" width="12.85546875" style="822" customWidth="1"/>
    <col min="515" max="515" width="14" style="822" customWidth="1"/>
    <col min="516" max="516" width="15.28515625" style="822" customWidth="1"/>
    <col min="517" max="517" width="12.28515625" style="822" customWidth="1"/>
    <col min="518" max="518" width="11.140625" style="822" customWidth="1"/>
    <col min="519" max="522" width="9.140625" style="822" customWidth="1"/>
    <col min="523" max="768" width="9.140625" style="822"/>
    <col min="769" max="770" width="12.85546875" style="822" customWidth="1"/>
    <col min="771" max="771" width="14" style="822" customWidth="1"/>
    <col min="772" max="772" width="15.28515625" style="822" customWidth="1"/>
    <col min="773" max="773" width="12.28515625" style="822" customWidth="1"/>
    <col min="774" max="774" width="11.140625" style="822" customWidth="1"/>
    <col min="775" max="778" width="9.140625" style="822" customWidth="1"/>
    <col min="779" max="1024" width="9.140625" style="822"/>
    <col min="1025" max="1026" width="12.85546875" style="822" customWidth="1"/>
    <col min="1027" max="1027" width="14" style="822" customWidth="1"/>
    <col min="1028" max="1028" width="15.28515625" style="822" customWidth="1"/>
    <col min="1029" max="1029" width="12.28515625" style="822" customWidth="1"/>
    <col min="1030" max="1030" width="11.140625" style="822" customWidth="1"/>
    <col min="1031" max="1034" width="9.140625" style="822" customWidth="1"/>
    <col min="1035" max="1280" width="9.140625" style="822"/>
    <col min="1281" max="1282" width="12.85546875" style="822" customWidth="1"/>
    <col min="1283" max="1283" width="14" style="822" customWidth="1"/>
    <col min="1284" max="1284" width="15.28515625" style="822" customWidth="1"/>
    <col min="1285" max="1285" width="12.28515625" style="822" customWidth="1"/>
    <col min="1286" max="1286" width="11.140625" style="822" customWidth="1"/>
    <col min="1287" max="1290" width="9.140625" style="822" customWidth="1"/>
    <col min="1291" max="1536" width="9.140625" style="822"/>
    <col min="1537" max="1538" width="12.85546875" style="822" customWidth="1"/>
    <col min="1539" max="1539" width="14" style="822" customWidth="1"/>
    <col min="1540" max="1540" width="15.28515625" style="822" customWidth="1"/>
    <col min="1541" max="1541" width="12.28515625" style="822" customWidth="1"/>
    <col min="1542" max="1542" width="11.140625" style="822" customWidth="1"/>
    <col min="1543" max="1546" width="9.140625" style="822" customWidth="1"/>
    <col min="1547" max="1792" width="9.140625" style="822"/>
    <col min="1793" max="1794" width="12.85546875" style="822" customWidth="1"/>
    <col min="1795" max="1795" width="14" style="822" customWidth="1"/>
    <col min="1796" max="1796" width="15.28515625" style="822" customWidth="1"/>
    <col min="1797" max="1797" width="12.28515625" style="822" customWidth="1"/>
    <col min="1798" max="1798" width="11.140625" style="822" customWidth="1"/>
    <col min="1799" max="1802" width="9.140625" style="822" customWidth="1"/>
    <col min="1803" max="2048" width="9.140625" style="822"/>
    <col min="2049" max="2050" width="12.85546875" style="822" customWidth="1"/>
    <col min="2051" max="2051" width="14" style="822" customWidth="1"/>
    <col min="2052" max="2052" width="15.28515625" style="822" customWidth="1"/>
    <col min="2053" max="2053" width="12.28515625" style="822" customWidth="1"/>
    <col min="2054" max="2054" width="11.140625" style="822" customWidth="1"/>
    <col min="2055" max="2058" width="9.140625" style="822" customWidth="1"/>
    <col min="2059" max="2304" width="9.140625" style="822"/>
    <col min="2305" max="2306" width="12.85546875" style="822" customWidth="1"/>
    <col min="2307" max="2307" width="14" style="822" customWidth="1"/>
    <col min="2308" max="2308" width="15.28515625" style="822" customWidth="1"/>
    <col min="2309" max="2309" width="12.28515625" style="822" customWidth="1"/>
    <col min="2310" max="2310" width="11.140625" style="822" customWidth="1"/>
    <col min="2311" max="2314" width="9.140625" style="822" customWidth="1"/>
    <col min="2315" max="2560" width="9.140625" style="822"/>
    <col min="2561" max="2562" width="12.85546875" style="822" customWidth="1"/>
    <col min="2563" max="2563" width="14" style="822" customWidth="1"/>
    <col min="2564" max="2564" width="15.28515625" style="822" customWidth="1"/>
    <col min="2565" max="2565" width="12.28515625" style="822" customWidth="1"/>
    <col min="2566" max="2566" width="11.140625" style="822" customWidth="1"/>
    <col min="2567" max="2570" width="9.140625" style="822" customWidth="1"/>
    <col min="2571" max="2816" width="9.140625" style="822"/>
    <col min="2817" max="2818" width="12.85546875" style="822" customWidth="1"/>
    <col min="2819" max="2819" width="14" style="822" customWidth="1"/>
    <col min="2820" max="2820" width="15.28515625" style="822" customWidth="1"/>
    <col min="2821" max="2821" width="12.28515625" style="822" customWidth="1"/>
    <col min="2822" max="2822" width="11.140625" style="822" customWidth="1"/>
    <col min="2823" max="2826" width="9.140625" style="822" customWidth="1"/>
    <col min="2827" max="3072" width="9.140625" style="822"/>
    <col min="3073" max="3074" width="12.85546875" style="822" customWidth="1"/>
    <col min="3075" max="3075" width="14" style="822" customWidth="1"/>
    <col min="3076" max="3076" width="15.28515625" style="822" customWidth="1"/>
    <col min="3077" max="3077" width="12.28515625" style="822" customWidth="1"/>
    <col min="3078" max="3078" width="11.140625" style="822" customWidth="1"/>
    <col min="3079" max="3082" width="9.140625" style="822" customWidth="1"/>
    <col min="3083" max="3328" width="9.140625" style="822"/>
    <col min="3329" max="3330" width="12.85546875" style="822" customWidth="1"/>
    <col min="3331" max="3331" width="14" style="822" customWidth="1"/>
    <col min="3332" max="3332" width="15.28515625" style="822" customWidth="1"/>
    <col min="3333" max="3333" width="12.28515625" style="822" customWidth="1"/>
    <col min="3334" max="3334" width="11.140625" style="822" customWidth="1"/>
    <col min="3335" max="3338" width="9.140625" style="822" customWidth="1"/>
    <col min="3339" max="3584" width="9.140625" style="822"/>
    <col min="3585" max="3586" width="12.85546875" style="822" customWidth="1"/>
    <col min="3587" max="3587" width="14" style="822" customWidth="1"/>
    <col min="3588" max="3588" width="15.28515625" style="822" customWidth="1"/>
    <col min="3589" max="3589" width="12.28515625" style="822" customWidth="1"/>
    <col min="3590" max="3590" width="11.140625" style="822" customWidth="1"/>
    <col min="3591" max="3594" width="9.140625" style="822" customWidth="1"/>
    <col min="3595" max="3840" width="9.140625" style="822"/>
    <col min="3841" max="3842" width="12.85546875" style="822" customWidth="1"/>
    <col min="3843" max="3843" width="14" style="822" customWidth="1"/>
    <col min="3844" max="3844" width="15.28515625" style="822" customWidth="1"/>
    <col min="3845" max="3845" width="12.28515625" style="822" customWidth="1"/>
    <col min="3846" max="3846" width="11.140625" style="822" customWidth="1"/>
    <col min="3847" max="3850" width="9.140625" style="822" customWidth="1"/>
    <col min="3851" max="4096" width="9.140625" style="822"/>
    <col min="4097" max="4098" width="12.85546875" style="822" customWidth="1"/>
    <col min="4099" max="4099" width="14" style="822" customWidth="1"/>
    <col min="4100" max="4100" width="15.28515625" style="822" customWidth="1"/>
    <col min="4101" max="4101" width="12.28515625" style="822" customWidth="1"/>
    <col min="4102" max="4102" width="11.140625" style="822" customWidth="1"/>
    <col min="4103" max="4106" width="9.140625" style="822" customWidth="1"/>
    <col min="4107" max="4352" width="9.140625" style="822"/>
    <col min="4353" max="4354" width="12.85546875" style="822" customWidth="1"/>
    <col min="4355" max="4355" width="14" style="822" customWidth="1"/>
    <col min="4356" max="4356" width="15.28515625" style="822" customWidth="1"/>
    <col min="4357" max="4357" width="12.28515625" style="822" customWidth="1"/>
    <col min="4358" max="4358" width="11.140625" style="822" customWidth="1"/>
    <col min="4359" max="4362" width="9.140625" style="822" customWidth="1"/>
    <col min="4363" max="4608" width="9.140625" style="822"/>
    <col min="4609" max="4610" width="12.85546875" style="822" customWidth="1"/>
    <col min="4611" max="4611" width="14" style="822" customWidth="1"/>
    <col min="4612" max="4612" width="15.28515625" style="822" customWidth="1"/>
    <col min="4613" max="4613" width="12.28515625" style="822" customWidth="1"/>
    <col min="4614" max="4614" width="11.140625" style="822" customWidth="1"/>
    <col min="4615" max="4618" width="9.140625" style="822" customWidth="1"/>
    <col min="4619" max="4864" width="9.140625" style="822"/>
    <col min="4865" max="4866" width="12.85546875" style="822" customWidth="1"/>
    <col min="4867" max="4867" width="14" style="822" customWidth="1"/>
    <col min="4868" max="4868" width="15.28515625" style="822" customWidth="1"/>
    <col min="4869" max="4869" width="12.28515625" style="822" customWidth="1"/>
    <col min="4870" max="4870" width="11.140625" style="822" customWidth="1"/>
    <col min="4871" max="4874" width="9.140625" style="822" customWidth="1"/>
    <col min="4875" max="5120" width="9.140625" style="822"/>
    <col min="5121" max="5122" width="12.85546875" style="822" customWidth="1"/>
    <col min="5123" max="5123" width="14" style="822" customWidth="1"/>
    <col min="5124" max="5124" width="15.28515625" style="822" customWidth="1"/>
    <col min="5125" max="5125" width="12.28515625" style="822" customWidth="1"/>
    <col min="5126" max="5126" width="11.140625" style="822" customWidth="1"/>
    <col min="5127" max="5130" width="9.140625" style="822" customWidth="1"/>
    <col min="5131" max="5376" width="9.140625" style="822"/>
    <col min="5377" max="5378" width="12.85546875" style="822" customWidth="1"/>
    <col min="5379" max="5379" width="14" style="822" customWidth="1"/>
    <col min="5380" max="5380" width="15.28515625" style="822" customWidth="1"/>
    <col min="5381" max="5381" width="12.28515625" style="822" customWidth="1"/>
    <col min="5382" max="5382" width="11.140625" style="822" customWidth="1"/>
    <col min="5383" max="5386" width="9.140625" style="822" customWidth="1"/>
    <col min="5387" max="5632" width="9.140625" style="822"/>
    <col min="5633" max="5634" width="12.85546875" style="822" customWidth="1"/>
    <col min="5635" max="5635" width="14" style="822" customWidth="1"/>
    <col min="5636" max="5636" width="15.28515625" style="822" customWidth="1"/>
    <col min="5637" max="5637" width="12.28515625" style="822" customWidth="1"/>
    <col min="5638" max="5638" width="11.140625" style="822" customWidth="1"/>
    <col min="5639" max="5642" width="9.140625" style="822" customWidth="1"/>
    <col min="5643" max="5888" width="9.140625" style="822"/>
    <col min="5889" max="5890" width="12.85546875" style="822" customWidth="1"/>
    <col min="5891" max="5891" width="14" style="822" customWidth="1"/>
    <col min="5892" max="5892" width="15.28515625" style="822" customWidth="1"/>
    <col min="5893" max="5893" width="12.28515625" style="822" customWidth="1"/>
    <col min="5894" max="5894" width="11.140625" style="822" customWidth="1"/>
    <col min="5895" max="5898" width="9.140625" style="822" customWidth="1"/>
    <col min="5899" max="6144" width="9.140625" style="822"/>
    <col min="6145" max="6146" width="12.85546875" style="822" customWidth="1"/>
    <col min="6147" max="6147" width="14" style="822" customWidth="1"/>
    <col min="6148" max="6148" width="15.28515625" style="822" customWidth="1"/>
    <col min="6149" max="6149" width="12.28515625" style="822" customWidth="1"/>
    <col min="6150" max="6150" width="11.140625" style="822" customWidth="1"/>
    <col min="6151" max="6154" width="9.140625" style="822" customWidth="1"/>
    <col min="6155" max="6400" width="9.140625" style="822"/>
    <col min="6401" max="6402" width="12.85546875" style="822" customWidth="1"/>
    <col min="6403" max="6403" width="14" style="822" customWidth="1"/>
    <col min="6404" max="6404" width="15.28515625" style="822" customWidth="1"/>
    <col min="6405" max="6405" width="12.28515625" style="822" customWidth="1"/>
    <col min="6406" max="6406" width="11.140625" style="822" customWidth="1"/>
    <col min="6407" max="6410" width="9.140625" style="822" customWidth="1"/>
    <col min="6411" max="6656" width="9.140625" style="822"/>
    <col min="6657" max="6658" width="12.85546875" style="822" customWidth="1"/>
    <col min="6659" max="6659" width="14" style="822" customWidth="1"/>
    <col min="6660" max="6660" width="15.28515625" style="822" customWidth="1"/>
    <col min="6661" max="6661" width="12.28515625" style="822" customWidth="1"/>
    <col min="6662" max="6662" width="11.140625" style="822" customWidth="1"/>
    <col min="6663" max="6666" width="9.140625" style="822" customWidth="1"/>
    <col min="6667" max="6912" width="9.140625" style="822"/>
    <col min="6913" max="6914" width="12.85546875" style="822" customWidth="1"/>
    <col min="6915" max="6915" width="14" style="822" customWidth="1"/>
    <col min="6916" max="6916" width="15.28515625" style="822" customWidth="1"/>
    <col min="6917" max="6917" width="12.28515625" style="822" customWidth="1"/>
    <col min="6918" max="6918" width="11.140625" style="822" customWidth="1"/>
    <col min="6919" max="6922" width="9.140625" style="822" customWidth="1"/>
    <col min="6923" max="7168" width="9.140625" style="822"/>
    <col min="7169" max="7170" width="12.85546875" style="822" customWidth="1"/>
    <col min="7171" max="7171" width="14" style="822" customWidth="1"/>
    <col min="7172" max="7172" width="15.28515625" style="822" customWidth="1"/>
    <col min="7173" max="7173" width="12.28515625" style="822" customWidth="1"/>
    <col min="7174" max="7174" width="11.140625" style="822" customWidth="1"/>
    <col min="7175" max="7178" width="9.140625" style="822" customWidth="1"/>
    <col min="7179" max="7424" width="9.140625" style="822"/>
    <col min="7425" max="7426" width="12.85546875" style="822" customWidth="1"/>
    <col min="7427" max="7427" width="14" style="822" customWidth="1"/>
    <col min="7428" max="7428" width="15.28515625" style="822" customWidth="1"/>
    <col min="7429" max="7429" width="12.28515625" style="822" customWidth="1"/>
    <col min="7430" max="7430" width="11.140625" style="822" customWidth="1"/>
    <col min="7431" max="7434" width="9.140625" style="822" customWidth="1"/>
    <col min="7435" max="7680" width="9.140625" style="822"/>
    <col min="7681" max="7682" width="12.85546875" style="822" customWidth="1"/>
    <col min="7683" max="7683" width="14" style="822" customWidth="1"/>
    <col min="7684" max="7684" width="15.28515625" style="822" customWidth="1"/>
    <col min="7685" max="7685" width="12.28515625" style="822" customWidth="1"/>
    <col min="7686" max="7686" width="11.140625" style="822" customWidth="1"/>
    <col min="7687" max="7690" width="9.140625" style="822" customWidth="1"/>
    <col min="7691" max="7936" width="9.140625" style="822"/>
    <col min="7937" max="7938" width="12.85546875" style="822" customWidth="1"/>
    <col min="7939" max="7939" width="14" style="822" customWidth="1"/>
    <col min="7940" max="7940" width="15.28515625" style="822" customWidth="1"/>
    <col min="7941" max="7941" width="12.28515625" style="822" customWidth="1"/>
    <col min="7942" max="7942" width="11.140625" style="822" customWidth="1"/>
    <col min="7943" max="7946" width="9.140625" style="822" customWidth="1"/>
    <col min="7947" max="8192" width="9.140625" style="822"/>
    <col min="8193" max="8194" width="12.85546875" style="822" customWidth="1"/>
    <col min="8195" max="8195" width="14" style="822" customWidth="1"/>
    <col min="8196" max="8196" width="15.28515625" style="822" customWidth="1"/>
    <col min="8197" max="8197" width="12.28515625" style="822" customWidth="1"/>
    <col min="8198" max="8198" width="11.140625" style="822" customWidth="1"/>
    <col min="8199" max="8202" width="9.140625" style="822" customWidth="1"/>
    <col min="8203" max="8448" width="9.140625" style="822"/>
    <col min="8449" max="8450" width="12.85546875" style="822" customWidth="1"/>
    <col min="8451" max="8451" width="14" style="822" customWidth="1"/>
    <col min="8452" max="8452" width="15.28515625" style="822" customWidth="1"/>
    <col min="8453" max="8453" width="12.28515625" style="822" customWidth="1"/>
    <col min="8454" max="8454" width="11.140625" style="822" customWidth="1"/>
    <col min="8455" max="8458" width="9.140625" style="822" customWidth="1"/>
    <col min="8459" max="8704" width="9.140625" style="822"/>
    <col min="8705" max="8706" width="12.85546875" style="822" customWidth="1"/>
    <col min="8707" max="8707" width="14" style="822" customWidth="1"/>
    <col min="8708" max="8708" width="15.28515625" style="822" customWidth="1"/>
    <col min="8709" max="8709" width="12.28515625" style="822" customWidth="1"/>
    <col min="8710" max="8710" width="11.140625" style="822" customWidth="1"/>
    <col min="8711" max="8714" width="9.140625" style="822" customWidth="1"/>
    <col min="8715" max="8960" width="9.140625" style="822"/>
    <col min="8961" max="8962" width="12.85546875" style="822" customWidth="1"/>
    <col min="8963" max="8963" width="14" style="822" customWidth="1"/>
    <col min="8964" max="8964" width="15.28515625" style="822" customWidth="1"/>
    <col min="8965" max="8965" width="12.28515625" style="822" customWidth="1"/>
    <col min="8966" max="8966" width="11.140625" style="822" customWidth="1"/>
    <col min="8967" max="8970" width="9.140625" style="822" customWidth="1"/>
    <col min="8971" max="9216" width="9.140625" style="822"/>
    <col min="9217" max="9218" width="12.85546875" style="822" customWidth="1"/>
    <col min="9219" max="9219" width="14" style="822" customWidth="1"/>
    <col min="9220" max="9220" width="15.28515625" style="822" customWidth="1"/>
    <col min="9221" max="9221" width="12.28515625" style="822" customWidth="1"/>
    <col min="9222" max="9222" width="11.140625" style="822" customWidth="1"/>
    <col min="9223" max="9226" width="9.140625" style="822" customWidth="1"/>
    <col min="9227" max="9472" width="9.140625" style="822"/>
    <col min="9473" max="9474" width="12.85546875" style="822" customWidth="1"/>
    <col min="9475" max="9475" width="14" style="822" customWidth="1"/>
    <col min="9476" max="9476" width="15.28515625" style="822" customWidth="1"/>
    <col min="9477" max="9477" width="12.28515625" style="822" customWidth="1"/>
    <col min="9478" max="9478" width="11.140625" style="822" customWidth="1"/>
    <col min="9479" max="9482" width="9.140625" style="822" customWidth="1"/>
    <col min="9483" max="9728" width="9.140625" style="822"/>
    <col min="9729" max="9730" width="12.85546875" style="822" customWidth="1"/>
    <col min="9731" max="9731" width="14" style="822" customWidth="1"/>
    <col min="9732" max="9732" width="15.28515625" style="822" customWidth="1"/>
    <col min="9733" max="9733" width="12.28515625" style="822" customWidth="1"/>
    <col min="9734" max="9734" width="11.140625" style="822" customWidth="1"/>
    <col min="9735" max="9738" width="9.140625" style="822" customWidth="1"/>
    <col min="9739" max="9984" width="9.140625" style="822"/>
    <col min="9985" max="9986" width="12.85546875" style="822" customWidth="1"/>
    <col min="9987" max="9987" width="14" style="822" customWidth="1"/>
    <col min="9988" max="9988" width="15.28515625" style="822" customWidth="1"/>
    <col min="9989" max="9989" width="12.28515625" style="822" customWidth="1"/>
    <col min="9990" max="9990" width="11.140625" style="822" customWidth="1"/>
    <col min="9991" max="9994" width="9.140625" style="822" customWidth="1"/>
    <col min="9995" max="10240" width="9.140625" style="822"/>
    <col min="10241" max="10242" width="12.85546875" style="822" customWidth="1"/>
    <col min="10243" max="10243" width="14" style="822" customWidth="1"/>
    <col min="10244" max="10244" width="15.28515625" style="822" customWidth="1"/>
    <col min="10245" max="10245" width="12.28515625" style="822" customWidth="1"/>
    <col min="10246" max="10246" width="11.140625" style="822" customWidth="1"/>
    <col min="10247" max="10250" width="9.140625" style="822" customWidth="1"/>
    <col min="10251" max="10496" width="9.140625" style="822"/>
    <col min="10497" max="10498" width="12.85546875" style="822" customWidth="1"/>
    <col min="10499" max="10499" width="14" style="822" customWidth="1"/>
    <col min="10500" max="10500" width="15.28515625" style="822" customWidth="1"/>
    <col min="10501" max="10501" width="12.28515625" style="822" customWidth="1"/>
    <col min="10502" max="10502" width="11.140625" style="822" customWidth="1"/>
    <col min="10503" max="10506" width="9.140625" style="822" customWidth="1"/>
    <col min="10507" max="10752" width="9.140625" style="822"/>
    <col min="10753" max="10754" width="12.85546875" style="822" customWidth="1"/>
    <col min="10755" max="10755" width="14" style="822" customWidth="1"/>
    <col min="10756" max="10756" width="15.28515625" style="822" customWidth="1"/>
    <col min="10757" max="10757" width="12.28515625" style="822" customWidth="1"/>
    <col min="10758" max="10758" width="11.140625" style="822" customWidth="1"/>
    <col min="10759" max="10762" width="9.140625" style="822" customWidth="1"/>
    <col min="10763" max="11008" width="9.140625" style="822"/>
    <col min="11009" max="11010" width="12.85546875" style="822" customWidth="1"/>
    <col min="11011" max="11011" width="14" style="822" customWidth="1"/>
    <col min="11012" max="11012" width="15.28515625" style="822" customWidth="1"/>
    <col min="11013" max="11013" width="12.28515625" style="822" customWidth="1"/>
    <col min="11014" max="11014" width="11.140625" style="822" customWidth="1"/>
    <col min="11015" max="11018" width="9.140625" style="822" customWidth="1"/>
    <col min="11019" max="11264" width="9.140625" style="822"/>
    <col min="11265" max="11266" width="12.85546875" style="822" customWidth="1"/>
    <col min="11267" max="11267" width="14" style="822" customWidth="1"/>
    <col min="11268" max="11268" width="15.28515625" style="822" customWidth="1"/>
    <col min="11269" max="11269" width="12.28515625" style="822" customWidth="1"/>
    <col min="11270" max="11270" width="11.140625" style="822" customWidth="1"/>
    <col min="11271" max="11274" width="9.140625" style="822" customWidth="1"/>
    <col min="11275" max="11520" width="9.140625" style="822"/>
    <col min="11521" max="11522" width="12.85546875" style="822" customWidth="1"/>
    <col min="11523" max="11523" width="14" style="822" customWidth="1"/>
    <col min="11524" max="11524" width="15.28515625" style="822" customWidth="1"/>
    <col min="11525" max="11525" width="12.28515625" style="822" customWidth="1"/>
    <col min="11526" max="11526" width="11.140625" style="822" customWidth="1"/>
    <col min="11527" max="11530" width="9.140625" style="822" customWidth="1"/>
    <col min="11531" max="11776" width="9.140625" style="822"/>
    <col min="11777" max="11778" width="12.85546875" style="822" customWidth="1"/>
    <col min="11779" max="11779" width="14" style="822" customWidth="1"/>
    <col min="11780" max="11780" width="15.28515625" style="822" customWidth="1"/>
    <col min="11781" max="11781" width="12.28515625" style="822" customWidth="1"/>
    <col min="11782" max="11782" width="11.140625" style="822" customWidth="1"/>
    <col min="11783" max="11786" width="9.140625" style="822" customWidth="1"/>
    <col min="11787" max="12032" width="9.140625" style="822"/>
    <col min="12033" max="12034" width="12.85546875" style="822" customWidth="1"/>
    <col min="12035" max="12035" width="14" style="822" customWidth="1"/>
    <col min="12036" max="12036" width="15.28515625" style="822" customWidth="1"/>
    <col min="12037" max="12037" width="12.28515625" style="822" customWidth="1"/>
    <col min="12038" max="12038" width="11.140625" style="822" customWidth="1"/>
    <col min="12039" max="12042" width="9.140625" style="822" customWidth="1"/>
    <col min="12043" max="12288" width="9.140625" style="822"/>
    <col min="12289" max="12290" width="12.85546875" style="822" customWidth="1"/>
    <col min="12291" max="12291" width="14" style="822" customWidth="1"/>
    <col min="12292" max="12292" width="15.28515625" style="822" customWidth="1"/>
    <col min="12293" max="12293" width="12.28515625" style="822" customWidth="1"/>
    <col min="12294" max="12294" width="11.140625" style="822" customWidth="1"/>
    <col min="12295" max="12298" width="9.140625" style="822" customWidth="1"/>
    <col min="12299" max="12544" width="9.140625" style="822"/>
    <col min="12545" max="12546" width="12.85546875" style="822" customWidth="1"/>
    <col min="12547" max="12547" width="14" style="822" customWidth="1"/>
    <col min="12548" max="12548" width="15.28515625" style="822" customWidth="1"/>
    <col min="12549" max="12549" width="12.28515625" style="822" customWidth="1"/>
    <col min="12550" max="12550" width="11.140625" style="822" customWidth="1"/>
    <col min="12551" max="12554" width="9.140625" style="822" customWidth="1"/>
    <col min="12555" max="12800" width="9.140625" style="822"/>
    <col min="12801" max="12802" width="12.85546875" style="822" customWidth="1"/>
    <col min="12803" max="12803" width="14" style="822" customWidth="1"/>
    <col min="12804" max="12804" width="15.28515625" style="822" customWidth="1"/>
    <col min="12805" max="12805" width="12.28515625" style="822" customWidth="1"/>
    <col min="12806" max="12806" width="11.140625" style="822" customWidth="1"/>
    <col min="12807" max="12810" width="9.140625" style="822" customWidth="1"/>
    <col min="12811" max="13056" width="9.140625" style="822"/>
    <col min="13057" max="13058" width="12.85546875" style="822" customWidth="1"/>
    <col min="13059" max="13059" width="14" style="822" customWidth="1"/>
    <col min="13060" max="13060" width="15.28515625" style="822" customWidth="1"/>
    <col min="13061" max="13061" width="12.28515625" style="822" customWidth="1"/>
    <col min="13062" max="13062" width="11.140625" style="822" customWidth="1"/>
    <col min="13063" max="13066" width="9.140625" style="822" customWidth="1"/>
    <col min="13067" max="13312" width="9.140625" style="822"/>
    <col min="13313" max="13314" width="12.85546875" style="822" customWidth="1"/>
    <col min="13315" max="13315" width="14" style="822" customWidth="1"/>
    <col min="13316" max="13316" width="15.28515625" style="822" customWidth="1"/>
    <col min="13317" max="13317" width="12.28515625" style="822" customWidth="1"/>
    <col min="13318" max="13318" width="11.140625" style="822" customWidth="1"/>
    <col min="13319" max="13322" width="9.140625" style="822" customWidth="1"/>
    <col min="13323" max="13568" width="9.140625" style="822"/>
    <col min="13569" max="13570" width="12.85546875" style="822" customWidth="1"/>
    <col min="13571" max="13571" width="14" style="822" customWidth="1"/>
    <col min="13572" max="13572" width="15.28515625" style="822" customWidth="1"/>
    <col min="13573" max="13573" width="12.28515625" style="822" customWidth="1"/>
    <col min="13574" max="13574" width="11.140625" style="822" customWidth="1"/>
    <col min="13575" max="13578" width="9.140625" style="822" customWidth="1"/>
    <col min="13579" max="13824" width="9.140625" style="822"/>
    <col min="13825" max="13826" width="12.85546875" style="822" customWidth="1"/>
    <col min="13827" max="13827" width="14" style="822" customWidth="1"/>
    <col min="13828" max="13828" width="15.28515625" style="822" customWidth="1"/>
    <col min="13829" max="13829" width="12.28515625" style="822" customWidth="1"/>
    <col min="13830" max="13830" width="11.140625" style="822" customWidth="1"/>
    <col min="13831" max="13834" width="9.140625" style="822" customWidth="1"/>
    <col min="13835" max="14080" width="9.140625" style="822"/>
    <col min="14081" max="14082" width="12.85546875" style="822" customWidth="1"/>
    <col min="14083" max="14083" width="14" style="822" customWidth="1"/>
    <col min="14084" max="14084" width="15.28515625" style="822" customWidth="1"/>
    <col min="14085" max="14085" width="12.28515625" style="822" customWidth="1"/>
    <col min="14086" max="14086" width="11.140625" style="822" customWidth="1"/>
    <col min="14087" max="14090" width="9.140625" style="822" customWidth="1"/>
    <col min="14091" max="14336" width="9.140625" style="822"/>
    <col min="14337" max="14338" width="12.85546875" style="822" customWidth="1"/>
    <col min="14339" max="14339" width="14" style="822" customWidth="1"/>
    <col min="14340" max="14340" width="15.28515625" style="822" customWidth="1"/>
    <col min="14341" max="14341" width="12.28515625" style="822" customWidth="1"/>
    <col min="14342" max="14342" width="11.140625" style="822" customWidth="1"/>
    <col min="14343" max="14346" width="9.140625" style="822" customWidth="1"/>
    <col min="14347" max="14592" width="9.140625" style="822"/>
    <col min="14593" max="14594" width="12.85546875" style="822" customWidth="1"/>
    <col min="14595" max="14595" width="14" style="822" customWidth="1"/>
    <col min="14596" max="14596" width="15.28515625" style="822" customWidth="1"/>
    <col min="14597" max="14597" width="12.28515625" style="822" customWidth="1"/>
    <col min="14598" max="14598" width="11.140625" style="822" customWidth="1"/>
    <col min="14599" max="14602" width="9.140625" style="822" customWidth="1"/>
    <col min="14603" max="14848" width="9.140625" style="822"/>
    <col min="14849" max="14850" width="12.85546875" style="822" customWidth="1"/>
    <col min="14851" max="14851" width="14" style="822" customWidth="1"/>
    <col min="14852" max="14852" width="15.28515625" style="822" customWidth="1"/>
    <col min="14853" max="14853" width="12.28515625" style="822" customWidth="1"/>
    <col min="14854" max="14854" width="11.140625" style="822" customWidth="1"/>
    <col min="14855" max="14858" width="9.140625" style="822" customWidth="1"/>
    <col min="14859" max="15104" width="9.140625" style="822"/>
    <col min="15105" max="15106" width="12.85546875" style="822" customWidth="1"/>
    <col min="15107" max="15107" width="14" style="822" customWidth="1"/>
    <col min="15108" max="15108" width="15.28515625" style="822" customWidth="1"/>
    <col min="15109" max="15109" width="12.28515625" style="822" customWidth="1"/>
    <col min="15110" max="15110" width="11.140625" style="822" customWidth="1"/>
    <col min="15111" max="15114" width="9.140625" style="822" customWidth="1"/>
    <col min="15115" max="15360" width="9.140625" style="822"/>
    <col min="15361" max="15362" width="12.85546875" style="822" customWidth="1"/>
    <col min="15363" max="15363" width="14" style="822" customWidth="1"/>
    <col min="15364" max="15364" width="15.28515625" style="822" customWidth="1"/>
    <col min="15365" max="15365" width="12.28515625" style="822" customWidth="1"/>
    <col min="15366" max="15366" width="11.140625" style="822" customWidth="1"/>
    <col min="15367" max="15370" width="9.140625" style="822" customWidth="1"/>
    <col min="15371" max="15616" width="9.140625" style="822"/>
    <col min="15617" max="15618" width="12.85546875" style="822" customWidth="1"/>
    <col min="15619" max="15619" width="14" style="822" customWidth="1"/>
    <col min="15620" max="15620" width="15.28515625" style="822" customWidth="1"/>
    <col min="15621" max="15621" width="12.28515625" style="822" customWidth="1"/>
    <col min="15622" max="15622" width="11.140625" style="822" customWidth="1"/>
    <col min="15623" max="15626" width="9.140625" style="822" customWidth="1"/>
    <col min="15627" max="15872" width="9.140625" style="822"/>
    <col min="15873" max="15874" width="12.85546875" style="822" customWidth="1"/>
    <col min="15875" max="15875" width="14" style="822" customWidth="1"/>
    <col min="15876" max="15876" width="15.28515625" style="822" customWidth="1"/>
    <col min="15877" max="15877" width="12.28515625" style="822" customWidth="1"/>
    <col min="15878" max="15878" width="11.140625" style="822" customWidth="1"/>
    <col min="15879" max="15882" width="9.140625" style="822" customWidth="1"/>
    <col min="15883" max="16128" width="9.140625" style="822"/>
    <col min="16129" max="16130" width="12.85546875" style="822" customWidth="1"/>
    <col min="16131" max="16131" width="14" style="822" customWidth="1"/>
    <col min="16132" max="16132" width="15.28515625" style="822" customWidth="1"/>
    <col min="16133" max="16133" width="12.28515625" style="822" customWidth="1"/>
    <col min="16134" max="16134" width="11.140625" style="822" customWidth="1"/>
    <col min="16135" max="16138" width="9.140625" style="822" customWidth="1"/>
    <col min="16139" max="16384" width="9.140625" style="822"/>
  </cols>
  <sheetData>
    <row r="1" spans="1:23" s="820" customFormat="1" ht="36" customHeight="1">
      <c r="A1" s="1043" t="s">
        <v>1401</v>
      </c>
      <c r="B1" s="1044"/>
      <c r="C1" s="1044"/>
      <c r="D1" s="1044"/>
      <c r="E1" s="1044"/>
      <c r="F1" s="1044"/>
      <c r="G1" s="1044"/>
    </row>
    <row r="2" spans="1:23" s="820" customFormat="1" ht="36" customHeight="1">
      <c r="A2" s="1041" t="s">
        <v>1402</v>
      </c>
      <c r="B2" s="1042"/>
      <c r="C2" s="1042"/>
      <c r="D2" s="1042"/>
      <c r="E2" s="1042"/>
      <c r="F2" s="1042"/>
      <c r="G2" s="1042"/>
    </row>
    <row r="3" spans="1:23" s="821" customFormat="1">
      <c r="A3" s="1039" t="s">
        <v>1241</v>
      </c>
      <c r="B3" s="1040"/>
      <c r="C3" s="1040" t="s">
        <v>1242</v>
      </c>
      <c r="D3" s="1040"/>
      <c r="E3" s="1040"/>
      <c r="F3" s="1040"/>
      <c r="G3" s="1040"/>
    </row>
    <row r="4" spans="1:23" s="823" customFormat="1" ht="60" customHeight="1">
      <c r="A4" s="1005" t="s">
        <v>833</v>
      </c>
      <c r="B4" s="636" t="s">
        <v>1350</v>
      </c>
      <c r="C4" s="636" t="s">
        <v>253</v>
      </c>
      <c r="D4" s="636" t="s">
        <v>1351</v>
      </c>
      <c r="E4" s="636" t="s">
        <v>1352</v>
      </c>
      <c r="F4" s="636" t="s">
        <v>1353</v>
      </c>
      <c r="G4" s="1005" t="s">
        <v>838</v>
      </c>
      <c r="I4" s="823" t="s">
        <v>833</v>
      </c>
      <c r="J4" s="823" t="s">
        <v>1350</v>
      </c>
      <c r="K4" s="823" t="s">
        <v>253</v>
      </c>
      <c r="L4" s="823" t="s">
        <v>1351</v>
      </c>
      <c r="M4" s="823" t="s">
        <v>1352</v>
      </c>
      <c r="N4" s="823" t="s">
        <v>1353</v>
      </c>
      <c r="O4" s="823" t="s">
        <v>838</v>
      </c>
    </row>
    <row r="5" spans="1:23" s="823" customFormat="1" ht="48" customHeight="1">
      <c r="A5" s="1006"/>
      <c r="B5" s="636" t="s">
        <v>252</v>
      </c>
      <c r="C5" s="636" t="s">
        <v>254</v>
      </c>
      <c r="D5" s="636" t="s">
        <v>1354</v>
      </c>
      <c r="E5" s="636" t="s">
        <v>821</v>
      </c>
      <c r="F5" s="680" t="s">
        <v>1355</v>
      </c>
      <c r="G5" s="1006"/>
      <c r="J5" s="823" t="s">
        <v>252</v>
      </c>
      <c r="K5" s="823" t="s">
        <v>254</v>
      </c>
      <c r="L5" s="823" t="s">
        <v>1354</v>
      </c>
      <c r="M5" s="823" t="s">
        <v>821</v>
      </c>
      <c r="N5" s="823" t="s">
        <v>1355</v>
      </c>
    </row>
    <row r="6" spans="1:23" ht="33" customHeight="1">
      <c r="A6" s="948" t="s">
        <v>1</v>
      </c>
      <c r="B6" s="667">
        <v>13010220</v>
      </c>
      <c r="C6" s="667"/>
      <c r="D6" s="667">
        <v>127685</v>
      </c>
      <c r="E6" s="667">
        <v>11044130</v>
      </c>
      <c r="F6" s="667">
        <v>1946916</v>
      </c>
      <c r="G6" s="948" t="s">
        <v>2</v>
      </c>
      <c r="I6" s="929" t="s">
        <v>1</v>
      </c>
      <c r="J6" s="667">
        <v>18868619</v>
      </c>
      <c r="K6" s="667">
        <v>389747</v>
      </c>
      <c r="L6" s="667">
        <v>178962</v>
      </c>
      <c r="M6" s="667">
        <v>15892183</v>
      </c>
      <c r="N6" s="667">
        <v>3548484</v>
      </c>
      <c r="O6" s="929" t="s">
        <v>2</v>
      </c>
      <c r="P6" s="929"/>
      <c r="R6" s="930">
        <f>J6-B6</f>
        <v>5858399</v>
      </c>
      <c r="S6" s="930">
        <f t="shared" ref="S6:W21" si="0">K6-C6</f>
        <v>389747</v>
      </c>
      <c r="T6" s="930">
        <f t="shared" si="0"/>
        <v>51277</v>
      </c>
      <c r="U6" s="930">
        <f t="shared" si="0"/>
        <v>4848053</v>
      </c>
      <c r="V6" s="930">
        <f t="shared" si="0"/>
        <v>1601568</v>
      </c>
      <c r="W6" s="930" t="e">
        <f t="shared" si="0"/>
        <v>#VALUE!</v>
      </c>
    </row>
    <row r="7" spans="1:23" ht="33" customHeight="1">
      <c r="A7" s="948" t="s">
        <v>751</v>
      </c>
      <c r="B7" s="950">
        <v>1729892</v>
      </c>
      <c r="C7" s="950">
        <v>32963</v>
      </c>
      <c r="D7" s="950">
        <v>33596</v>
      </c>
      <c r="E7" s="950">
        <v>1237276</v>
      </c>
      <c r="F7" s="950">
        <v>355388</v>
      </c>
      <c r="G7" s="948" t="s">
        <v>1139</v>
      </c>
      <c r="I7" s="929" t="s">
        <v>751</v>
      </c>
      <c r="J7" s="667">
        <v>3231261</v>
      </c>
      <c r="K7" s="667">
        <v>40816</v>
      </c>
      <c r="L7" s="667">
        <v>18058</v>
      </c>
      <c r="M7" s="667">
        <v>1828564</v>
      </c>
      <c r="N7" s="667">
        <v>419656</v>
      </c>
      <c r="O7" s="929" t="s">
        <v>1139</v>
      </c>
      <c r="P7" s="929"/>
      <c r="R7" s="930">
        <f t="shared" ref="R7:T26" si="1">J7-B7</f>
        <v>1501369</v>
      </c>
      <c r="S7" s="930">
        <f t="shared" si="0"/>
        <v>7853</v>
      </c>
      <c r="T7" s="930">
        <f t="shared" si="0"/>
        <v>-15538</v>
      </c>
      <c r="U7" s="930">
        <f t="shared" si="0"/>
        <v>591288</v>
      </c>
      <c r="V7" s="930">
        <f t="shared" si="0"/>
        <v>64268</v>
      </c>
    </row>
    <row r="8" spans="1:23" ht="33" customHeight="1">
      <c r="A8" s="948" t="s">
        <v>105</v>
      </c>
      <c r="B8" s="667">
        <v>12913591</v>
      </c>
      <c r="C8" s="667">
        <v>381730</v>
      </c>
      <c r="D8" s="809"/>
      <c r="E8" s="667">
        <v>16358868</v>
      </c>
      <c r="F8" s="667">
        <v>2000465</v>
      </c>
      <c r="G8" s="948" t="s">
        <v>5</v>
      </c>
      <c r="I8" s="929" t="s">
        <v>105</v>
      </c>
      <c r="J8" s="667">
        <v>5535275</v>
      </c>
      <c r="K8" s="667">
        <v>561561</v>
      </c>
      <c r="L8" s="667">
        <v>115258</v>
      </c>
      <c r="M8" s="667">
        <v>7320581</v>
      </c>
      <c r="N8" s="667">
        <v>636323</v>
      </c>
      <c r="O8" s="929" t="s">
        <v>5</v>
      </c>
      <c r="P8" s="929"/>
      <c r="R8" s="930">
        <f t="shared" si="1"/>
        <v>-7378316</v>
      </c>
      <c r="S8" s="930">
        <f t="shared" si="0"/>
        <v>179831</v>
      </c>
      <c r="T8" s="930">
        <f t="shared" si="0"/>
        <v>115258</v>
      </c>
      <c r="U8" s="930">
        <f t="shared" si="0"/>
        <v>-9038287</v>
      </c>
      <c r="V8" s="930">
        <f t="shared" si="0"/>
        <v>-1364142</v>
      </c>
    </row>
    <row r="9" spans="1:23" ht="33" customHeight="1">
      <c r="A9" s="948" t="s">
        <v>106</v>
      </c>
      <c r="B9" s="950">
        <v>765134</v>
      </c>
      <c r="C9" s="950">
        <v>15185</v>
      </c>
      <c r="D9" s="950">
        <v>14907</v>
      </c>
      <c r="E9" s="950">
        <v>633114</v>
      </c>
      <c r="F9" s="950">
        <v>151342</v>
      </c>
      <c r="G9" s="948" t="s">
        <v>7</v>
      </c>
      <c r="I9" s="929" t="s">
        <v>106</v>
      </c>
      <c r="J9" s="667">
        <v>1490558</v>
      </c>
      <c r="K9" s="667">
        <v>51763</v>
      </c>
      <c r="L9" s="667">
        <v>19879</v>
      </c>
      <c r="M9" s="667">
        <v>1027524</v>
      </c>
      <c r="N9" s="667">
        <v>451706</v>
      </c>
      <c r="O9" s="929" t="s">
        <v>7</v>
      </c>
      <c r="P9" s="929"/>
      <c r="R9" s="930">
        <f t="shared" si="1"/>
        <v>725424</v>
      </c>
      <c r="S9" s="930">
        <f t="shared" si="0"/>
        <v>36578</v>
      </c>
      <c r="T9" s="930">
        <f t="shared" si="0"/>
        <v>4972</v>
      </c>
      <c r="U9" s="930">
        <f t="shared" si="0"/>
        <v>394410</v>
      </c>
      <c r="V9" s="930">
        <f t="shared" si="0"/>
        <v>300364</v>
      </c>
    </row>
    <row r="10" spans="1:23" ht="33" customHeight="1">
      <c r="A10" s="948" t="s">
        <v>107</v>
      </c>
      <c r="B10" s="809"/>
      <c r="C10" s="667">
        <v>24485</v>
      </c>
      <c r="D10" s="667">
        <v>16136</v>
      </c>
      <c r="E10" s="667">
        <v>1003161</v>
      </c>
      <c r="F10" s="667">
        <v>128455</v>
      </c>
      <c r="G10" s="948" t="s">
        <v>8</v>
      </c>
      <c r="I10" s="929" t="s">
        <v>107</v>
      </c>
      <c r="J10" s="667">
        <v>1249317</v>
      </c>
      <c r="K10" s="667">
        <v>52442</v>
      </c>
      <c r="L10" s="667">
        <v>33787</v>
      </c>
      <c r="M10" s="667">
        <v>1319813</v>
      </c>
      <c r="N10" s="667">
        <v>245731</v>
      </c>
      <c r="O10" s="929" t="s">
        <v>8</v>
      </c>
      <c r="P10" s="929"/>
      <c r="R10" s="930">
        <f t="shared" si="1"/>
        <v>1249317</v>
      </c>
      <c r="S10" s="930">
        <f t="shared" si="0"/>
        <v>27957</v>
      </c>
      <c r="T10" s="930">
        <f t="shared" si="0"/>
        <v>17651</v>
      </c>
      <c r="U10" s="930">
        <f t="shared" si="0"/>
        <v>316652</v>
      </c>
      <c r="V10" s="930">
        <f t="shared" si="0"/>
        <v>117276</v>
      </c>
    </row>
    <row r="11" spans="1:23" ht="33" customHeight="1">
      <c r="A11" s="948" t="s">
        <v>108</v>
      </c>
      <c r="B11" s="950">
        <v>1975931</v>
      </c>
      <c r="C11" s="950">
        <v>22511</v>
      </c>
      <c r="D11" s="950">
        <v>24750</v>
      </c>
      <c r="E11" s="950">
        <v>1409976</v>
      </c>
      <c r="F11" s="950">
        <v>353668</v>
      </c>
      <c r="G11" s="948" t="s">
        <v>109</v>
      </c>
      <c r="I11" s="929" t="s">
        <v>108</v>
      </c>
      <c r="J11" s="667">
        <v>1240377</v>
      </c>
      <c r="K11" s="667">
        <v>25422</v>
      </c>
      <c r="L11" s="667">
        <v>9420</v>
      </c>
      <c r="M11" s="667">
        <v>699546</v>
      </c>
      <c r="N11" s="667">
        <v>216566</v>
      </c>
      <c r="O11" s="929" t="s">
        <v>109</v>
      </c>
      <c r="P11" s="929"/>
      <c r="R11" s="930">
        <f t="shared" si="1"/>
        <v>-735554</v>
      </c>
      <c r="S11" s="930">
        <f t="shared" si="0"/>
        <v>2911</v>
      </c>
      <c r="T11" s="930">
        <f t="shared" si="0"/>
        <v>-15330</v>
      </c>
      <c r="U11" s="930">
        <f t="shared" si="0"/>
        <v>-710430</v>
      </c>
      <c r="V11" s="930">
        <f t="shared" si="0"/>
        <v>-137102</v>
      </c>
    </row>
    <row r="12" spans="1:23" ht="33" customHeight="1">
      <c r="A12" s="948" t="s">
        <v>110</v>
      </c>
      <c r="B12" s="809"/>
      <c r="C12" s="667"/>
      <c r="D12" s="809"/>
      <c r="E12" s="667">
        <v>27524735</v>
      </c>
      <c r="F12" s="667">
        <v>1072679</v>
      </c>
      <c r="G12" s="948" t="s">
        <v>11</v>
      </c>
      <c r="I12" s="929" t="s">
        <v>110</v>
      </c>
      <c r="J12" s="667">
        <v>14400714</v>
      </c>
      <c r="K12" s="667">
        <v>369369</v>
      </c>
      <c r="L12" s="667">
        <v>80792</v>
      </c>
      <c r="M12" s="667">
        <v>13532983</v>
      </c>
      <c r="N12" s="667">
        <v>3369489</v>
      </c>
      <c r="O12" s="929" t="s">
        <v>11</v>
      </c>
      <c r="P12" s="929"/>
      <c r="R12" s="930">
        <f t="shared" si="1"/>
        <v>14400714</v>
      </c>
      <c r="S12" s="930">
        <f t="shared" si="0"/>
        <v>369369</v>
      </c>
      <c r="T12" s="930">
        <f t="shared" si="0"/>
        <v>80792</v>
      </c>
      <c r="U12" s="930">
        <f t="shared" si="0"/>
        <v>-13991752</v>
      </c>
      <c r="V12" s="930">
        <f t="shared" si="0"/>
        <v>2296810</v>
      </c>
    </row>
    <row r="13" spans="1:23" ht="33" customHeight="1">
      <c r="A13" s="948" t="s">
        <v>111</v>
      </c>
      <c r="B13" s="950">
        <v>4584473</v>
      </c>
      <c r="C13" s="950">
        <v>85320</v>
      </c>
      <c r="D13" s="950">
        <v>45014</v>
      </c>
      <c r="E13" s="950">
        <v>5294812</v>
      </c>
      <c r="F13" s="950">
        <v>915388</v>
      </c>
      <c r="G13" s="948" t="s">
        <v>13</v>
      </c>
      <c r="I13" s="929" t="s">
        <v>111</v>
      </c>
      <c r="J13" s="667">
        <v>3921716</v>
      </c>
      <c r="K13" s="667">
        <v>60736</v>
      </c>
      <c r="L13" s="667">
        <v>24635</v>
      </c>
      <c r="M13" s="667">
        <v>2881371</v>
      </c>
      <c r="N13" s="667">
        <v>547805</v>
      </c>
      <c r="O13" s="929" t="s">
        <v>13</v>
      </c>
      <c r="P13" s="929"/>
      <c r="R13" s="930">
        <f t="shared" si="1"/>
        <v>-662757</v>
      </c>
      <c r="S13" s="930">
        <f t="shared" si="0"/>
        <v>-24584</v>
      </c>
      <c r="T13" s="930">
        <f t="shared" si="0"/>
        <v>-20379</v>
      </c>
      <c r="U13" s="930">
        <f t="shared" si="0"/>
        <v>-2413441</v>
      </c>
      <c r="V13" s="930">
        <f t="shared" si="0"/>
        <v>-367583</v>
      </c>
    </row>
    <row r="14" spans="1:23" ht="33" customHeight="1">
      <c r="A14" s="948" t="s">
        <v>124</v>
      </c>
      <c r="B14" s="809"/>
      <c r="C14" s="667">
        <v>14743</v>
      </c>
      <c r="D14" s="667">
        <v>14463</v>
      </c>
      <c r="E14" s="667">
        <v>1243984</v>
      </c>
      <c r="F14" s="667">
        <v>225575</v>
      </c>
      <c r="G14" s="948" t="s">
        <v>15</v>
      </c>
      <c r="I14" s="929" t="s">
        <v>124</v>
      </c>
      <c r="J14" s="667">
        <v>754101</v>
      </c>
      <c r="K14" s="667">
        <v>2960</v>
      </c>
      <c r="L14" s="667">
        <v>5113</v>
      </c>
      <c r="M14" s="667">
        <v>283424</v>
      </c>
      <c r="N14" s="667">
        <v>52238</v>
      </c>
      <c r="O14" s="929" t="s">
        <v>15</v>
      </c>
      <c r="P14" s="929"/>
      <c r="R14" s="930">
        <f t="shared" si="1"/>
        <v>754101</v>
      </c>
      <c r="S14" s="930">
        <f t="shared" si="0"/>
        <v>-11783</v>
      </c>
      <c r="T14" s="930">
        <f t="shared" si="0"/>
        <v>-9350</v>
      </c>
      <c r="U14" s="930">
        <f t="shared" si="0"/>
        <v>-960560</v>
      </c>
      <c r="V14" s="930">
        <f t="shared" si="0"/>
        <v>-173337</v>
      </c>
    </row>
    <row r="15" spans="1:23" ht="33" customHeight="1">
      <c r="A15" s="948" t="s">
        <v>16</v>
      </c>
      <c r="B15" s="950">
        <v>2059648</v>
      </c>
      <c r="C15" s="950">
        <v>80102</v>
      </c>
      <c r="D15" s="950">
        <v>39452</v>
      </c>
      <c r="E15" s="950">
        <v>1797157</v>
      </c>
      <c r="F15" s="950">
        <v>600756</v>
      </c>
      <c r="G15" s="948" t="s">
        <v>17</v>
      </c>
      <c r="I15" s="929" t="s">
        <v>16</v>
      </c>
      <c r="J15" s="667">
        <v>1328582</v>
      </c>
      <c r="K15" s="667">
        <v>11707</v>
      </c>
      <c r="L15" s="667">
        <v>22976</v>
      </c>
      <c r="M15" s="667">
        <v>1365242</v>
      </c>
      <c r="N15" s="667">
        <v>315164</v>
      </c>
      <c r="O15" s="929" t="s">
        <v>17</v>
      </c>
      <c r="P15" s="929"/>
      <c r="R15" s="930">
        <f t="shared" si="1"/>
        <v>-731066</v>
      </c>
      <c r="S15" s="930">
        <f t="shared" si="0"/>
        <v>-68395</v>
      </c>
      <c r="T15" s="930">
        <f t="shared" si="0"/>
        <v>-16476</v>
      </c>
      <c r="U15" s="930">
        <f t="shared" si="0"/>
        <v>-431915</v>
      </c>
      <c r="V15" s="930">
        <f t="shared" si="0"/>
        <v>-285592</v>
      </c>
    </row>
    <row r="16" spans="1:23" ht="33" customHeight="1">
      <c r="A16" s="948" t="s">
        <v>40</v>
      </c>
      <c r="B16" s="667">
        <v>152603</v>
      </c>
      <c r="C16" s="809"/>
      <c r="D16" s="809"/>
      <c r="E16" s="667">
        <v>53033</v>
      </c>
      <c r="F16" s="667">
        <v>38181</v>
      </c>
      <c r="G16" s="948" t="s">
        <v>18</v>
      </c>
      <c r="I16" s="929" t="s">
        <v>40</v>
      </c>
      <c r="J16" s="667">
        <v>243910</v>
      </c>
      <c r="K16" s="667"/>
      <c r="L16" s="667">
        <v>574</v>
      </c>
      <c r="M16" s="667">
        <v>124641</v>
      </c>
      <c r="N16" s="667">
        <v>38728</v>
      </c>
      <c r="O16" s="929" t="s">
        <v>18</v>
      </c>
      <c r="P16" s="929"/>
      <c r="R16" s="930">
        <f t="shared" si="1"/>
        <v>91307</v>
      </c>
      <c r="S16" s="930">
        <f>K17-C16</f>
        <v>9537</v>
      </c>
      <c r="T16" s="930">
        <f t="shared" si="0"/>
        <v>574</v>
      </c>
      <c r="U16" s="930">
        <f t="shared" si="0"/>
        <v>71608</v>
      </c>
      <c r="V16" s="930">
        <f t="shared" si="0"/>
        <v>547</v>
      </c>
    </row>
    <row r="17" spans="1:22" ht="33" customHeight="1">
      <c r="A17" s="948" t="s">
        <v>113</v>
      </c>
      <c r="B17" s="950">
        <v>334555</v>
      </c>
      <c r="C17" s="950">
        <v>18521</v>
      </c>
      <c r="D17" s="950">
        <v>6255</v>
      </c>
      <c r="E17" s="950">
        <v>373446</v>
      </c>
      <c r="F17" s="950">
        <v>69282</v>
      </c>
      <c r="G17" s="948" t="s">
        <v>20</v>
      </c>
      <c r="I17" s="929" t="s">
        <v>113</v>
      </c>
      <c r="J17" s="667">
        <v>930722</v>
      </c>
      <c r="K17" s="667">
        <v>9537</v>
      </c>
      <c r="L17" s="667">
        <v>2984</v>
      </c>
      <c r="M17" s="667">
        <v>886539</v>
      </c>
      <c r="N17" s="667">
        <v>113152</v>
      </c>
      <c r="O17" s="929" t="s">
        <v>20</v>
      </c>
      <c r="P17" s="929"/>
      <c r="R17" s="930">
        <f t="shared" si="1"/>
        <v>596167</v>
      </c>
      <c r="S17" s="930">
        <f>K18-C17</f>
        <v>-3407</v>
      </c>
      <c r="T17" s="930">
        <f t="shared" si="0"/>
        <v>-3271</v>
      </c>
      <c r="U17" s="930">
        <f t="shared" si="0"/>
        <v>513093</v>
      </c>
      <c r="V17" s="930">
        <f t="shared" si="0"/>
        <v>43870</v>
      </c>
    </row>
    <row r="18" spans="1:22" ht="33" customHeight="1">
      <c r="A18" s="948" t="s">
        <v>21</v>
      </c>
      <c r="B18" s="667">
        <v>708931</v>
      </c>
      <c r="C18" s="667">
        <v>6887</v>
      </c>
      <c r="D18" s="667">
        <v>9593</v>
      </c>
      <c r="E18" s="667">
        <v>513463</v>
      </c>
      <c r="F18" s="667">
        <v>134195</v>
      </c>
      <c r="G18" s="948" t="s">
        <v>114</v>
      </c>
      <c r="I18" s="929" t="s">
        <v>21</v>
      </c>
      <c r="J18" s="667">
        <v>940021</v>
      </c>
      <c r="K18" s="667">
        <v>15114</v>
      </c>
      <c r="L18" s="667">
        <v>6327</v>
      </c>
      <c r="M18" s="667">
        <v>917776</v>
      </c>
      <c r="N18" s="667">
        <v>141040</v>
      </c>
      <c r="O18" s="929" t="s">
        <v>114</v>
      </c>
      <c r="P18" s="929"/>
      <c r="R18" s="930">
        <f t="shared" si="1"/>
        <v>231090</v>
      </c>
      <c r="S18" s="930">
        <f>K20-C18</f>
        <v>15924</v>
      </c>
      <c r="T18" s="930">
        <f t="shared" si="0"/>
        <v>-3266</v>
      </c>
      <c r="U18" s="930">
        <f t="shared" si="0"/>
        <v>404313</v>
      </c>
      <c r="V18" s="930">
        <f t="shared" si="0"/>
        <v>6845</v>
      </c>
    </row>
    <row r="19" spans="1:22" ht="33" customHeight="1">
      <c r="A19" s="948" t="s">
        <v>42</v>
      </c>
      <c r="B19" s="950">
        <v>717433</v>
      </c>
      <c r="C19" s="808"/>
      <c r="D19" s="808"/>
      <c r="E19" s="950">
        <v>521545</v>
      </c>
      <c r="F19" s="950">
        <v>57169</v>
      </c>
      <c r="G19" s="948" t="s">
        <v>23</v>
      </c>
      <c r="I19" s="929" t="s">
        <v>42</v>
      </c>
      <c r="J19" s="667">
        <v>344908</v>
      </c>
      <c r="K19" s="667"/>
      <c r="L19" s="667"/>
      <c r="M19" s="667">
        <v>68316</v>
      </c>
      <c r="N19" s="667">
        <v>31706</v>
      </c>
      <c r="O19" s="929" t="s">
        <v>23</v>
      </c>
      <c r="P19" s="929"/>
      <c r="R19" s="930">
        <f t="shared" si="1"/>
        <v>-372525</v>
      </c>
      <c r="S19" s="930">
        <f>K21-C19</f>
        <v>147</v>
      </c>
      <c r="T19" s="930">
        <f>L20-D19</f>
        <v>18409</v>
      </c>
      <c r="U19" s="930">
        <f t="shared" si="0"/>
        <v>-453229</v>
      </c>
      <c r="V19" s="930">
        <f t="shared" si="0"/>
        <v>-25463</v>
      </c>
    </row>
    <row r="20" spans="1:22" ht="33" customHeight="1">
      <c r="A20" s="948" t="s">
        <v>125</v>
      </c>
      <c r="B20" s="809"/>
      <c r="C20" s="667">
        <v>62480</v>
      </c>
      <c r="D20" s="667">
        <v>69072</v>
      </c>
      <c r="E20" s="667">
        <v>2532980</v>
      </c>
      <c r="F20" s="667">
        <v>1797765</v>
      </c>
      <c r="G20" s="948" t="s">
        <v>25</v>
      </c>
      <c r="I20" s="929" t="s">
        <v>125</v>
      </c>
      <c r="J20" s="667">
        <v>1216772</v>
      </c>
      <c r="K20" s="667">
        <v>22811</v>
      </c>
      <c r="L20" s="667">
        <v>18409</v>
      </c>
      <c r="M20" s="667">
        <v>1202206</v>
      </c>
      <c r="N20" s="667">
        <v>360862</v>
      </c>
      <c r="O20" s="929" t="s">
        <v>25</v>
      </c>
      <c r="P20" s="929"/>
      <c r="R20" s="930">
        <f t="shared" si="1"/>
        <v>1216772</v>
      </c>
      <c r="S20" s="930">
        <f>K22-C20</f>
        <v>-56067</v>
      </c>
      <c r="T20" s="930">
        <f>L21-D20</f>
        <v>-64282</v>
      </c>
      <c r="U20" s="930">
        <f t="shared" si="0"/>
        <v>-1330774</v>
      </c>
      <c r="V20" s="930">
        <f t="shared" si="0"/>
        <v>-1436903</v>
      </c>
    </row>
    <row r="21" spans="1:22" ht="33" customHeight="1">
      <c r="A21" s="948" t="s">
        <v>116</v>
      </c>
      <c r="B21" s="950">
        <v>525887</v>
      </c>
      <c r="C21" s="950">
        <v>8776</v>
      </c>
      <c r="D21" s="950">
        <v>7181</v>
      </c>
      <c r="E21" s="950">
        <v>563217</v>
      </c>
      <c r="F21" s="950">
        <v>135671</v>
      </c>
      <c r="G21" s="948" t="s">
        <v>117</v>
      </c>
      <c r="I21" s="929" t="s">
        <v>116</v>
      </c>
      <c r="J21" s="667">
        <v>650020</v>
      </c>
      <c r="K21" s="667">
        <v>147</v>
      </c>
      <c r="L21" s="667">
        <v>4790</v>
      </c>
      <c r="M21" s="667">
        <v>569254</v>
      </c>
      <c r="N21" s="667">
        <v>188041</v>
      </c>
      <c r="O21" s="929" t="s">
        <v>117</v>
      </c>
      <c r="P21" s="929"/>
      <c r="R21" s="930">
        <f t="shared" si="1"/>
        <v>124133</v>
      </c>
      <c r="S21" s="930" t="e">
        <f>#REF!-C21</f>
        <v>#REF!</v>
      </c>
      <c r="T21" s="930">
        <f>L22-D21</f>
        <v>-1306</v>
      </c>
      <c r="U21" s="930">
        <f t="shared" si="0"/>
        <v>6037</v>
      </c>
      <c r="V21" s="930">
        <f t="shared" si="0"/>
        <v>52370</v>
      </c>
    </row>
    <row r="22" spans="1:22" ht="33" customHeight="1">
      <c r="A22" s="948" t="s">
        <v>118</v>
      </c>
      <c r="B22" s="667">
        <v>557896</v>
      </c>
      <c r="C22" s="667">
        <v>66</v>
      </c>
      <c r="D22" s="809"/>
      <c r="E22" s="667">
        <v>789703</v>
      </c>
      <c r="F22" s="667">
        <v>377561</v>
      </c>
      <c r="G22" s="948" t="s">
        <v>28</v>
      </c>
      <c r="I22" s="929" t="s">
        <v>118</v>
      </c>
      <c r="J22" s="667">
        <v>327468</v>
      </c>
      <c r="K22" s="667">
        <v>6413</v>
      </c>
      <c r="L22" s="667">
        <v>5875</v>
      </c>
      <c r="M22" s="667">
        <v>225327</v>
      </c>
      <c r="N22" s="667">
        <v>84154</v>
      </c>
      <c r="O22" s="929" t="s">
        <v>28</v>
      </c>
      <c r="P22" s="929"/>
      <c r="R22" s="930">
        <f t="shared" si="1"/>
        <v>-230428</v>
      </c>
      <c r="S22" s="930" t="e">
        <f>#REF!-C22</f>
        <v>#REF!</v>
      </c>
      <c r="T22" s="930" t="e">
        <f>#REF!-D22</f>
        <v>#REF!</v>
      </c>
      <c r="U22" s="930">
        <f t="shared" ref="U22:V26" si="2">M22-E22</f>
        <v>-564376</v>
      </c>
      <c r="V22" s="930">
        <f t="shared" si="2"/>
        <v>-293407</v>
      </c>
    </row>
    <row r="23" spans="1:22" ht="33" customHeight="1">
      <c r="A23" s="948" t="s">
        <v>126</v>
      </c>
      <c r="B23" s="950">
        <v>617938</v>
      </c>
      <c r="C23" s="808"/>
      <c r="D23" s="808"/>
      <c r="E23" s="950">
        <v>441806</v>
      </c>
      <c r="F23" s="950">
        <v>79713</v>
      </c>
      <c r="G23" s="948" t="s">
        <v>30</v>
      </c>
      <c r="I23" s="929" t="s">
        <v>126</v>
      </c>
      <c r="J23" s="667">
        <v>291896</v>
      </c>
      <c r="K23" s="667"/>
      <c r="L23" s="667"/>
      <c r="M23" s="667">
        <v>305420</v>
      </c>
      <c r="N23" s="667">
        <v>67293</v>
      </c>
      <c r="O23" s="929" t="s">
        <v>30</v>
      </c>
      <c r="P23" s="929"/>
      <c r="R23" s="930">
        <f t="shared" si="1"/>
        <v>-326042</v>
      </c>
      <c r="S23" s="930">
        <f t="shared" si="1"/>
        <v>0</v>
      </c>
      <c r="T23" s="930">
        <f t="shared" si="1"/>
        <v>0</v>
      </c>
      <c r="U23" s="930">
        <f t="shared" si="2"/>
        <v>-136386</v>
      </c>
      <c r="V23" s="930">
        <f t="shared" si="2"/>
        <v>-12420</v>
      </c>
    </row>
    <row r="24" spans="1:22" ht="33" customHeight="1">
      <c r="A24" s="948" t="s">
        <v>31</v>
      </c>
      <c r="B24" s="667">
        <v>69876</v>
      </c>
      <c r="C24" s="809"/>
      <c r="D24" s="809"/>
      <c r="E24" s="667">
        <v>42521</v>
      </c>
      <c r="F24" s="667">
        <v>4014</v>
      </c>
      <c r="G24" s="948" t="s">
        <v>140</v>
      </c>
      <c r="I24" s="929" t="s">
        <v>31</v>
      </c>
      <c r="J24" s="667">
        <v>72029</v>
      </c>
      <c r="K24" s="667"/>
      <c r="L24" s="667"/>
      <c r="M24" s="667">
        <v>42099</v>
      </c>
      <c r="N24" s="667">
        <v>7965</v>
      </c>
      <c r="O24" s="929" t="s">
        <v>140</v>
      </c>
      <c r="P24" s="929"/>
      <c r="R24" s="930">
        <f t="shared" si="1"/>
        <v>2153</v>
      </c>
      <c r="S24" s="930">
        <f t="shared" si="1"/>
        <v>0</v>
      </c>
      <c r="T24" s="930">
        <f t="shared" si="1"/>
        <v>0</v>
      </c>
      <c r="U24" s="930">
        <f t="shared" si="2"/>
        <v>-422</v>
      </c>
      <c r="V24" s="930">
        <f t="shared" si="2"/>
        <v>3951</v>
      </c>
    </row>
    <row r="25" spans="1:22" ht="33" customHeight="1">
      <c r="A25" s="948" t="s">
        <v>33</v>
      </c>
      <c r="B25" s="950">
        <v>250759</v>
      </c>
      <c r="C25" s="808"/>
      <c r="D25" s="808"/>
      <c r="E25" s="950">
        <v>113277</v>
      </c>
      <c r="F25" s="950">
        <v>16587</v>
      </c>
      <c r="G25" s="948" t="s">
        <v>34</v>
      </c>
      <c r="I25" s="929" t="s">
        <v>33</v>
      </c>
      <c r="J25" s="667">
        <v>336590</v>
      </c>
      <c r="K25" s="667"/>
      <c r="L25" s="667"/>
      <c r="M25" s="667">
        <v>182981</v>
      </c>
      <c r="N25" s="667">
        <v>30139</v>
      </c>
      <c r="O25" s="929" t="s">
        <v>34</v>
      </c>
      <c r="P25" s="929"/>
      <c r="R25" s="930">
        <f t="shared" si="1"/>
        <v>85831</v>
      </c>
      <c r="S25" s="930">
        <f t="shared" si="1"/>
        <v>0</v>
      </c>
      <c r="T25" s="930">
        <f t="shared" si="1"/>
        <v>0</v>
      </c>
      <c r="U25" s="930">
        <f t="shared" si="2"/>
        <v>69704</v>
      </c>
      <c r="V25" s="930">
        <f t="shared" si="2"/>
        <v>13552</v>
      </c>
    </row>
    <row r="26" spans="1:22" ht="43.5" customHeight="1">
      <c r="A26" s="861" t="s">
        <v>58</v>
      </c>
      <c r="B26" s="898">
        <f>SUM(B6:B25)</f>
        <v>40974767</v>
      </c>
      <c r="C26" s="898">
        <f>SUM(C6:C25)</f>
        <v>753769</v>
      </c>
      <c r="D26" s="898">
        <f t="shared" ref="D26:F26" si="3">SUM(D6:D25)</f>
        <v>408104</v>
      </c>
      <c r="E26" s="898">
        <f t="shared" si="3"/>
        <v>73492204</v>
      </c>
      <c r="F26" s="898">
        <f t="shared" si="3"/>
        <v>10460770</v>
      </c>
      <c r="G26" s="861" t="s">
        <v>36</v>
      </c>
      <c r="I26" s="929" t="s">
        <v>58</v>
      </c>
      <c r="J26" s="667">
        <f>SUM(J6:J25)</f>
        <v>57374856</v>
      </c>
      <c r="K26" s="667">
        <f>SUM(K6:K25)</f>
        <v>1620545</v>
      </c>
      <c r="L26" s="667">
        <f>SUM(L6:L25)</f>
        <v>547839</v>
      </c>
      <c r="M26" s="667">
        <f t="shared" ref="M26:N26" si="4">SUM(M6:M25)</f>
        <v>50675790</v>
      </c>
      <c r="N26" s="667">
        <f t="shared" si="4"/>
        <v>10866242</v>
      </c>
      <c r="O26" s="929" t="s">
        <v>36</v>
      </c>
      <c r="P26" s="929"/>
      <c r="R26" s="930">
        <f t="shared" si="1"/>
        <v>16400089</v>
      </c>
      <c r="S26" s="930">
        <f t="shared" si="1"/>
        <v>866776</v>
      </c>
      <c r="T26" s="930">
        <f t="shared" si="1"/>
        <v>139735</v>
      </c>
      <c r="U26" s="930">
        <f t="shared" si="2"/>
        <v>-22816414</v>
      </c>
      <c r="V26" s="930">
        <f t="shared" si="2"/>
        <v>405472</v>
      </c>
    </row>
  </sheetData>
  <dataConsolidate>
    <dataRefs count="2">
      <dataRef ref="C9:D28" sheet="مستشفي" r:id="rId1"/>
      <dataRef ref="C9:D28" sheet="مستوصف" r:id="rId2"/>
    </dataRefs>
  </dataConsolidate>
  <mergeCells count="6">
    <mergeCell ref="A1:G1"/>
    <mergeCell ref="A2:G2"/>
    <mergeCell ref="A3:B3"/>
    <mergeCell ref="C3:G3"/>
    <mergeCell ref="A4:A5"/>
    <mergeCell ref="G4:G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62" orientation="portrait" r:id="rId3"/>
  <headerFooter alignWithMargins="0"/>
  <rowBreaks count="1" manualBreakCount="1">
    <brk id="33" max="655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7"/>
  <sheetViews>
    <sheetView showGridLines="0" rightToLeft="1" zoomScale="110" zoomScaleNormal="110" workbookViewId="0">
      <selection activeCell="J23" sqref="J23"/>
    </sheetView>
  </sheetViews>
  <sheetFormatPr defaultRowHeight="15.75"/>
  <cols>
    <col min="1" max="1" width="25.7109375" style="822" customWidth="1"/>
    <col min="2" max="5" width="17.7109375" style="822" customWidth="1"/>
    <col min="6" max="6" width="17.7109375" style="824" customWidth="1"/>
    <col min="7" max="7" width="25.7109375" style="822" customWidth="1"/>
    <col min="8" max="8" width="10.7109375" style="822" customWidth="1"/>
    <col min="9" max="9" width="13" style="822" bestFit="1" customWidth="1"/>
    <col min="10" max="227" width="9.140625" style="822"/>
    <col min="228" max="229" width="12.85546875" style="822" customWidth="1"/>
    <col min="230" max="230" width="14" style="822" customWidth="1"/>
    <col min="231" max="231" width="15.28515625" style="822" customWidth="1"/>
    <col min="232" max="232" width="12.28515625" style="822" customWidth="1"/>
    <col min="233" max="233" width="11.140625" style="822" customWidth="1"/>
    <col min="234" max="237" width="9.140625" style="822" customWidth="1"/>
    <col min="238" max="483" width="9.140625" style="822"/>
    <col min="484" max="485" width="12.85546875" style="822" customWidth="1"/>
    <col min="486" max="486" width="14" style="822" customWidth="1"/>
    <col min="487" max="487" width="15.28515625" style="822" customWidth="1"/>
    <col min="488" max="488" width="12.28515625" style="822" customWidth="1"/>
    <col min="489" max="489" width="11.140625" style="822" customWidth="1"/>
    <col min="490" max="493" width="9.140625" style="822" customWidth="1"/>
    <col min="494" max="739" width="9.140625" style="822"/>
    <col min="740" max="741" width="12.85546875" style="822" customWidth="1"/>
    <col min="742" max="742" width="14" style="822" customWidth="1"/>
    <col min="743" max="743" width="15.28515625" style="822" customWidth="1"/>
    <col min="744" max="744" width="12.28515625" style="822" customWidth="1"/>
    <col min="745" max="745" width="11.140625" style="822" customWidth="1"/>
    <col min="746" max="749" width="9.140625" style="822" customWidth="1"/>
    <col min="750" max="995" width="9.140625" style="822"/>
    <col min="996" max="997" width="12.85546875" style="822" customWidth="1"/>
    <col min="998" max="998" width="14" style="822" customWidth="1"/>
    <col min="999" max="999" width="15.28515625" style="822" customWidth="1"/>
    <col min="1000" max="1000" width="12.28515625" style="822" customWidth="1"/>
    <col min="1001" max="1001" width="11.140625" style="822" customWidth="1"/>
    <col min="1002" max="1005" width="9.140625" style="822" customWidth="1"/>
    <col min="1006" max="1251" width="9.140625" style="822"/>
    <col min="1252" max="1253" width="12.85546875" style="822" customWidth="1"/>
    <col min="1254" max="1254" width="14" style="822" customWidth="1"/>
    <col min="1255" max="1255" width="15.28515625" style="822" customWidth="1"/>
    <col min="1256" max="1256" width="12.28515625" style="822" customWidth="1"/>
    <col min="1257" max="1257" width="11.140625" style="822" customWidth="1"/>
    <col min="1258" max="1261" width="9.140625" style="822" customWidth="1"/>
    <col min="1262" max="1507" width="9.140625" style="822"/>
    <col min="1508" max="1509" width="12.85546875" style="822" customWidth="1"/>
    <col min="1510" max="1510" width="14" style="822" customWidth="1"/>
    <col min="1511" max="1511" width="15.28515625" style="822" customWidth="1"/>
    <col min="1512" max="1512" width="12.28515625" style="822" customWidth="1"/>
    <col min="1513" max="1513" width="11.140625" style="822" customWidth="1"/>
    <col min="1514" max="1517" width="9.140625" style="822" customWidth="1"/>
    <col min="1518" max="1763" width="9.140625" style="822"/>
    <col min="1764" max="1765" width="12.85546875" style="822" customWidth="1"/>
    <col min="1766" max="1766" width="14" style="822" customWidth="1"/>
    <col min="1767" max="1767" width="15.28515625" style="822" customWidth="1"/>
    <col min="1768" max="1768" width="12.28515625" style="822" customWidth="1"/>
    <col min="1769" max="1769" width="11.140625" style="822" customWidth="1"/>
    <col min="1770" max="1773" width="9.140625" style="822" customWidth="1"/>
    <col min="1774" max="2019" width="9.140625" style="822"/>
    <col min="2020" max="2021" width="12.85546875" style="822" customWidth="1"/>
    <col min="2022" max="2022" width="14" style="822" customWidth="1"/>
    <col min="2023" max="2023" width="15.28515625" style="822" customWidth="1"/>
    <col min="2024" max="2024" width="12.28515625" style="822" customWidth="1"/>
    <col min="2025" max="2025" width="11.140625" style="822" customWidth="1"/>
    <col min="2026" max="2029" width="9.140625" style="822" customWidth="1"/>
    <col min="2030" max="2275" width="9.140625" style="822"/>
    <col min="2276" max="2277" width="12.85546875" style="822" customWidth="1"/>
    <col min="2278" max="2278" width="14" style="822" customWidth="1"/>
    <col min="2279" max="2279" width="15.28515625" style="822" customWidth="1"/>
    <col min="2280" max="2280" width="12.28515625" style="822" customWidth="1"/>
    <col min="2281" max="2281" width="11.140625" style="822" customWidth="1"/>
    <col min="2282" max="2285" width="9.140625" style="822" customWidth="1"/>
    <col min="2286" max="2531" width="9.140625" style="822"/>
    <col min="2532" max="2533" width="12.85546875" style="822" customWidth="1"/>
    <col min="2534" max="2534" width="14" style="822" customWidth="1"/>
    <col min="2535" max="2535" width="15.28515625" style="822" customWidth="1"/>
    <col min="2536" max="2536" width="12.28515625" style="822" customWidth="1"/>
    <col min="2537" max="2537" width="11.140625" style="822" customWidth="1"/>
    <col min="2538" max="2541" width="9.140625" style="822" customWidth="1"/>
    <col min="2542" max="2787" width="9.140625" style="822"/>
    <col min="2788" max="2789" width="12.85546875" style="822" customWidth="1"/>
    <col min="2790" max="2790" width="14" style="822" customWidth="1"/>
    <col min="2791" max="2791" width="15.28515625" style="822" customWidth="1"/>
    <col min="2792" max="2792" width="12.28515625" style="822" customWidth="1"/>
    <col min="2793" max="2793" width="11.140625" style="822" customWidth="1"/>
    <col min="2794" max="2797" width="9.140625" style="822" customWidth="1"/>
    <col min="2798" max="3043" width="9.140625" style="822"/>
    <col min="3044" max="3045" width="12.85546875" style="822" customWidth="1"/>
    <col min="3046" max="3046" width="14" style="822" customWidth="1"/>
    <col min="3047" max="3047" width="15.28515625" style="822" customWidth="1"/>
    <col min="3048" max="3048" width="12.28515625" style="822" customWidth="1"/>
    <col min="3049" max="3049" width="11.140625" style="822" customWidth="1"/>
    <col min="3050" max="3053" width="9.140625" style="822" customWidth="1"/>
    <col min="3054" max="3299" width="9.140625" style="822"/>
    <col min="3300" max="3301" width="12.85546875" style="822" customWidth="1"/>
    <col min="3302" max="3302" width="14" style="822" customWidth="1"/>
    <col min="3303" max="3303" width="15.28515625" style="822" customWidth="1"/>
    <col min="3304" max="3304" width="12.28515625" style="822" customWidth="1"/>
    <col min="3305" max="3305" width="11.140625" style="822" customWidth="1"/>
    <col min="3306" max="3309" width="9.140625" style="822" customWidth="1"/>
    <col min="3310" max="3555" width="9.140625" style="822"/>
    <col min="3556" max="3557" width="12.85546875" style="822" customWidth="1"/>
    <col min="3558" max="3558" width="14" style="822" customWidth="1"/>
    <col min="3559" max="3559" width="15.28515625" style="822" customWidth="1"/>
    <col min="3560" max="3560" width="12.28515625" style="822" customWidth="1"/>
    <col min="3561" max="3561" width="11.140625" style="822" customWidth="1"/>
    <col min="3562" max="3565" width="9.140625" style="822" customWidth="1"/>
    <col min="3566" max="3811" width="9.140625" style="822"/>
    <col min="3812" max="3813" width="12.85546875" style="822" customWidth="1"/>
    <col min="3814" max="3814" width="14" style="822" customWidth="1"/>
    <col min="3815" max="3815" width="15.28515625" style="822" customWidth="1"/>
    <col min="3816" max="3816" width="12.28515625" style="822" customWidth="1"/>
    <col min="3817" max="3817" width="11.140625" style="822" customWidth="1"/>
    <col min="3818" max="3821" width="9.140625" style="822" customWidth="1"/>
    <col min="3822" max="4067" width="9.140625" style="822"/>
    <col min="4068" max="4069" width="12.85546875" style="822" customWidth="1"/>
    <col min="4070" max="4070" width="14" style="822" customWidth="1"/>
    <col min="4071" max="4071" width="15.28515625" style="822" customWidth="1"/>
    <col min="4072" max="4072" width="12.28515625" style="822" customWidth="1"/>
    <col min="4073" max="4073" width="11.140625" style="822" customWidth="1"/>
    <col min="4074" max="4077" width="9.140625" style="822" customWidth="1"/>
    <col min="4078" max="4323" width="9.140625" style="822"/>
    <col min="4324" max="4325" width="12.85546875" style="822" customWidth="1"/>
    <col min="4326" max="4326" width="14" style="822" customWidth="1"/>
    <col min="4327" max="4327" width="15.28515625" style="822" customWidth="1"/>
    <col min="4328" max="4328" width="12.28515625" style="822" customWidth="1"/>
    <col min="4329" max="4329" width="11.140625" style="822" customWidth="1"/>
    <col min="4330" max="4333" width="9.140625" style="822" customWidth="1"/>
    <col min="4334" max="4579" width="9.140625" style="822"/>
    <col min="4580" max="4581" width="12.85546875" style="822" customWidth="1"/>
    <col min="4582" max="4582" width="14" style="822" customWidth="1"/>
    <col min="4583" max="4583" width="15.28515625" style="822" customWidth="1"/>
    <col min="4584" max="4584" width="12.28515625" style="822" customWidth="1"/>
    <col min="4585" max="4585" width="11.140625" style="822" customWidth="1"/>
    <col min="4586" max="4589" width="9.140625" style="822" customWidth="1"/>
    <col min="4590" max="4835" width="9.140625" style="822"/>
    <col min="4836" max="4837" width="12.85546875" style="822" customWidth="1"/>
    <col min="4838" max="4838" width="14" style="822" customWidth="1"/>
    <col min="4839" max="4839" width="15.28515625" style="822" customWidth="1"/>
    <col min="4840" max="4840" width="12.28515625" style="822" customWidth="1"/>
    <col min="4841" max="4841" width="11.140625" style="822" customWidth="1"/>
    <col min="4842" max="4845" width="9.140625" style="822" customWidth="1"/>
    <col min="4846" max="5091" width="9.140625" style="822"/>
    <col min="5092" max="5093" width="12.85546875" style="822" customWidth="1"/>
    <col min="5094" max="5094" width="14" style="822" customWidth="1"/>
    <col min="5095" max="5095" width="15.28515625" style="822" customWidth="1"/>
    <col min="5096" max="5096" width="12.28515625" style="822" customWidth="1"/>
    <col min="5097" max="5097" width="11.140625" style="822" customWidth="1"/>
    <col min="5098" max="5101" width="9.140625" style="822" customWidth="1"/>
    <col min="5102" max="5347" width="9.140625" style="822"/>
    <col min="5348" max="5349" width="12.85546875" style="822" customWidth="1"/>
    <col min="5350" max="5350" width="14" style="822" customWidth="1"/>
    <col min="5351" max="5351" width="15.28515625" style="822" customWidth="1"/>
    <col min="5352" max="5352" width="12.28515625" style="822" customWidth="1"/>
    <col min="5353" max="5353" width="11.140625" style="822" customWidth="1"/>
    <col min="5354" max="5357" width="9.140625" style="822" customWidth="1"/>
    <col min="5358" max="5603" width="9.140625" style="822"/>
    <col min="5604" max="5605" width="12.85546875" style="822" customWidth="1"/>
    <col min="5606" max="5606" width="14" style="822" customWidth="1"/>
    <col min="5607" max="5607" width="15.28515625" style="822" customWidth="1"/>
    <col min="5608" max="5608" width="12.28515625" style="822" customWidth="1"/>
    <col min="5609" max="5609" width="11.140625" style="822" customWidth="1"/>
    <col min="5610" max="5613" width="9.140625" style="822" customWidth="1"/>
    <col min="5614" max="5859" width="9.140625" style="822"/>
    <col min="5860" max="5861" width="12.85546875" style="822" customWidth="1"/>
    <col min="5862" max="5862" width="14" style="822" customWidth="1"/>
    <col min="5863" max="5863" width="15.28515625" style="822" customWidth="1"/>
    <col min="5864" max="5864" width="12.28515625" style="822" customWidth="1"/>
    <col min="5865" max="5865" width="11.140625" style="822" customWidth="1"/>
    <col min="5866" max="5869" width="9.140625" style="822" customWidth="1"/>
    <col min="5870" max="6115" width="9.140625" style="822"/>
    <col min="6116" max="6117" width="12.85546875" style="822" customWidth="1"/>
    <col min="6118" max="6118" width="14" style="822" customWidth="1"/>
    <col min="6119" max="6119" width="15.28515625" style="822" customWidth="1"/>
    <col min="6120" max="6120" width="12.28515625" style="822" customWidth="1"/>
    <col min="6121" max="6121" width="11.140625" style="822" customWidth="1"/>
    <col min="6122" max="6125" width="9.140625" style="822" customWidth="1"/>
    <col min="6126" max="6371" width="9.140625" style="822"/>
    <col min="6372" max="6373" width="12.85546875" style="822" customWidth="1"/>
    <col min="6374" max="6374" width="14" style="822" customWidth="1"/>
    <col min="6375" max="6375" width="15.28515625" style="822" customWidth="1"/>
    <col min="6376" max="6376" width="12.28515625" style="822" customWidth="1"/>
    <col min="6377" max="6377" width="11.140625" style="822" customWidth="1"/>
    <col min="6378" max="6381" width="9.140625" style="822" customWidth="1"/>
    <col min="6382" max="6627" width="9.140625" style="822"/>
    <col min="6628" max="6629" width="12.85546875" style="822" customWidth="1"/>
    <col min="6630" max="6630" width="14" style="822" customWidth="1"/>
    <col min="6631" max="6631" width="15.28515625" style="822" customWidth="1"/>
    <col min="6632" max="6632" width="12.28515625" style="822" customWidth="1"/>
    <col min="6633" max="6633" width="11.140625" style="822" customWidth="1"/>
    <col min="6634" max="6637" width="9.140625" style="822" customWidth="1"/>
    <col min="6638" max="6883" width="9.140625" style="822"/>
    <col min="6884" max="6885" width="12.85546875" style="822" customWidth="1"/>
    <col min="6886" max="6886" width="14" style="822" customWidth="1"/>
    <col min="6887" max="6887" width="15.28515625" style="822" customWidth="1"/>
    <col min="6888" max="6888" width="12.28515625" style="822" customWidth="1"/>
    <col min="6889" max="6889" width="11.140625" style="822" customWidth="1"/>
    <col min="6890" max="6893" width="9.140625" style="822" customWidth="1"/>
    <col min="6894" max="7139" width="9.140625" style="822"/>
    <col min="7140" max="7141" width="12.85546875" style="822" customWidth="1"/>
    <col min="7142" max="7142" width="14" style="822" customWidth="1"/>
    <col min="7143" max="7143" width="15.28515625" style="822" customWidth="1"/>
    <col min="7144" max="7144" width="12.28515625" style="822" customWidth="1"/>
    <col min="7145" max="7145" width="11.140625" style="822" customWidth="1"/>
    <col min="7146" max="7149" width="9.140625" style="822" customWidth="1"/>
    <col min="7150" max="7395" width="9.140625" style="822"/>
    <col min="7396" max="7397" width="12.85546875" style="822" customWidth="1"/>
    <col min="7398" max="7398" width="14" style="822" customWidth="1"/>
    <col min="7399" max="7399" width="15.28515625" style="822" customWidth="1"/>
    <col min="7400" max="7400" width="12.28515625" style="822" customWidth="1"/>
    <col min="7401" max="7401" width="11.140625" style="822" customWidth="1"/>
    <col min="7402" max="7405" width="9.140625" style="822" customWidth="1"/>
    <col min="7406" max="7651" width="9.140625" style="822"/>
    <col min="7652" max="7653" width="12.85546875" style="822" customWidth="1"/>
    <col min="7654" max="7654" width="14" style="822" customWidth="1"/>
    <col min="7655" max="7655" width="15.28515625" style="822" customWidth="1"/>
    <col min="7656" max="7656" width="12.28515625" style="822" customWidth="1"/>
    <col min="7657" max="7657" width="11.140625" style="822" customWidth="1"/>
    <col min="7658" max="7661" width="9.140625" style="822" customWidth="1"/>
    <col min="7662" max="7907" width="9.140625" style="822"/>
    <col min="7908" max="7909" width="12.85546875" style="822" customWidth="1"/>
    <col min="7910" max="7910" width="14" style="822" customWidth="1"/>
    <col min="7911" max="7911" width="15.28515625" style="822" customWidth="1"/>
    <col min="7912" max="7912" width="12.28515625" style="822" customWidth="1"/>
    <col min="7913" max="7913" width="11.140625" style="822" customWidth="1"/>
    <col min="7914" max="7917" width="9.140625" style="822" customWidth="1"/>
    <col min="7918" max="8163" width="9.140625" style="822"/>
    <col min="8164" max="8165" width="12.85546875" style="822" customWidth="1"/>
    <col min="8166" max="8166" width="14" style="822" customWidth="1"/>
    <col min="8167" max="8167" width="15.28515625" style="822" customWidth="1"/>
    <col min="8168" max="8168" width="12.28515625" style="822" customWidth="1"/>
    <col min="8169" max="8169" width="11.140625" style="822" customWidth="1"/>
    <col min="8170" max="8173" width="9.140625" style="822" customWidth="1"/>
    <col min="8174" max="8419" width="9.140625" style="822"/>
    <col min="8420" max="8421" width="12.85546875" style="822" customWidth="1"/>
    <col min="8422" max="8422" width="14" style="822" customWidth="1"/>
    <col min="8423" max="8423" width="15.28515625" style="822" customWidth="1"/>
    <col min="8424" max="8424" width="12.28515625" style="822" customWidth="1"/>
    <col min="8425" max="8425" width="11.140625" style="822" customWidth="1"/>
    <col min="8426" max="8429" width="9.140625" style="822" customWidth="1"/>
    <col min="8430" max="8675" width="9.140625" style="822"/>
    <col min="8676" max="8677" width="12.85546875" style="822" customWidth="1"/>
    <col min="8678" max="8678" width="14" style="822" customWidth="1"/>
    <col min="8679" max="8679" width="15.28515625" style="822" customWidth="1"/>
    <col min="8680" max="8680" width="12.28515625" style="822" customWidth="1"/>
    <col min="8681" max="8681" width="11.140625" style="822" customWidth="1"/>
    <col min="8682" max="8685" width="9.140625" style="822" customWidth="1"/>
    <col min="8686" max="8931" width="9.140625" style="822"/>
    <col min="8932" max="8933" width="12.85546875" style="822" customWidth="1"/>
    <col min="8934" max="8934" width="14" style="822" customWidth="1"/>
    <col min="8935" max="8935" width="15.28515625" style="822" customWidth="1"/>
    <col min="8936" max="8936" width="12.28515625" style="822" customWidth="1"/>
    <col min="8937" max="8937" width="11.140625" style="822" customWidth="1"/>
    <col min="8938" max="8941" width="9.140625" style="822" customWidth="1"/>
    <col min="8942" max="9187" width="9.140625" style="822"/>
    <col min="9188" max="9189" width="12.85546875" style="822" customWidth="1"/>
    <col min="9190" max="9190" width="14" style="822" customWidth="1"/>
    <col min="9191" max="9191" width="15.28515625" style="822" customWidth="1"/>
    <col min="9192" max="9192" width="12.28515625" style="822" customWidth="1"/>
    <col min="9193" max="9193" width="11.140625" style="822" customWidth="1"/>
    <col min="9194" max="9197" width="9.140625" style="822" customWidth="1"/>
    <col min="9198" max="9443" width="9.140625" style="822"/>
    <col min="9444" max="9445" width="12.85546875" style="822" customWidth="1"/>
    <col min="9446" max="9446" width="14" style="822" customWidth="1"/>
    <col min="9447" max="9447" width="15.28515625" style="822" customWidth="1"/>
    <col min="9448" max="9448" width="12.28515625" style="822" customWidth="1"/>
    <col min="9449" max="9449" width="11.140625" style="822" customWidth="1"/>
    <col min="9450" max="9453" width="9.140625" style="822" customWidth="1"/>
    <col min="9454" max="9699" width="9.140625" style="822"/>
    <col min="9700" max="9701" width="12.85546875" style="822" customWidth="1"/>
    <col min="9702" max="9702" width="14" style="822" customWidth="1"/>
    <col min="9703" max="9703" width="15.28515625" style="822" customWidth="1"/>
    <col min="9704" max="9704" width="12.28515625" style="822" customWidth="1"/>
    <col min="9705" max="9705" width="11.140625" style="822" customWidth="1"/>
    <col min="9706" max="9709" width="9.140625" style="822" customWidth="1"/>
    <col min="9710" max="9955" width="9.140625" style="822"/>
    <col min="9956" max="9957" width="12.85546875" style="822" customWidth="1"/>
    <col min="9958" max="9958" width="14" style="822" customWidth="1"/>
    <col min="9959" max="9959" width="15.28515625" style="822" customWidth="1"/>
    <col min="9960" max="9960" width="12.28515625" style="822" customWidth="1"/>
    <col min="9961" max="9961" width="11.140625" style="822" customWidth="1"/>
    <col min="9962" max="9965" width="9.140625" style="822" customWidth="1"/>
    <col min="9966" max="10211" width="9.140625" style="822"/>
    <col min="10212" max="10213" width="12.85546875" style="822" customWidth="1"/>
    <col min="10214" max="10214" width="14" style="822" customWidth="1"/>
    <col min="10215" max="10215" width="15.28515625" style="822" customWidth="1"/>
    <col min="10216" max="10216" width="12.28515625" style="822" customWidth="1"/>
    <col min="10217" max="10217" width="11.140625" style="822" customWidth="1"/>
    <col min="10218" max="10221" width="9.140625" style="822" customWidth="1"/>
    <col min="10222" max="10467" width="9.140625" style="822"/>
    <col min="10468" max="10469" width="12.85546875" style="822" customWidth="1"/>
    <col min="10470" max="10470" width="14" style="822" customWidth="1"/>
    <col min="10471" max="10471" width="15.28515625" style="822" customWidth="1"/>
    <col min="10472" max="10472" width="12.28515625" style="822" customWidth="1"/>
    <col min="10473" max="10473" width="11.140625" style="822" customWidth="1"/>
    <col min="10474" max="10477" width="9.140625" style="822" customWidth="1"/>
    <col min="10478" max="10723" width="9.140625" style="822"/>
    <col min="10724" max="10725" width="12.85546875" style="822" customWidth="1"/>
    <col min="10726" max="10726" width="14" style="822" customWidth="1"/>
    <col min="10727" max="10727" width="15.28515625" style="822" customWidth="1"/>
    <col min="10728" max="10728" width="12.28515625" style="822" customWidth="1"/>
    <col min="10729" max="10729" width="11.140625" style="822" customWidth="1"/>
    <col min="10730" max="10733" width="9.140625" style="822" customWidth="1"/>
    <col min="10734" max="10979" width="9.140625" style="822"/>
    <col min="10980" max="10981" width="12.85546875" style="822" customWidth="1"/>
    <col min="10982" max="10982" width="14" style="822" customWidth="1"/>
    <col min="10983" max="10983" width="15.28515625" style="822" customWidth="1"/>
    <col min="10984" max="10984" width="12.28515625" style="822" customWidth="1"/>
    <col min="10985" max="10985" width="11.140625" style="822" customWidth="1"/>
    <col min="10986" max="10989" width="9.140625" style="822" customWidth="1"/>
    <col min="10990" max="11235" width="9.140625" style="822"/>
    <col min="11236" max="11237" width="12.85546875" style="822" customWidth="1"/>
    <col min="11238" max="11238" width="14" style="822" customWidth="1"/>
    <col min="11239" max="11239" width="15.28515625" style="822" customWidth="1"/>
    <col min="11240" max="11240" width="12.28515625" style="822" customWidth="1"/>
    <col min="11241" max="11241" width="11.140625" style="822" customWidth="1"/>
    <col min="11242" max="11245" width="9.140625" style="822" customWidth="1"/>
    <col min="11246" max="11491" width="9.140625" style="822"/>
    <col min="11492" max="11493" width="12.85546875" style="822" customWidth="1"/>
    <col min="11494" max="11494" width="14" style="822" customWidth="1"/>
    <col min="11495" max="11495" width="15.28515625" style="822" customWidth="1"/>
    <col min="11496" max="11496" width="12.28515625" style="822" customWidth="1"/>
    <col min="11497" max="11497" width="11.140625" style="822" customWidth="1"/>
    <col min="11498" max="11501" width="9.140625" style="822" customWidth="1"/>
    <col min="11502" max="11747" width="9.140625" style="822"/>
    <col min="11748" max="11749" width="12.85546875" style="822" customWidth="1"/>
    <col min="11750" max="11750" width="14" style="822" customWidth="1"/>
    <col min="11751" max="11751" width="15.28515625" style="822" customWidth="1"/>
    <col min="11752" max="11752" width="12.28515625" style="822" customWidth="1"/>
    <col min="11753" max="11753" width="11.140625" style="822" customWidth="1"/>
    <col min="11754" max="11757" width="9.140625" style="822" customWidth="1"/>
    <col min="11758" max="12003" width="9.140625" style="822"/>
    <col min="12004" max="12005" width="12.85546875" style="822" customWidth="1"/>
    <col min="12006" max="12006" width="14" style="822" customWidth="1"/>
    <col min="12007" max="12007" width="15.28515625" style="822" customWidth="1"/>
    <col min="12008" max="12008" width="12.28515625" style="822" customWidth="1"/>
    <col min="12009" max="12009" width="11.140625" style="822" customWidth="1"/>
    <col min="12010" max="12013" width="9.140625" style="822" customWidth="1"/>
    <col min="12014" max="12259" width="9.140625" style="822"/>
    <col min="12260" max="12261" width="12.85546875" style="822" customWidth="1"/>
    <col min="12262" max="12262" width="14" style="822" customWidth="1"/>
    <col min="12263" max="12263" width="15.28515625" style="822" customWidth="1"/>
    <col min="12264" max="12264" width="12.28515625" style="822" customWidth="1"/>
    <col min="12265" max="12265" width="11.140625" style="822" customWidth="1"/>
    <col min="12266" max="12269" width="9.140625" style="822" customWidth="1"/>
    <col min="12270" max="12515" width="9.140625" style="822"/>
    <col min="12516" max="12517" width="12.85546875" style="822" customWidth="1"/>
    <col min="12518" max="12518" width="14" style="822" customWidth="1"/>
    <col min="12519" max="12519" width="15.28515625" style="822" customWidth="1"/>
    <col min="12520" max="12520" width="12.28515625" style="822" customWidth="1"/>
    <col min="12521" max="12521" width="11.140625" style="822" customWidth="1"/>
    <col min="12522" max="12525" width="9.140625" style="822" customWidth="1"/>
    <col min="12526" max="12771" width="9.140625" style="822"/>
    <col min="12772" max="12773" width="12.85546875" style="822" customWidth="1"/>
    <col min="12774" max="12774" width="14" style="822" customWidth="1"/>
    <col min="12775" max="12775" width="15.28515625" style="822" customWidth="1"/>
    <col min="12776" max="12776" width="12.28515625" style="822" customWidth="1"/>
    <col min="12777" max="12777" width="11.140625" style="822" customWidth="1"/>
    <col min="12778" max="12781" width="9.140625" style="822" customWidth="1"/>
    <col min="12782" max="13027" width="9.140625" style="822"/>
    <col min="13028" max="13029" width="12.85546875" style="822" customWidth="1"/>
    <col min="13030" max="13030" width="14" style="822" customWidth="1"/>
    <col min="13031" max="13031" width="15.28515625" style="822" customWidth="1"/>
    <col min="13032" max="13032" width="12.28515625" style="822" customWidth="1"/>
    <col min="13033" max="13033" width="11.140625" style="822" customWidth="1"/>
    <col min="13034" max="13037" width="9.140625" style="822" customWidth="1"/>
    <col min="13038" max="13283" width="9.140625" style="822"/>
    <col min="13284" max="13285" width="12.85546875" style="822" customWidth="1"/>
    <col min="13286" max="13286" width="14" style="822" customWidth="1"/>
    <col min="13287" max="13287" width="15.28515625" style="822" customWidth="1"/>
    <col min="13288" max="13288" width="12.28515625" style="822" customWidth="1"/>
    <col min="13289" max="13289" width="11.140625" style="822" customWidth="1"/>
    <col min="13290" max="13293" width="9.140625" style="822" customWidth="1"/>
    <col min="13294" max="13539" width="9.140625" style="822"/>
    <col min="13540" max="13541" width="12.85546875" style="822" customWidth="1"/>
    <col min="13542" max="13542" width="14" style="822" customWidth="1"/>
    <col min="13543" max="13543" width="15.28515625" style="822" customWidth="1"/>
    <col min="13544" max="13544" width="12.28515625" style="822" customWidth="1"/>
    <col min="13545" max="13545" width="11.140625" style="822" customWidth="1"/>
    <col min="13546" max="13549" width="9.140625" style="822" customWidth="1"/>
    <col min="13550" max="13795" width="9.140625" style="822"/>
    <col min="13796" max="13797" width="12.85546875" style="822" customWidth="1"/>
    <col min="13798" max="13798" width="14" style="822" customWidth="1"/>
    <col min="13799" max="13799" width="15.28515625" style="822" customWidth="1"/>
    <col min="13800" max="13800" width="12.28515625" style="822" customWidth="1"/>
    <col min="13801" max="13801" width="11.140625" style="822" customWidth="1"/>
    <col min="13802" max="13805" width="9.140625" style="822" customWidth="1"/>
    <col min="13806" max="14051" width="9.140625" style="822"/>
    <col min="14052" max="14053" width="12.85546875" style="822" customWidth="1"/>
    <col min="14054" max="14054" width="14" style="822" customWidth="1"/>
    <col min="14055" max="14055" width="15.28515625" style="822" customWidth="1"/>
    <col min="14056" max="14056" width="12.28515625" style="822" customWidth="1"/>
    <col min="14057" max="14057" width="11.140625" style="822" customWidth="1"/>
    <col min="14058" max="14061" width="9.140625" style="822" customWidth="1"/>
    <col min="14062" max="14307" width="9.140625" style="822"/>
    <col min="14308" max="14309" width="12.85546875" style="822" customWidth="1"/>
    <col min="14310" max="14310" width="14" style="822" customWidth="1"/>
    <col min="14311" max="14311" width="15.28515625" style="822" customWidth="1"/>
    <col min="14312" max="14312" width="12.28515625" style="822" customWidth="1"/>
    <col min="14313" max="14313" width="11.140625" style="822" customWidth="1"/>
    <col min="14314" max="14317" width="9.140625" style="822" customWidth="1"/>
    <col min="14318" max="14563" width="9.140625" style="822"/>
    <col min="14564" max="14565" width="12.85546875" style="822" customWidth="1"/>
    <col min="14566" max="14566" width="14" style="822" customWidth="1"/>
    <col min="14567" max="14567" width="15.28515625" style="822" customWidth="1"/>
    <col min="14568" max="14568" width="12.28515625" style="822" customWidth="1"/>
    <col min="14569" max="14569" width="11.140625" style="822" customWidth="1"/>
    <col min="14570" max="14573" width="9.140625" style="822" customWidth="1"/>
    <col min="14574" max="14819" width="9.140625" style="822"/>
    <col min="14820" max="14821" width="12.85546875" style="822" customWidth="1"/>
    <col min="14822" max="14822" width="14" style="822" customWidth="1"/>
    <col min="14823" max="14823" width="15.28515625" style="822" customWidth="1"/>
    <col min="14824" max="14824" width="12.28515625" style="822" customWidth="1"/>
    <col min="14825" max="14825" width="11.140625" style="822" customWidth="1"/>
    <col min="14826" max="14829" width="9.140625" style="822" customWidth="1"/>
    <col min="14830" max="15075" width="9.140625" style="822"/>
    <col min="15076" max="15077" width="12.85546875" style="822" customWidth="1"/>
    <col min="15078" max="15078" width="14" style="822" customWidth="1"/>
    <col min="15079" max="15079" width="15.28515625" style="822" customWidth="1"/>
    <col min="15080" max="15080" width="12.28515625" style="822" customWidth="1"/>
    <col min="15081" max="15081" width="11.140625" style="822" customWidth="1"/>
    <col min="15082" max="15085" width="9.140625" style="822" customWidth="1"/>
    <col min="15086" max="15331" width="9.140625" style="822"/>
    <col min="15332" max="15333" width="12.85546875" style="822" customWidth="1"/>
    <col min="15334" max="15334" width="14" style="822" customWidth="1"/>
    <col min="15335" max="15335" width="15.28515625" style="822" customWidth="1"/>
    <col min="15336" max="15336" width="12.28515625" style="822" customWidth="1"/>
    <col min="15337" max="15337" width="11.140625" style="822" customWidth="1"/>
    <col min="15338" max="15341" width="9.140625" style="822" customWidth="1"/>
    <col min="15342" max="15587" width="9.140625" style="822"/>
    <col min="15588" max="15589" width="12.85546875" style="822" customWidth="1"/>
    <col min="15590" max="15590" width="14" style="822" customWidth="1"/>
    <col min="15591" max="15591" width="15.28515625" style="822" customWidth="1"/>
    <col min="15592" max="15592" width="12.28515625" style="822" customWidth="1"/>
    <col min="15593" max="15593" width="11.140625" style="822" customWidth="1"/>
    <col min="15594" max="15597" width="9.140625" style="822" customWidth="1"/>
    <col min="15598" max="15843" width="9.140625" style="822"/>
    <col min="15844" max="15845" width="12.85546875" style="822" customWidth="1"/>
    <col min="15846" max="15846" width="14" style="822" customWidth="1"/>
    <col min="15847" max="15847" width="15.28515625" style="822" customWidth="1"/>
    <col min="15848" max="15848" width="12.28515625" style="822" customWidth="1"/>
    <col min="15849" max="15849" width="11.140625" style="822" customWidth="1"/>
    <col min="15850" max="15853" width="9.140625" style="822" customWidth="1"/>
    <col min="15854" max="16099" width="9.140625" style="822"/>
    <col min="16100" max="16101" width="12.85546875" style="822" customWidth="1"/>
    <col min="16102" max="16102" width="14" style="822" customWidth="1"/>
    <col min="16103" max="16103" width="15.28515625" style="822" customWidth="1"/>
    <col min="16104" max="16104" width="12.28515625" style="822" customWidth="1"/>
    <col min="16105" max="16105" width="11.140625" style="822" customWidth="1"/>
    <col min="16106" max="16109" width="9.140625" style="822" customWidth="1"/>
    <col min="16110" max="16384" width="9.140625" style="822"/>
  </cols>
  <sheetData>
    <row r="1" spans="1:8" s="820" customFormat="1" ht="36" customHeight="1">
      <c r="A1" s="1043" t="s">
        <v>1349</v>
      </c>
      <c r="B1" s="1044"/>
      <c r="C1" s="1044"/>
      <c r="D1" s="1044"/>
      <c r="E1" s="1044"/>
      <c r="F1" s="1044"/>
      <c r="G1" s="1044"/>
    </row>
    <row r="2" spans="1:8" s="820" customFormat="1" ht="36" customHeight="1">
      <c r="A2" s="1041" t="s">
        <v>1348</v>
      </c>
      <c r="B2" s="1042"/>
      <c r="C2" s="1042"/>
      <c r="D2" s="1042"/>
      <c r="E2" s="1042"/>
      <c r="F2" s="1042"/>
      <c r="G2" s="1042"/>
    </row>
    <row r="3" spans="1:8" s="821" customFormat="1">
      <c r="A3" s="1049" t="s">
        <v>1241</v>
      </c>
      <c r="B3" s="1050"/>
      <c r="C3" s="1051" t="s">
        <v>1242</v>
      </c>
      <c r="D3" s="1051"/>
      <c r="E3" s="1051"/>
      <c r="F3" s="1051"/>
      <c r="G3" s="1051"/>
    </row>
    <row r="4" spans="1:8" s="823" customFormat="1" ht="60" customHeight="1">
      <c r="A4" s="1005" t="s">
        <v>833</v>
      </c>
      <c r="B4" s="636" t="s">
        <v>1350</v>
      </c>
      <c r="C4" s="636" t="s">
        <v>253</v>
      </c>
      <c r="D4" s="636" t="s">
        <v>1351</v>
      </c>
      <c r="E4" s="636" t="s">
        <v>1352</v>
      </c>
      <c r="F4" s="636" t="s">
        <v>1353</v>
      </c>
      <c r="G4" s="1005" t="s">
        <v>838</v>
      </c>
    </row>
    <row r="5" spans="1:8" s="823" customFormat="1" ht="48" customHeight="1">
      <c r="A5" s="1006"/>
      <c r="B5" s="636" t="s">
        <v>252</v>
      </c>
      <c r="C5" s="636" t="s">
        <v>254</v>
      </c>
      <c r="D5" s="636" t="s">
        <v>1354</v>
      </c>
      <c r="E5" s="636" t="s">
        <v>821</v>
      </c>
      <c r="F5" s="680" t="s">
        <v>1355</v>
      </c>
      <c r="G5" s="1006"/>
    </row>
    <row r="6" spans="1:8" ht="33" customHeight="1">
      <c r="A6" s="910" t="s">
        <v>1</v>
      </c>
      <c r="B6" s="860">
        <v>16997109</v>
      </c>
      <c r="C6" s="860">
        <v>360126</v>
      </c>
      <c r="D6" s="860">
        <v>199472</v>
      </c>
      <c r="E6" s="860">
        <v>14230279</v>
      </c>
      <c r="F6" s="860">
        <v>2731392</v>
      </c>
      <c r="G6" s="910" t="s">
        <v>2</v>
      </c>
      <c r="H6" s="930"/>
    </row>
    <row r="7" spans="1:8" ht="33" customHeight="1">
      <c r="A7" s="910" t="s">
        <v>751</v>
      </c>
      <c r="B7" s="808">
        <v>2865775</v>
      </c>
      <c r="C7" s="808">
        <v>80436</v>
      </c>
      <c r="D7" s="808">
        <v>86165</v>
      </c>
      <c r="E7" s="808">
        <v>4776952</v>
      </c>
      <c r="F7" s="808">
        <v>353190</v>
      </c>
      <c r="G7" s="910" t="s">
        <v>1139</v>
      </c>
    </row>
    <row r="8" spans="1:8" ht="33" customHeight="1">
      <c r="A8" s="910" t="s">
        <v>105</v>
      </c>
      <c r="B8" s="809">
        <v>11647686.221999999</v>
      </c>
      <c r="C8" s="860">
        <v>165029</v>
      </c>
      <c r="D8" s="809">
        <v>212459</v>
      </c>
      <c r="E8" s="860">
        <v>7974850.4380000001</v>
      </c>
      <c r="F8" s="860">
        <v>1381364.4169999999</v>
      </c>
      <c r="G8" s="910" t="s">
        <v>5</v>
      </c>
    </row>
    <row r="9" spans="1:8" ht="33" customHeight="1">
      <c r="A9" s="910" t="s">
        <v>106</v>
      </c>
      <c r="B9" s="87">
        <v>891550</v>
      </c>
      <c r="C9" s="808">
        <v>21101</v>
      </c>
      <c r="D9" s="808">
        <v>56972</v>
      </c>
      <c r="E9" s="808">
        <v>2536356</v>
      </c>
      <c r="F9" s="808">
        <v>141264</v>
      </c>
      <c r="G9" s="910" t="s">
        <v>7</v>
      </c>
    </row>
    <row r="10" spans="1:8" ht="33" customHeight="1">
      <c r="A10" s="910" t="s">
        <v>107</v>
      </c>
      <c r="B10" s="860">
        <v>1154369</v>
      </c>
      <c r="C10" s="860">
        <v>29382</v>
      </c>
      <c r="D10" s="809">
        <v>29939</v>
      </c>
      <c r="E10" s="860">
        <v>730024</v>
      </c>
      <c r="F10" s="860">
        <v>116785</v>
      </c>
      <c r="G10" s="910" t="s">
        <v>8</v>
      </c>
    </row>
    <row r="11" spans="1:8" ht="33" customHeight="1">
      <c r="A11" s="910" t="s">
        <v>108</v>
      </c>
      <c r="B11" s="87">
        <v>2371117</v>
      </c>
      <c r="C11" s="87">
        <v>27013</v>
      </c>
      <c r="D11" s="808">
        <v>32630</v>
      </c>
      <c r="E11" s="808">
        <v>934926</v>
      </c>
      <c r="F11" s="808">
        <v>148687</v>
      </c>
      <c r="G11" s="910" t="s">
        <v>109</v>
      </c>
    </row>
    <row r="12" spans="1:8" ht="33" customHeight="1">
      <c r="A12" s="910" t="s">
        <v>110</v>
      </c>
      <c r="B12" s="860">
        <v>9522218</v>
      </c>
      <c r="C12" s="809">
        <v>216623</v>
      </c>
      <c r="D12" s="809">
        <v>105830</v>
      </c>
      <c r="E12" s="809">
        <v>17127441</v>
      </c>
      <c r="F12" s="860">
        <v>4199023</v>
      </c>
      <c r="G12" s="910" t="s">
        <v>11</v>
      </c>
    </row>
    <row r="13" spans="1:8" ht="33" customHeight="1">
      <c r="A13" s="910" t="s">
        <v>111</v>
      </c>
      <c r="B13" s="808">
        <v>4580359</v>
      </c>
      <c r="C13" s="808">
        <v>78773</v>
      </c>
      <c r="D13" s="808">
        <v>62848</v>
      </c>
      <c r="E13" s="808">
        <v>4339410</v>
      </c>
      <c r="F13" s="808">
        <v>858185</v>
      </c>
      <c r="G13" s="910" t="s">
        <v>13</v>
      </c>
    </row>
    <row r="14" spans="1:8" ht="33" customHeight="1">
      <c r="A14" s="910" t="s">
        <v>124</v>
      </c>
      <c r="B14" s="809">
        <v>1164269</v>
      </c>
      <c r="C14" s="809">
        <v>11208</v>
      </c>
      <c r="D14" s="809">
        <v>9357</v>
      </c>
      <c r="E14" s="809">
        <v>584609</v>
      </c>
      <c r="F14" s="809">
        <v>96494</v>
      </c>
      <c r="G14" s="910" t="s">
        <v>15</v>
      </c>
    </row>
    <row r="15" spans="1:8" ht="33" customHeight="1">
      <c r="A15" s="910" t="s">
        <v>16</v>
      </c>
      <c r="B15" s="808">
        <v>3465592</v>
      </c>
      <c r="C15" s="808">
        <v>38975</v>
      </c>
      <c r="D15" s="808">
        <v>57142</v>
      </c>
      <c r="E15" s="808">
        <v>2448267</v>
      </c>
      <c r="F15" s="808">
        <v>544067</v>
      </c>
      <c r="G15" s="910" t="s">
        <v>17</v>
      </c>
    </row>
    <row r="16" spans="1:8" ht="33" customHeight="1">
      <c r="A16" s="910" t="s">
        <v>40</v>
      </c>
      <c r="B16" s="809">
        <v>472754</v>
      </c>
      <c r="C16" s="963"/>
      <c r="D16" s="809">
        <v>15566</v>
      </c>
      <c r="E16" s="809">
        <v>240998</v>
      </c>
      <c r="F16" s="809">
        <v>132418</v>
      </c>
      <c r="G16" s="910" t="s">
        <v>18</v>
      </c>
    </row>
    <row r="17" spans="1:9" ht="33" customHeight="1">
      <c r="A17" s="910" t="s">
        <v>113</v>
      </c>
      <c r="B17" s="808">
        <v>1212102</v>
      </c>
      <c r="C17" s="808">
        <v>26610</v>
      </c>
      <c r="D17" s="808">
        <v>8208</v>
      </c>
      <c r="E17" s="808">
        <v>1144907</v>
      </c>
      <c r="F17" s="808">
        <v>108466</v>
      </c>
      <c r="G17" s="910" t="s">
        <v>20</v>
      </c>
    </row>
    <row r="18" spans="1:9" ht="33" customHeight="1">
      <c r="A18" s="910" t="s">
        <v>21</v>
      </c>
      <c r="B18" s="860">
        <v>1225386</v>
      </c>
      <c r="C18" s="860">
        <v>18994</v>
      </c>
      <c r="D18" s="809">
        <v>21346</v>
      </c>
      <c r="E18" s="860">
        <v>1182920</v>
      </c>
      <c r="F18" s="860">
        <v>265109</v>
      </c>
      <c r="G18" s="910" t="s">
        <v>114</v>
      </c>
    </row>
    <row r="19" spans="1:9" ht="33" customHeight="1">
      <c r="A19" s="910" t="s">
        <v>42</v>
      </c>
      <c r="B19" s="808">
        <v>351375</v>
      </c>
      <c r="C19" s="963"/>
      <c r="D19" s="808">
        <v>843</v>
      </c>
      <c r="E19" s="808">
        <v>615047</v>
      </c>
      <c r="F19" s="808">
        <v>33899</v>
      </c>
      <c r="G19" s="910" t="s">
        <v>23</v>
      </c>
    </row>
    <row r="20" spans="1:9" ht="33" customHeight="1">
      <c r="A20" s="910" t="s">
        <v>125</v>
      </c>
      <c r="B20" s="809">
        <v>2571604</v>
      </c>
      <c r="C20" s="809">
        <v>18826</v>
      </c>
      <c r="D20" s="809">
        <v>58008</v>
      </c>
      <c r="E20" s="809">
        <v>1813608</v>
      </c>
      <c r="F20" s="860">
        <v>487591</v>
      </c>
      <c r="G20" s="910" t="s">
        <v>25</v>
      </c>
    </row>
    <row r="21" spans="1:9" ht="33" customHeight="1">
      <c r="A21" s="910" t="s">
        <v>116</v>
      </c>
      <c r="B21" s="808">
        <v>1464936</v>
      </c>
      <c r="C21" s="808">
        <v>9940</v>
      </c>
      <c r="D21" s="808">
        <v>8701</v>
      </c>
      <c r="E21" s="808">
        <v>966029</v>
      </c>
      <c r="F21" s="808">
        <v>247086</v>
      </c>
      <c r="G21" s="910" t="s">
        <v>117</v>
      </c>
    </row>
    <row r="22" spans="1:9" ht="33" customHeight="1">
      <c r="A22" s="910" t="s">
        <v>118</v>
      </c>
      <c r="B22" s="809">
        <v>404840</v>
      </c>
      <c r="C22" s="809">
        <v>194</v>
      </c>
      <c r="D22" s="809">
        <v>31092</v>
      </c>
      <c r="E22" s="809">
        <v>250358</v>
      </c>
      <c r="F22" s="860">
        <v>71321</v>
      </c>
      <c r="G22" s="910" t="s">
        <v>28</v>
      </c>
    </row>
    <row r="23" spans="1:9" ht="33" customHeight="1">
      <c r="A23" s="910" t="s">
        <v>126</v>
      </c>
      <c r="B23" s="808">
        <v>628604</v>
      </c>
      <c r="C23" s="963"/>
      <c r="D23" s="808">
        <v>621</v>
      </c>
      <c r="E23" s="808">
        <v>482501</v>
      </c>
      <c r="F23" s="808">
        <v>269888</v>
      </c>
      <c r="G23" s="910" t="s">
        <v>30</v>
      </c>
    </row>
    <row r="24" spans="1:9" ht="33" customHeight="1">
      <c r="A24" s="910" t="s">
        <v>31</v>
      </c>
      <c r="B24" s="809">
        <v>41490</v>
      </c>
      <c r="C24" s="963"/>
      <c r="D24" s="809">
        <v>41</v>
      </c>
      <c r="E24" s="809">
        <v>12554</v>
      </c>
      <c r="F24" s="809">
        <v>1281</v>
      </c>
      <c r="G24" s="910" t="s">
        <v>140</v>
      </c>
    </row>
    <row r="25" spans="1:9" ht="33" customHeight="1">
      <c r="A25" s="910" t="s">
        <v>33</v>
      </c>
      <c r="B25" s="808">
        <v>111087</v>
      </c>
      <c r="C25" s="963"/>
      <c r="D25" s="808">
        <v>0</v>
      </c>
      <c r="E25" s="808">
        <v>50315</v>
      </c>
      <c r="F25" s="808">
        <v>30219</v>
      </c>
      <c r="G25" s="910" t="s">
        <v>34</v>
      </c>
      <c r="I25" s="930"/>
    </row>
    <row r="26" spans="1:9" ht="43.5" customHeight="1">
      <c r="A26" s="861" t="s">
        <v>58</v>
      </c>
      <c r="B26" s="898">
        <f>SUM(B6:B25)</f>
        <v>63144222.222000003</v>
      </c>
      <c r="C26" s="898">
        <f>SUM(C6:C25)</f>
        <v>1103230</v>
      </c>
      <c r="D26" s="898">
        <f>SUM(D6:D25)</f>
        <v>997240</v>
      </c>
      <c r="E26" s="898">
        <f>SUM(E6:E25)</f>
        <v>62442351.438000001</v>
      </c>
      <c r="F26" s="898">
        <f>SUM(F6:F25)</f>
        <v>12217729.416999999</v>
      </c>
      <c r="G26" s="861" t="s">
        <v>36</v>
      </c>
      <c r="I26" s="930"/>
    </row>
    <row r="27" spans="1:9" s="965" customFormat="1" ht="27.75" customHeight="1">
      <c r="A27" s="964"/>
      <c r="B27" s="1045" t="s">
        <v>1436</v>
      </c>
      <c r="C27" s="1046"/>
      <c r="D27" s="1047" t="s">
        <v>1437</v>
      </c>
      <c r="E27" s="1047"/>
      <c r="F27" s="1048"/>
      <c r="G27" s="964"/>
    </row>
  </sheetData>
  <dataConsolidate>
    <dataRefs count="2">
      <dataRef ref="C9:D28" sheet="مستشفي" r:id="rId1"/>
      <dataRef ref="C9:D28" sheet="مستوصف" r:id="rId2"/>
    </dataRefs>
  </dataConsolidate>
  <mergeCells count="8">
    <mergeCell ref="B27:C27"/>
    <mergeCell ref="D27:F27"/>
    <mergeCell ref="A1:G1"/>
    <mergeCell ref="A2:G2"/>
    <mergeCell ref="A3:B3"/>
    <mergeCell ref="C3:G3"/>
    <mergeCell ref="A4:A5"/>
    <mergeCell ref="G4:G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62" orientation="portrait" r:id="rId3"/>
  <headerFooter alignWithMargins="0"/>
  <rowBreaks count="1" manualBreakCount="1">
    <brk id="33" max="655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0"/>
  <sheetViews>
    <sheetView showGridLines="0" rightToLeft="1" zoomScaleNormal="100" workbookViewId="0">
      <selection activeCell="M8" sqref="M8"/>
    </sheetView>
  </sheetViews>
  <sheetFormatPr defaultColWidth="7.7109375" defaultRowHeight="12.75"/>
  <cols>
    <col min="1" max="1" width="39.5703125" style="7" customWidth="1"/>
    <col min="2" max="6" width="17.7109375" style="7" customWidth="1"/>
    <col min="7" max="7" width="39.7109375" style="7" customWidth="1"/>
    <col min="8" max="252" width="7.7109375" style="7"/>
    <col min="253" max="253" width="26.7109375" style="7" customWidth="1"/>
    <col min="254" max="254" width="12" style="7" customWidth="1"/>
    <col min="255" max="259" width="15.28515625" style="7" customWidth="1"/>
    <col min="260" max="260" width="7.7109375" style="7"/>
    <col min="261" max="261" width="7.85546875" style="7" bestFit="1" customWidth="1"/>
    <col min="262" max="508" width="7.7109375" style="7"/>
    <col min="509" max="509" width="26.7109375" style="7" customWidth="1"/>
    <col min="510" max="510" width="12" style="7" customWidth="1"/>
    <col min="511" max="515" width="15.28515625" style="7" customWidth="1"/>
    <col min="516" max="516" width="7.7109375" style="7"/>
    <col min="517" max="517" width="7.85546875" style="7" bestFit="1" customWidth="1"/>
    <col min="518" max="764" width="7.7109375" style="7"/>
    <col min="765" max="765" width="26.7109375" style="7" customWidth="1"/>
    <col min="766" max="766" width="12" style="7" customWidth="1"/>
    <col min="767" max="771" width="15.28515625" style="7" customWidth="1"/>
    <col min="772" max="772" width="7.7109375" style="7"/>
    <col min="773" max="773" width="7.85546875" style="7" bestFit="1" customWidth="1"/>
    <col min="774" max="1020" width="7.7109375" style="7"/>
    <col min="1021" max="1021" width="26.7109375" style="7" customWidth="1"/>
    <col min="1022" max="1022" width="12" style="7" customWidth="1"/>
    <col min="1023" max="1027" width="15.28515625" style="7" customWidth="1"/>
    <col min="1028" max="1028" width="7.7109375" style="7"/>
    <col min="1029" max="1029" width="7.85546875" style="7" bestFit="1" customWidth="1"/>
    <col min="1030" max="1276" width="7.7109375" style="7"/>
    <col min="1277" max="1277" width="26.7109375" style="7" customWidth="1"/>
    <col min="1278" max="1278" width="12" style="7" customWidth="1"/>
    <col min="1279" max="1283" width="15.28515625" style="7" customWidth="1"/>
    <col min="1284" max="1284" width="7.7109375" style="7"/>
    <col min="1285" max="1285" width="7.85546875" style="7" bestFit="1" customWidth="1"/>
    <col min="1286" max="1532" width="7.7109375" style="7"/>
    <col min="1533" max="1533" width="26.7109375" style="7" customWidth="1"/>
    <col min="1534" max="1534" width="12" style="7" customWidth="1"/>
    <col min="1535" max="1539" width="15.28515625" style="7" customWidth="1"/>
    <col min="1540" max="1540" width="7.7109375" style="7"/>
    <col min="1541" max="1541" width="7.85546875" style="7" bestFit="1" customWidth="1"/>
    <col min="1542" max="1788" width="7.7109375" style="7"/>
    <col min="1789" max="1789" width="26.7109375" style="7" customWidth="1"/>
    <col min="1790" max="1790" width="12" style="7" customWidth="1"/>
    <col min="1791" max="1795" width="15.28515625" style="7" customWidth="1"/>
    <col min="1796" max="1796" width="7.7109375" style="7"/>
    <col min="1797" max="1797" width="7.85546875" style="7" bestFit="1" customWidth="1"/>
    <col min="1798" max="2044" width="7.7109375" style="7"/>
    <col min="2045" max="2045" width="26.7109375" style="7" customWidth="1"/>
    <col min="2046" max="2046" width="12" style="7" customWidth="1"/>
    <col min="2047" max="2051" width="15.28515625" style="7" customWidth="1"/>
    <col min="2052" max="2052" width="7.7109375" style="7"/>
    <col min="2053" max="2053" width="7.85546875" style="7" bestFit="1" customWidth="1"/>
    <col min="2054" max="2300" width="7.7109375" style="7"/>
    <col min="2301" max="2301" width="26.7109375" style="7" customWidth="1"/>
    <col min="2302" max="2302" width="12" style="7" customWidth="1"/>
    <col min="2303" max="2307" width="15.28515625" style="7" customWidth="1"/>
    <col min="2308" max="2308" width="7.7109375" style="7"/>
    <col min="2309" max="2309" width="7.85546875" style="7" bestFit="1" customWidth="1"/>
    <col min="2310" max="2556" width="7.7109375" style="7"/>
    <col min="2557" max="2557" width="26.7109375" style="7" customWidth="1"/>
    <col min="2558" max="2558" width="12" style="7" customWidth="1"/>
    <col min="2559" max="2563" width="15.28515625" style="7" customWidth="1"/>
    <col min="2564" max="2564" width="7.7109375" style="7"/>
    <col min="2565" max="2565" width="7.85546875" style="7" bestFit="1" customWidth="1"/>
    <col min="2566" max="2812" width="7.7109375" style="7"/>
    <col min="2813" max="2813" width="26.7109375" style="7" customWidth="1"/>
    <col min="2814" max="2814" width="12" style="7" customWidth="1"/>
    <col min="2815" max="2819" width="15.28515625" style="7" customWidth="1"/>
    <col min="2820" max="2820" width="7.7109375" style="7"/>
    <col min="2821" max="2821" width="7.85546875" style="7" bestFit="1" customWidth="1"/>
    <col min="2822" max="3068" width="7.7109375" style="7"/>
    <col min="3069" max="3069" width="26.7109375" style="7" customWidth="1"/>
    <col min="3070" max="3070" width="12" style="7" customWidth="1"/>
    <col min="3071" max="3075" width="15.28515625" style="7" customWidth="1"/>
    <col min="3076" max="3076" width="7.7109375" style="7"/>
    <col min="3077" max="3077" width="7.85546875" style="7" bestFit="1" customWidth="1"/>
    <col min="3078" max="3324" width="7.7109375" style="7"/>
    <col min="3325" max="3325" width="26.7109375" style="7" customWidth="1"/>
    <col min="3326" max="3326" width="12" style="7" customWidth="1"/>
    <col min="3327" max="3331" width="15.28515625" style="7" customWidth="1"/>
    <col min="3332" max="3332" width="7.7109375" style="7"/>
    <col min="3333" max="3333" width="7.85546875" style="7" bestFit="1" customWidth="1"/>
    <col min="3334" max="3580" width="7.7109375" style="7"/>
    <col min="3581" max="3581" width="26.7109375" style="7" customWidth="1"/>
    <col min="3582" max="3582" width="12" style="7" customWidth="1"/>
    <col min="3583" max="3587" width="15.28515625" style="7" customWidth="1"/>
    <col min="3588" max="3588" width="7.7109375" style="7"/>
    <col min="3589" max="3589" width="7.85546875" style="7" bestFit="1" customWidth="1"/>
    <col min="3590" max="3836" width="7.7109375" style="7"/>
    <col min="3837" max="3837" width="26.7109375" style="7" customWidth="1"/>
    <col min="3838" max="3838" width="12" style="7" customWidth="1"/>
    <col min="3839" max="3843" width="15.28515625" style="7" customWidth="1"/>
    <col min="3844" max="3844" width="7.7109375" style="7"/>
    <col min="3845" max="3845" width="7.85546875" style="7" bestFit="1" customWidth="1"/>
    <col min="3846" max="4092" width="7.7109375" style="7"/>
    <col min="4093" max="4093" width="26.7109375" style="7" customWidth="1"/>
    <col min="4094" max="4094" width="12" style="7" customWidth="1"/>
    <col min="4095" max="4099" width="15.28515625" style="7" customWidth="1"/>
    <col min="4100" max="4100" width="7.7109375" style="7"/>
    <col min="4101" max="4101" width="7.85546875" style="7" bestFit="1" customWidth="1"/>
    <col min="4102" max="4348" width="7.7109375" style="7"/>
    <col min="4349" max="4349" width="26.7109375" style="7" customWidth="1"/>
    <col min="4350" max="4350" width="12" style="7" customWidth="1"/>
    <col min="4351" max="4355" width="15.28515625" style="7" customWidth="1"/>
    <col min="4356" max="4356" width="7.7109375" style="7"/>
    <col min="4357" max="4357" width="7.85546875" style="7" bestFit="1" customWidth="1"/>
    <col min="4358" max="4604" width="7.7109375" style="7"/>
    <col min="4605" max="4605" width="26.7109375" style="7" customWidth="1"/>
    <col min="4606" max="4606" width="12" style="7" customWidth="1"/>
    <col min="4607" max="4611" width="15.28515625" style="7" customWidth="1"/>
    <col min="4612" max="4612" width="7.7109375" style="7"/>
    <col min="4613" max="4613" width="7.85546875" style="7" bestFit="1" customWidth="1"/>
    <col min="4614" max="4860" width="7.7109375" style="7"/>
    <col min="4861" max="4861" width="26.7109375" style="7" customWidth="1"/>
    <col min="4862" max="4862" width="12" style="7" customWidth="1"/>
    <col min="4863" max="4867" width="15.28515625" style="7" customWidth="1"/>
    <col min="4868" max="4868" width="7.7109375" style="7"/>
    <col min="4869" max="4869" width="7.85546875" style="7" bestFit="1" customWidth="1"/>
    <col min="4870" max="5116" width="7.7109375" style="7"/>
    <col min="5117" max="5117" width="26.7109375" style="7" customWidth="1"/>
    <col min="5118" max="5118" width="12" style="7" customWidth="1"/>
    <col min="5119" max="5123" width="15.28515625" style="7" customWidth="1"/>
    <col min="5124" max="5124" width="7.7109375" style="7"/>
    <col min="5125" max="5125" width="7.85546875" style="7" bestFit="1" customWidth="1"/>
    <col min="5126" max="5372" width="7.7109375" style="7"/>
    <col min="5373" max="5373" width="26.7109375" style="7" customWidth="1"/>
    <col min="5374" max="5374" width="12" style="7" customWidth="1"/>
    <col min="5375" max="5379" width="15.28515625" style="7" customWidth="1"/>
    <col min="5380" max="5380" width="7.7109375" style="7"/>
    <col min="5381" max="5381" width="7.85546875" style="7" bestFit="1" customWidth="1"/>
    <col min="5382" max="5628" width="7.7109375" style="7"/>
    <col min="5629" max="5629" width="26.7109375" style="7" customWidth="1"/>
    <col min="5630" max="5630" width="12" style="7" customWidth="1"/>
    <col min="5631" max="5635" width="15.28515625" style="7" customWidth="1"/>
    <col min="5636" max="5636" width="7.7109375" style="7"/>
    <col min="5637" max="5637" width="7.85546875" style="7" bestFit="1" customWidth="1"/>
    <col min="5638" max="5884" width="7.7109375" style="7"/>
    <col min="5885" max="5885" width="26.7109375" style="7" customWidth="1"/>
    <col min="5886" max="5886" width="12" style="7" customWidth="1"/>
    <col min="5887" max="5891" width="15.28515625" style="7" customWidth="1"/>
    <col min="5892" max="5892" width="7.7109375" style="7"/>
    <col min="5893" max="5893" width="7.85546875" style="7" bestFit="1" customWidth="1"/>
    <col min="5894" max="6140" width="7.7109375" style="7"/>
    <col min="6141" max="6141" width="26.7109375" style="7" customWidth="1"/>
    <col min="6142" max="6142" width="12" style="7" customWidth="1"/>
    <col min="6143" max="6147" width="15.28515625" style="7" customWidth="1"/>
    <col min="6148" max="6148" width="7.7109375" style="7"/>
    <col min="6149" max="6149" width="7.85546875" style="7" bestFit="1" customWidth="1"/>
    <col min="6150" max="6396" width="7.7109375" style="7"/>
    <col min="6397" max="6397" width="26.7109375" style="7" customWidth="1"/>
    <col min="6398" max="6398" width="12" style="7" customWidth="1"/>
    <col min="6399" max="6403" width="15.28515625" style="7" customWidth="1"/>
    <col min="6404" max="6404" width="7.7109375" style="7"/>
    <col min="6405" max="6405" width="7.85546875" style="7" bestFit="1" customWidth="1"/>
    <col min="6406" max="6652" width="7.7109375" style="7"/>
    <col min="6653" max="6653" width="26.7109375" style="7" customWidth="1"/>
    <col min="6654" max="6654" width="12" style="7" customWidth="1"/>
    <col min="6655" max="6659" width="15.28515625" style="7" customWidth="1"/>
    <col min="6660" max="6660" width="7.7109375" style="7"/>
    <col min="6661" max="6661" width="7.85546875" style="7" bestFit="1" customWidth="1"/>
    <col min="6662" max="6908" width="7.7109375" style="7"/>
    <col min="6909" max="6909" width="26.7109375" style="7" customWidth="1"/>
    <col min="6910" max="6910" width="12" style="7" customWidth="1"/>
    <col min="6911" max="6915" width="15.28515625" style="7" customWidth="1"/>
    <col min="6916" max="6916" width="7.7109375" style="7"/>
    <col min="6917" max="6917" width="7.85546875" style="7" bestFit="1" customWidth="1"/>
    <col min="6918" max="7164" width="7.7109375" style="7"/>
    <col min="7165" max="7165" width="26.7109375" style="7" customWidth="1"/>
    <col min="7166" max="7166" width="12" style="7" customWidth="1"/>
    <col min="7167" max="7171" width="15.28515625" style="7" customWidth="1"/>
    <col min="7172" max="7172" width="7.7109375" style="7"/>
    <col min="7173" max="7173" width="7.85546875" style="7" bestFit="1" customWidth="1"/>
    <col min="7174" max="7420" width="7.7109375" style="7"/>
    <col min="7421" max="7421" width="26.7109375" style="7" customWidth="1"/>
    <col min="7422" max="7422" width="12" style="7" customWidth="1"/>
    <col min="7423" max="7427" width="15.28515625" style="7" customWidth="1"/>
    <col min="7428" max="7428" width="7.7109375" style="7"/>
    <col min="7429" max="7429" width="7.85546875" style="7" bestFit="1" customWidth="1"/>
    <col min="7430" max="7676" width="7.7109375" style="7"/>
    <col min="7677" max="7677" width="26.7109375" style="7" customWidth="1"/>
    <col min="7678" max="7678" width="12" style="7" customWidth="1"/>
    <col min="7679" max="7683" width="15.28515625" style="7" customWidth="1"/>
    <col min="7684" max="7684" width="7.7109375" style="7"/>
    <col min="7685" max="7685" width="7.85546875" style="7" bestFit="1" customWidth="1"/>
    <col min="7686" max="7932" width="7.7109375" style="7"/>
    <col min="7933" max="7933" width="26.7109375" style="7" customWidth="1"/>
    <col min="7934" max="7934" width="12" style="7" customWidth="1"/>
    <col min="7935" max="7939" width="15.28515625" style="7" customWidth="1"/>
    <col min="7940" max="7940" width="7.7109375" style="7"/>
    <col min="7941" max="7941" width="7.85546875" style="7" bestFit="1" customWidth="1"/>
    <col min="7942" max="8188" width="7.7109375" style="7"/>
    <col min="8189" max="8189" width="26.7109375" style="7" customWidth="1"/>
    <col min="8190" max="8190" width="12" style="7" customWidth="1"/>
    <col min="8191" max="8195" width="15.28515625" style="7" customWidth="1"/>
    <col min="8196" max="8196" width="7.7109375" style="7"/>
    <col min="8197" max="8197" width="7.85546875" style="7" bestFit="1" customWidth="1"/>
    <col min="8198" max="8444" width="7.7109375" style="7"/>
    <col min="8445" max="8445" width="26.7109375" style="7" customWidth="1"/>
    <col min="8446" max="8446" width="12" style="7" customWidth="1"/>
    <col min="8447" max="8451" width="15.28515625" style="7" customWidth="1"/>
    <col min="8452" max="8452" width="7.7109375" style="7"/>
    <col min="8453" max="8453" width="7.85546875" style="7" bestFit="1" customWidth="1"/>
    <col min="8454" max="8700" width="7.7109375" style="7"/>
    <col min="8701" max="8701" width="26.7109375" style="7" customWidth="1"/>
    <col min="8702" max="8702" width="12" style="7" customWidth="1"/>
    <col min="8703" max="8707" width="15.28515625" style="7" customWidth="1"/>
    <col min="8708" max="8708" width="7.7109375" style="7"/>
    <col min="8709" max="8709" width="7.85546875" style="7" bestFit="1" customWidth="1"/>
    <col min="8710" max="8956" width="7.7109375" style="7"/>
    <col min="8957" max="8957" width="26.7109375" style="7" customWidth="1"/>
    <col min="8958" max="8958" width="12" style="7" customWidth="1"/>
    <col min="8959" max="8963" width="15.28515625" style="7" customWidth="1"/>
    <col min="8964" max="8964" width="7.7109375" style="7"/>
    <col min="8965" max="8965" width="7.85546875" style="7" bestFit="1" customWidth="1"/>
    <col min="8966" max="9212" width="7.7109375" style="7"/>
    <col min="9213" max="9213" width="26.7109375" style="7" customWidth="1"/>
    <col min="9214" max="9214" width="12" style="7" customWidth="1"/>
    <col min="9215" max="9219" width="15.28515625" style="7" customWidth="1"/>
    <col min="9220" max="9220" width="7.7109375" style="7"/>
    <col min="9221" max="9221" width="7.85546875" style="7" bestFit="1" customWidth="1"/>
    <col min="9222" max="9468" width="7.7109375" style="7"/>
    <col min="9469" max="9469" width="26.7109375" style="7" customWidth="1"/>
    <col min="9470" max="9470" width="12" style="7" customWidth="1"/>
    <col min="9471" max="9475" width="15.28515625" style="7" customWidth="1"/>
    <col min="9476" max="9476" width="7.7109375" style="7"/>
    <col min="9477" max="9477" width="7.85546875" style="7" bestFit="1" customWidth="1"/>
    <col min="9478" max="9724" width="7.7109375" style="7"/>
    <col min="9725" max="9725" width="26.7109375" style="7" customWidth="1"/>
    <col min="9726" max="9726" width="12" style="7" customWidth="1"/>
    <col min="9727" max="9731" width="15.28515625" style="7" customWidth="1"/>
    <col min="9732" max="9732" width="7.7109375" style="7"/>
    <col min="9733" max="9733" width="7.85546875" style="7" bestFit="1" customWidth="1"/>
    <col min="9734" max="9980" width="7.7109375" style="7"/>
    <col min="9981" max="9981" width="26.7109375" style="7" customWidth="1"/>
    <col min="9982" max="9982" width="12" style="7" customWidth="1"/>
    <col min="9983" max="9987" width="15.28515625" style="7" customWidth="1"/>
    <col min="9988" max="9988" width="7.7109375" style="7"/>
    <col min="9989" max="9989" width="7.85546875" style="7" bestFit="1" customWidth="1"/>
    <col min="9990" max="10236" width="7.7109375" style="7"/>
    <col min="10237" max="10237" width="26.7109375" style="7" customWidth="1"/>
    <col min="10238" max="10238" width="12" style="7" customWidth="1"/>
    <col min="10239" max="10243" width="15.28515625" style="7" customWidth="1"/>
    <col min="10244" max="10244" width="7.7109375" style="7"/>
    <col min="10245" max="10245" width="7.85546875" style="7" bestFit="1" customWidth="1"/>
    <col min="10246" max="10492" width="7.7109375" style="7"/>
    <col min="10493" max="10493" width="26.7109375" style="7" customWidth="1"/>
    <col min="10494" max="10494" width="12" style="7" customWidth="1"/>
    <col min="10495" max="10499" width="15.28515625" style="7" customWidth="1"/>
    <col min="10500" max="10500" width="7.7109375" style="7"/>
    <col min="10501" max="10501" width="7.85546875" style="7" bestFit="1" customWidth="1"/>
    <col min="10502" max="10748" width="7.7109375" style="7"/>
    <col min="10749" max="10749" width="26.7109375" style="7" customWidth="1"/>
    <col min="10750" max="10750" width="12" style="7" customWidth="1"/>
    <col min="10751" max="10755" width="15.28515625" style="7" customWidth="1"/>
    <col min="10756" max="10756" width="7.7109375" style="7"/>
    <col min="10757" max="10757" width="7.85546875" style="7" bestFit="1" customWidth="1"/>
    <col min="10758" max="11004" width="7.7109375" style="7"/>
    <col min="11005" max="11005" width="26.7109375" style="7" customWidth="1"/>
    <col min="11006" max="11006" width="12" style="7" customWidth="1"/>
    <col min="11007" max="11011" width="15.28515625" style="7" customWidth="1"/>
    <col min="11012" max="11012" width="7.7109375" style="7"/>
    <col min="11013" max="11013" width="7.85546875" style="7" bestFit="1" customWidth="1"/>
    <col min="11014" max="11260" width="7.7109375" style="7"/>
    <col min="11261" max="11261" width="26.7109375" style="7" customWidth="1"/>
    <col min="11262" max="11262" width="12" style="7" customWidth="1"/>
    <col min="11263" max="11267" width="15.28515625" style="7" customWidth="1"/>
    <col min="11268" max="11268" width="7.7109375" style="7"/>
    <col min="11269" max="11269" width="7.85546875" style="7" bestFit="1" customWidth="1"/>
    <col min="11270" max="11516" width="7.7109375" style="7"/>
    <col min="11517" max="11517" width="26.7109375" style="7" customWidth="1"/>
    <col min="11518" max="11518" width="12" style="7" customWidth="1"/>
    <col min="11519" max="11523" width="15.28515625" style="7" customWidth="1"/>
    <col min="11524" max="11524" width="7.7109375" style="7"/>
    <col min="11525" max="11525" width="7.85546875" style="7" bestFit="1" customWidth="1"/>
    <col min="11526" max="11772" width="7.7109375" style="7"/>
    <col min="11773" max="11773" width="26.7109375" style="7" customWidth="1"/>
    <col min="11774" max="11774" width="12" style="7" customWidth="1"/>
    <col min="11775" max="11779" width="15.28515625" style="7" customWidth="1"/>
    <col min="11780" max="11780" width="7.7109375" style="7"/>
    <col min="11781" max="11781" width="7.85546875" style="7" bestFit="1" customWidth="1"/>
    <col min="11782" max="12028" width="7.7109375" style="7"/>
    <col min="12029" max="12029" width="26.7109375" style="7" customWidth="1"/>
    <col min="12030" max="12030" width="12" style="7" customWidth="1"/>
    <col min="12031" max="12035" width="15.28515625" style="7" customWidth="1"/>
    <col min="12036" max="12036" width="7.7109375" style="7"/>
    <col min="12037" max="12037" width="7.85546875" style="7" bestFit="1" customWidth="1"/>
    <col min="12038" max="12284" width="7.7109375" style="7"/>
    <col min="12285" max="12285" width="26.7109375" style="7" customWidth="1"/>
    <col min="12286" max="12286" width="12" style="7" customWidth="1"/>
    <col min="12287" max="12291" width="15.28515625" style="7" customWidth="1"/>
    <col min="12292" max="12292" width="7.7109375" style="7"/>
    <col min="12293" max="12293" width="7.85546875" style="7" bestFit="1" customWidth="1"/>
    <col min="12294" max="12540" width="7.7109375" style="7"/>
    <col min="12541" max="12541" width="26.7109375" style="7" customWidth="1"/>
    <col min="12542" max="12542" width="12" style="7" customWidth="1"/>
    <col min="12543" max="12547" width="15.28515625" style="7" customWidth="1"/>
    <col min="12548" max="12548" width="7.7109375" style="7"/>
    <col min="12549" max="12549" width="7.85546875" style="7" bestFit="1" customWidth="1"/>
    <col min="12550" max="12796" width="7.7109375" style="7"/>
    <col min="12797" max="12797" width="26.7109375" style="7" customWidth="1"/>
    <col min="12798" max="12798" width="12" style="7" customWidth="1"/>
    <col min="12799" max="12803" width="15.28515625" style="7" customWidth="1"/>
    <col min="12804" max="12804" width="7.7109375" style="7"/>
    <col min="12805" max="12805" width="7.85546875" style="7" bestFit="1" customWidth="1"/>
    <col min="12806" max="13052" width="7.7109375" style="7"/>
    <col min="13053" max="13053" width="26.7109375" style="7" customWidth="1"/>
    <col min="13054" max="13054" width="12" style="7" customWidth="1"/>
    <col min="13055" max="13059" width="15.28515625" style="7" customWidth="1"/>
    <col min="13060" max="13060" width="7.7109375" style="7"/>
    <col min="13061" max="13061" width="7.85546875" style="7" bestFit="1" customWidth="1"/>
    <col min="13062" max="13308" width="7.7109375" style="7"/>
    <col min="13309" max="13309" width="26.7109375" style="7" customWidth="1"/>
    <col min="13310" max="13310" width="12" style="7" customWidth="1"/>
    <col min="13311" max="13315" width="15.28515625" style="7" customWidth="1"/>
    <col min="13316" max="13316" width="7.7109375" style="7"/>
    <col min="13317" max="13317" width="7.85546875" style="7" bestFit="1" customWidth="1"/>
    <col min="13318" max="13564" width="7.7109375" style="7"/>
    <col min="13565" max="13565" width="26.7109375" style="7" customWidth="1"/>
    <col min="13566" max="13566" width="12" style="7" customWidth="1"/>
    <col min="13567" max="13571" width="15.28515625" style="7" customWidth="1"/>
    <col min="13572" max="13572" width="7.7109375" style="7"/>
    <col min="13573" max="13573" width="7.85546875" style="7" bestFit="1" customWidth="1"/>
    <col min="13574" max="13820" width="7.7109375" style="7"/>
    <col min="13821" max="13821" width="26.7109375" style="7" customWidth="1"/>
    <col min="13822" max="13822" width="12" style="7" customWidth="1"/>
    <col min="13823" max="13827" width="15.28515625" style="7" customWidth="1"/>
    <col min="13828" max="13828" width="7.7109375" style="7"/>
    <col min="13829" max="13829" width="7.85546875" style="7" bestFit="1" customWidth="1"/>
    <col min="13830" max="14076" width="7.7109375" style="7"/>
    <col min="14077" max="14077" width="26.7109375" style="7" customWidth="1"/>
    <col min="14078" max="14078" width="12" style="7" customWidth="1"/>
    <col min="14079" max="14083" width="15.28515625" style="7" customWidth="1"/>
    <col min="14084" max="14084" width="7.7109375" style="7"/>
    <col min="14085" max="14085" width="7.85546875" style="7" bestFit="1" customWidth="1"/>
    <col min="14086" max="14332" width="7.7109375" style="7"/>
    <col min="14333" max="14333" width="26.7109375" style="7" customWidth="1"/>
    <col min="14334" max="14334" width="12" style="7" customWidth="1"/>
    <col min="14335" max="14339" width="15.28515625" style="7" customWidth="1"/>
    <col min="14340" max="14340" width="7.7109375" style="7"/>
    <col min="14341" max="14341" width="7.85546875" style="7" bestFit="1" customWidth="1"/>
    <col min="14342" max="14588" width="7.7109375" style="7"/>
    <col min="14589" max="14589" width="26.7109375" style="7" customWidth="1"/>
    <col min="14590" max="14590" width="12" style="7" customWidth="1"/>
    <col min="14591" max="14595" width="15.28515625" style="7" customWidth="1"/>
    <col min="14596" max="14596" width="7.7109375" style="7"/>
    <col min="14597" max="14597" width="7.85546875" style="7" bestFit="1" customWidth="1"/>
    <col min="14598" max="14844" width="7.7109375" style="7"/>
    <col min="14845" max="14845" width="26.7109375" style="7" customWidth="1"/>
    <col min="14846" max="14846" width="12" style="7" customWidth="1"/>
    <col min="14847" max="14851" width="15.28515625" style="7" customWidth="1"/>
    <col min="14852" max="14852" width="7.7109375" style="7"/>
    <col min="14853" max="14853" width="7.85546875" style="7" bestFit="1" customWidth="1"/>
    <col min="14854" max="15100" width="7.7109375" style="7"/>
    <col min="15101" max="15101" width="26.7109375" style="7" customWidth="1"/>
    <col min="15102" max="15102" width="12" style="7" customWidth="1"/>
    <col min="15103" max="15107" width="15.28515625" style="7" customWidth="1"/>
    <col min="15108" max="15108" width="7.7109375" style="7"/>
    <col min="15109" max="15109" width="7.85546875" style="7" bestFit="1" customWidth="1"/>
    <col min="15110" max="15356" width="7.7109375" style="7"/>
    <col min="15357" max="15357" width="26.7109375" style="7" customWidth="1"/>
    <col min="15358" max="15358" width="12" style="7" customWidth="1"/>
    <col min="15359" max="15363" width="15.28515625" style="7" customWidth="1"/>
    <col min="15364" max="15364" width="7.7109375" style="7"/>
    <col min="15365" max="15365" width="7.85546875" style="7" bestFit="1" customWidth="1"/>
    <col min="15366" max="15612" width="7.7109375" style="7"/>
    <col min="15613" max="15613" width="26.7109375" style="7" customWidth="1"/>
    <col min="15614" max="15614" width="12" style="7" customWidth="1"/>
    <col min="15615" max="15619" width="15.28515625" style="7" customWidth="1"/>
    <col min="15620" max="15620" width="7.7109375" style="7"/>
    <col min="15621" max="15621" width="7.85546875" style="7" bestFit="1" customWidth="1"/>
    <col min="15622" max="15868" width="7.7109375" style="7"/>
    <col min="15869" max="15869" width="26.7109375" style="7" customWidth="1"/>
    <col min="15870" max="15870" width="12" style="7" customWidth="1"/>
    <col min="15871" max="15875" width="15.28515625" style="7" customWidth="1"/>
    <col min="15876" max="15876" width="7.7109375" style="7"/>
    <col min="15877" max="15877" width="7.85546875" style="7" bestFit="1" customWidth="1"/>
    <col min="15878" max="16124" width="7.7109375" style="7"/>
    <col min="16125" max="16125" width="26.7109375" style="7" customWidth="1"/>
    <col min="16126" max="16126" width="12" style="7" customWidth="1"/>
    <col min="16127" max="16131" width="15.28515625" style="7" customWidth="1"/>
    <col min="16132" max="16132" width="7.7109375" style="7"/>
    <col min="16133" max="16133" width="7.85546875" style="7" bestFit="1" customWidth="1"/>
    <col min="16134" max="16384" width="7.7109375" style="7"/>
  </cols>
  <sheetData>
    <row r="1" spans="1:9" ht="33" customHeight="1">
      <c r="A1" s="1013" t="s">
        <v>656</v>
      </c>
      <c r="B1" s="1014"/>
      <c r="C1" s="1014"/>
      <c r="D1" s="1014"/>
      <c r="E1" s="1014"/>
      <c r="F1" s="1014"/>
      <c r="G1" s="1014"/>
    </row>
    <row r="2" spans="1:9" s="8" customFormat="1" ht="33" customHeight="1">
      <c r="A2" s="1025" t="s">
        <v>1446</v>
      </c>
      <c r="B2" s="1026"/>
      <c r="C2" s="1026"/>
      <c r="D2" s="1026"/>
      <c r="E2" s="1026"/>
      <c r="F2" s="1026"/>
      <c r="G2" s="1026"/>
    </row>
    <row r="3" spans="1:9" s="8" customFormat="1" ht="15.75">
      <c r="A3" s="999" t="s">
        <v>1370</v>
      </c>
      <c r="B3" s="999"/>
      <c r="C3" s="999"/>
      <c r="D3" s="995"/>
      <c r="E3" s="997" t="s">
        <v>1371</v>
      </c>
      <c r="F3" s="997"/>
      <c r="G3" s="998"/>
    </row>
    <row r="4" spans="1:9" ht="35.1" customHeight="1">
      <c r="A4" s="1052" t="s">
        <v>336</v>
      </c>
      <c r="B4" s="1054" t="s">
        <v>48</v>
      </c>
      <c r="C4" s="1055"/>
      <c r="D4" s="1056"/>
      <c r="E4" s="1056"/>
      <c r="F4" s="300" t="s">
        <v>49</v>
      </c>
      <c r="G4" s="991" t="s">
        <v>212</v>
      </c>
    </row>
    <row r="5" spans="1:9" ht="35.1" customHeight="1">
      <c r="A5" s="1053"/>
      <c r="B5" s="298" t="s">
        <v>703</v>
      </c>
      <c r="C5" s="298" t="s">
        <v>704</v>
      </c>
      <c r="D5" s="298" t="s">
        <v>705</v>
      </c>
      <c r="E5" s="298" t="s">
        <v>706</v>
      </c>
      <c r="F5" s="298" t="s">
        <v>1022</v>
      </c>
      <c r="G5" s="991"/>
    </row>
    <row r="6" spans="1:9" ht="44.1" customHeight="1">
      <c r="A6" s="974" t="s">
        <v>50</v>
      </c>
      <c r="B6" s="527">
        <v>62130806</v>
      </c>
      <c r="C6" s="527">
        <v>64933622</v>
      </c>
      <c r="D6" s="527">
        <v>66883181</v>
      </c>
      <c r="E6" s="527">
        <v>51287152</v>
      </c>
      <c r="F6" s="527">
        <v>61953060</v>
      </c>
      <c r="G6" s="974" t="s">
        <v>774</v>
      </c>
      <c r="I6" s="16"/>
    </row>
    <row r="7" spans="1:9" ht="44.1" customHeight="1">
      <c r="A7" s="974" t="s">
        <v>201</v>
      </c>
      <c r="B7" s="814">
        <v>24887225</v>
      </c>
      <c r="C7" s="814">
        <v>26837833</v>
      </c>
      <c r="D7" s="814">
        <v>28935494</v>
      </c>
      <c r="E7" s="814">
        <v>17848213</v>
      </c>
      <c r="F7" s="814">
        <v>21530715</v>
      </c>
      <c r="G7" s="974" t="s">
        <v>775</v>
      </c>
    </row>
    <row r="8" spans="1:9" ht="44.1" customHeight="1">
      <c r="A8" s="974" t="s">
        <v>337</v>
      </c>
      <c r="B8" s="527">
        <v>56691761</v>
      </c>
      <c r="C8" s="527">
        <v>59537042</v>
      </c>
      <c r="D8" s="527">
        <v>57374856</v>
      </c>
      <c r="E8" s="527">
        <v>48120424</v>
      </c>
      <c r="F8" s="527">
        <v>63144222.222000003</v>
      </c>
      <c r="G8" s="974" t="s">
        <v>776</v>
      </c>
    </row>
    <row r="9" spans="1:9" ht="44.1" customHeight="1">
      <c r="A9" s="299" t="s">
        <v>58</v>
      </c>
      <c r="B9" s="814">
        <v>143709792</v>
      </c>
      <c r="C9" s="814">
        <v>151308497</v>
      </c>
      <c r="D9" s="814">
        <v>153193531</v>
      </c>
      <c r="E9" s="814">
        <f>E8+E7+E6</f>
        <v>117255789</v>
      </c>
      <c r="F9" s="814">
        <f>F8+F7+F6</f>
        <v>146627997.222</v>
      </c>
      <c r="G9" s="299" t="s">
        <v>59</v>
      </c>
    </row>
    <row r="10" spans="1:9" ht="33" customHeight="1">
      <c r="A10" s="973" t="s">
        <v>156</v>
      </c>
      <c r="B10" s="305">
        <v>4.4000000000000004</v>
      </c>
      <c r="C10" s="305">
        <v>4.5</v>
      </c>
      <c r="D10" s="305">
        <v>4.5</v>
      </c>
      <c r="E10" s="305">
        <v>3.4</v>
      </c>
      <c r="F10" s="305">
        <v>4.3</v>
      </c>
      <c r="G10" s="976" t="s">
        <v>1457</v>
      </c>
    </row>
    <row r="11" spans="1:9">
      <c r="B11" s="9"/>
      <c r="C11" s="9"/>
      <c r="D11" s="9"/>
      <c r="E11" s="9"/>
      <c r="F11" s="9"/>
    </row>
    <row r="12" spans="1:9">
      <c r="B12" s="9"/>
      <c r="C12" s="9"/>
      <c r="D12" s="9"/>
      <c r="E12" s="9"/>
      <c r="F12" s="9"/>
    </row>
    <row r="13" spans="1:9">
      <c r="B13" s="9"/>
      <c r="C13" s="9"/>
      <c r="D13" s="9"/>
      <c r="E13" s="9"/>
      <c r="F13" s="10"/>
    </row>
    <row r="14" spans="1:9" ht="13.35" customHeight="1">
      <c r="B14" s="9"/>
      <c r="C14" s="9"/>
      <c r="D14" s="9"/>
      <c r="F14" s="11"/>
    </row>
    <row r="15" spans="1:9" ht="13.35" customHeight="1">
      <c r="B15" s="9"/>
      <c r="C15" s="9"/>
      <c r="D15" s="9"/>
      <c r="E15" s="9"/>
      <c r="F15" s="9"/>
    </row>
    <row r="16" spans="1:9">
      <c r="B16" s="9"/>
      <c r="C16" s="9"/>
      <c r="D16" s="9"/>
      <c r="E16" s="9"/>
      <c r="F16" s="9"/>
    </row>
    <row r="17" spans="2:6">
      <c r="B17" s="9"/>
      <c r="C17" s="9"/>
      <c r="D17" s="9"/>
      <c r="E17" s="9"/>
      <c r="F17" s="9"/>
    </row>
    <row r="18" spans="2:6">
      <c r="B18" s="9"/>
      <c r="C18" s="9"/>
      <c r="D18" s="9"/>
      <c r="E18" s="9"/>
      <c r="F18" s="9"/>
    </row>
    <row r="19" spans="2:6" ht="30" customHeight="1">
      <c r="B19" s="9"/>
      <c r="C19" s="9"/>
      <c r="D19" s="9"/>
      <c r="E19" s="9"/>
      <c r="F19" s="9"/>
    </row>
    <row r="20" spans="2:6">
      <c r="B20" s="9"/>
      <c r="C20" s="9"/>
      <c r="D20" s="9"/>
      <c r="E20" s="9"/>
      <c r="F20" s="9"/>
    </row>
  </sheetData>
  <mergeCells count="8">
    <mergeCell ref="A1:G1"/>
    <mergeCell ref="A2:G2"/>
    <mergeCell ref="A3:D3"/>
    <mergeCell ref="G4:G5"/>
    <mergeCell ref="A4:A5"/>
    <mergeCell ref="B4:C4"/>
    <mergeCell ref="D4:E4"/>
    <mergeCell ref="E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I44"/>
  <sheetViews>
    <sheetView rightToLeft="1" topLeftCell="D1" zoomScaleNormal="100" workbookViewId="0">
      <selection activeCell="M8" sqref="M8"/>
    </sheetView>
  </sheetViews>
  <sheetFormatPr defaultColWidth="13.42578125" defaultRowHeight="15"/>
  <cols>
    <col min="1" max="1" width="25.7109375" style="136" customWidth="1"/>
    <col min="2" max="6" width="19.7109375" style="136" customWidth="1"/>
    <col min="7" max="7" width="25.7109375" style="136" customWidth="1"/>
    <col min="8" max="227" width="13.42578125" style="136"/>
    <col min="228" max="234" width="17.42578125" style="136" customWidth="1"/>
    <col min="235" max="235" width="13.42578125" style="136" customWidth="1"/>
    <col min="236" max="483" width="13.42578125" style="136"/>
    <col min="484" max="490" width="17.42578125" style="136" customWidth="1"/>
    <col min="491" max="491" width="13.42578125" style="136" customWidth="1"/>
    <col min="492" max="739" width="13.42578125" style="136"/>
    <col min="740" max="746" width="17.42578125" style="136" customWidth="1"/>
    <col min="747" max="747" width="13.42578125" style="136" customWidth="1"/>
    <col min="748" max="995" width="13.42578125" style="136"/>
    <col min="996" max="1002" width="17.42578125" style="136" customWidth="1"/>
    <col min="1003" max="1003" width="13.42578125" style="136" customWidth="1"/>
    <col min="1004" max="1251" width="13.42578125" style="136"/>
    <col min="1252" max="1258" width="17.42578125" style="136" customWidth="1"/>
    <col min="1259" max="1259" width="13.42578125" style="136" customWidth="1"/>
    <col min="1260" max="1507" width="13.42578125" style="136"/>
    <col min="1508" max="1514" width="17.42578125" style="136" customWidth="1"/>
    <col min="1515" max="1515" width="13.42578125" style="136" customWidth="1"/>
    <col min="1516" max="1763" width="13.42578125" style="136"/>
    <col min="1764" max="1770" width="17.42578125" style="136" customWidth="1"/>
    <col min="1771" max="1771" width="13.42578125" style="136" customWidth="1"/>
    <col min="1772" max="2019" width="13.42578125" style="136"/>
    <col min="2020" max="2026" width="17.42578125" style="136" customWidth="1"/>
    <col min="2027" max="2027" width="13.42578125" style="136" customWidth="1"/>
    <col min="2028" max="2275" width="13.42578125" style="136"/>
    <col min="2276" max="2282" width="17.42578125" style="136" customWidth="1"/>
    <col min="2283" max="2283" width="13.42578125" style="136" customWidth="1"/>
    <col min="2284" max="2531" width="13.42578125" style="136"/>
    <col min="2532" max="2538" width="17.42578125" style="136" customWidth="1"/>
    <col min="2539" max="2539" width="13.42578125" style="136" customWidth="1"/>
    <col min="2540" max="2787" width="13.42578125" style="136"/>
    <col min="2788" max="2794" width="17.42578125" style="136" customWidth="1"/>
    <col min="2795" max="2795" width="13.42578125" style="136" customWidth="1"/>
    <col min="2796" max="3043" width="13.42578125" style="136"/>
    <col min="3044" max="3050" width="17.42578125" style="136" customWidth="1"/>
    <col min="3051" max="3051" width="13.42578125" style="136" customWidth="1"/>
    <col min="3052" max="3299" width="13.42578125" style="136"/>
    <col min="3300" max="3306" width="17.42578125" style="136" customWidth="1"/>
    <col min="3307" max="3307" width="13.42578125" style="136" customWidth="1"/>
    <col min="3308" max="3555" width="13.42578125" style="136"/>
    <col min="3556" max="3562" width="17.42578125" style="136" customWidth="1"/>
    <col min="3563" max="3563" width="13.42578125" style="136" customWidth="1"/>
    <col min="3564" max="3811" width="13.42578125" style="136"/>
    <col min="3812" max="3818" width="17.42578125" style="136" customWidth="1"/>
    <col min="3819" max="3819" width="13.42578125" style="136" customWidth="1"/>
    <col min="3820" max="4067" width="13.42578125" style="136"/>
    <col min="4068" max="4074" width="17.42578125" style="136" customWidth="1"/>
    <col min="4075" max="4075" width="13.42578125" style="136" customWidth="1"/>
    <col min="4076" max="4323" width="13.42578125" style="136"/>
    <col min="4324" max="4330" width="17.42578125" style="136" customWidth="1"/>
    <col min="4331" max="4331" width="13.42578125" style="136" customWidth="1"/>
    <col min="4332" max="4579" width="13.42578125" style="136"/>
    <col min="4580" max="4586" width="17.42578125" style="136" customWidth="1"/>
    <col min="4587" max="4587" width="13.42578125" style="136" customWidth="1"/>
    <col min="4588" max="4835" width="13.42578125" style="136"/>
    <col min="4836" max="4842" width="17.42578125" style="136" customWidth="1"/>
    <col min="4843" max="4843" width="13.42578125" style="136" customWidth="1"/>
    <col min="4844" max="5091" width="13.42578125" style="136"/>
    <col min="5092" max="5098" width="17.42578125" style="136" customWidth="1"/>
    <col min="5099" max="5099" width="13.42578125" style="136" customWidth="1"/>
    <col min="5100" max="5347" width="13.42578125" style="136"/>
    <col min="5348" max="5354" width="17.42578125" style="136" customWidth="1"/>
    <col min="5355" max="5355" width="13.42578125" style="136" customWidth="1"/>
    <col min="5356" max="5603" width="13.42578125" style="136"/>
    <col min="5604" max="5610" width="17.42578125" style="136" customWidth="1"/>
    <col min="5611" max="5611" width="13.42578125" style="136" customWidth="1"/>
    <col min="5612" max="5859" width="13.42578125" style="136"/>
    <col min="5860" max="5866" width="17.42578125" style="136" customWidth="1"/>
    <col min="5867" max="5867" width="13.42578125" style="136" customWidth="1"/>
    <col min="5868" max="6115" width="13.42578125" style="136"/>
    <col min="6116" max="6122" width="17.42578125" style="136" customWidth="1"/>
    <col min="6123" max="6123" width="13.42578125" style="136" customWidth="1"/>
    <col min="6124" max="6371" width="13.42578125" style="136"/>
    <col min="6372" max="6378" width="17.42578125" style="136" customWidth="1"/>
    <col min="6379" max="6379" width="13.42578125" style="136" customWidth="1"/>
    <col min="6380" max="6627" width="13.42578125" style="136"/>
    <col min="6628" max="6634" width="17.42578125" style="136" customWidth="1"/>
    <col min="6635" max="6635" width="13.42578125" style="136" customWidth="1"/>
    <col min="6636" max="6883" width="13.42578125" style="136"/>
    <col min="6884" max="6890" width="17.42578125" style="136" customWidth="1"/>
    <col min="6891" max="6891" width="13.42578125" style="136" customWidth="1"/>
    <col min="6892" max="7139" width="13.42578125" style="136"/>
    <col min="7140" max="7146" width="17.42578125" style="136" customWidth="1"/>
    <col min="7147" max="7147" width="13.42578125" style="136" customWidth="1"/>
    <col min="7148" max="7395" width="13.42578125" style="136"/>
    <col min="7396" max="7402" width="17.42578125" style="136" customWidth="1"/>
    <col min="7403" max="7403" width="13.42578125" style="136" customWidth="1"/>
    <col min="7404" max="7651" width="13.42578125" style="136"/>
    <col min="7652" max="7658" width="17.42578125" style="136" customWidth="1"/>
    <col min="7659" max="7659" width="13.42578125" style="136" customWidth="1"/>
    <col min="7660" max="7907" width="13.42578125" style="136"/>
    <col min="7908" max="7914" width="17.42578125" style="136" customWidth="1"/>
    <col min="7915" max="7915" width="13.42578125" style="136" customWidth="1"/>
    <col min="7916" max="8163" width="13.42578125" style="136"/>
    <col min="8164" max="8170" width="17.42578125" style="136" customWidth="1"/>
    <col min="8171" max="8171" width="13.42578125" style="136" customWidth="1"/>
    <col min="8172" max="8419" width="13.42578125" style="136"/>
    <col min="8420" max="8426" width="17.42578125" style="136" customWidth="1"/>
    <col min="8427" max="8427" width="13.42578125" style="136" customWidth="1"/>
    <col min="8428" max="8675" width="13.42578125" style="136"/>
    <col min="8676" max="8682" width="17.42578125" style="136" customWidth="1"/>
    <col min="8683" max="8683" width="13.42578125" style="136" customWidth="1"/>
    <col min="8684" max="8931" width="13.42578125" style="136"/>
    <col min="8932" max="8938" width="17.42578125" style="136" customWidth="1"/>
    <col min="8939" max="8939" width="13.42578125" style="136" customWidth="1"/>
    <col min="8940" max="9187" width="13.42578125" style="136"/>
    <col min="9188" max="9194" width="17.42578125" style="136" customWidth="1"/>
    <col min="9195" max="9195" width="13.42578125" style="136" customWidth="1"/>
    <col min="9196" max="9443" width="13.42578125" style="136"/>
    <col min="9444" max="9450" width="17.42578125" style="136" customWidth="1"/>
    <col min="9451" max="9451" width="13.42578125" style="136" customWidth="1"/>
    <col min="9452" max="9699" width="13.42578125" style="136"/>
    <col min="9700" max="9706" width="17.42578125" style="136" customWidth="1"/>
    <col min="9707" max="9707" width="13.42578125" style="136" customWidth="1"/>
    <col min="9708" max="9955" width="13.42578125" style="136"/>
    <col min="9956" max="9962" width="17.42578125" style="136" customWidth="1"/>
    <col min="9963" max="9963" width="13.42578125" style="136" customWidth="1"/>
    <col min="9964" max="10211" width="13.42578125" style="136"/>
    <col min="10212" max="10218" width="17.42578125" style="136" customWidth="1"/>
    <col min="10219" max="10219" width="13.42578125" style="136" customWidth="1"/>
    <col min="10220" max="10467" width="13.42578125" style="136"/>
    <col min="10468" max="10474" width="17.42578125" style="136" customWidth="1"/>
    <col min="10475" max="10475" width="13.42578125" style="136" customWidth="1"/>
    <col min="10476" max="10723" width="13.42578125" style="136"/>
    <col min="10724" max="10730" width="17.42578125" style="136" customWidth="1"/>
    <col min="10731" max="10731" width="13.42578125" style="136" customWidth="1"/>
    <col min="10732" max="10979" width="13.42578125" style="136"/>
    <col min="10980" max="10986" width="17.42578125" style="136" customWidth="1"/>
    <col min="10987" max="10987" width="13.42578125" style="136" customWidth="1"/>
    <col min="10988" max="11235" width="13.42578125" style="136"/>
    <col min="11236" max="11242" width="17.42578125" style="136" customWidth="1"/>
    <col min="11243" max="11243" width="13.42578125" style="136" customWidth="1"/>
    <col min="11244" max="11491" width="13.42578125" style="136"/>
    <col min="11492" max="11498" width="17.42578125" style="136" customWidth="1"/>
    <col min="11499" max="11499" width="13.42578125" style="136" customWidth="1"/>
    <col min="11500" max="11747" width="13.42578125" style="136"/>
    <col min="11748" max="11754" width="17.42578125" style="136" customWidth="1"/>
    <col min="11755" max="11755" width="13.42578125" style="136" customWidth="1"/>
    <col min="11756" max="12003" width="13.42578125" style="136"/>
    <col min="12004" max="12010" width="17.42578125" style="136" customWidth="1"/>
    <col min="12011" max="12011" width="13.42578125" style="136" customWidth="1"/>
    <col min="12012" max="12259" width="13.42578125" style="136"/>
    <col min="12260" max="12266" width="17.42578125" style="136" customWidth="1"/>
    <col min="12267" max="12267" width="13.42578125" style="136" customWidth="1"/>
    <col min="12268" max="12515" width="13.42578125" style="136"/>
    <col min="12516" max="12522" width="17.42578125" style="136" customWidth="1"/>
    <col min="12523" max="12523" width="13.42578125" style="136" customWidth="1"/>
    <col min="12524" max="12771" width="13.42578125" style="136"/>
    <col min="12772" max="12778" width="17.42578125" style="136" customWidth="1"/>
    <col min="12779" max="12779" width="13.42578125" style="136" customWidth="1"/>
    <col min="12780" max="13027" width="13.42578125" style="136"/>
    <col min="13028" max="13034" width="17.42578125" style="136" customWidth="1"/>
    <col min="13035" max="13035" width="13.42578125" style="136" customWidth="1"/>
    <col min="13036" max="13283" width="13.42578125" style="136"/>
    <col min="13284" max="13290" width="17.42578125" style="136" customWidth="1"/>
    <col min="13291" max="13291" width="13.42578125" style="136" customWidth="1"/>
    <col min="13292" max="13539" width="13.42578125" style="136"/>
    <col min="13540" max="13546" width="17.42578125" style="136" customWidth="1"/>
    <col min="13547" max="13547" width="13.42578125" style="136" customWidth="1"/>
    <col min="13548" max="13795" width="13.42578125" style="136"/>
    <col min="13796" max="13802" width="17.42578125" style="136" customWidth="1"/>
    <col min="13803" max="13803" width="13.42578125" style="136" customWidth="1"/>
    <col min="13804" max="14051" width="13.42578125" style="136"/>
    <col min="14052" max="14058" width="17.42578125" style="136" customWidth="1"/>
    <col min="14059" max="14059" width="13.42578125" style="136" customWidth="1"/>
    <col min="14060" max="14307" width="13.42578125" style="136"/>
    <col min="14308" max="14314" width="17.42578125" style="136" customWidth="1"/>
    <col min="14315" max="14315" width="13.42578125" style="136" customWidth="1"/>
    <col min="14316" max="14563" width="13.42578125" style="136"/>
    <col min="14564" max="14570" width="17.42578125" style="136" customWidth="1"/>
    <col min="14571" max="14571" width="13.42578125" style="136" customWidth="1"/>
    <col min="14572" max="14819" width="13.42578125" style="136"/>
    <col min="14820" max="14826" width="17.42578125" style="136" customWidth="1"/>
    <col min="14827" max="14827" width="13.42578125" style="136" customWidth="1"/>
    <col min="14828" max="15075" width="13.42578125" style="136"/>
    <col min="15076" max="15082" width="17.42578125" style="136" customWidth="1"/>
    <col min="15083" max="15083" width="13.42578125" style="136" customWidth="1"/>
    <col min="15084" max="15331" width="13.42578125" style="136"/>
    <col min="15332" max="15338" width="17.42578125" style="136" customWidth="1"/>
    <col min="15339" max="15339" width="13.42578125" style="136" customWidth="1"/>
    <col min="15340" max="15587" width="13.42578125" style="136"/>
    <col min="15588" max="15594" width="17.42578125" style="136" customWidth="1"/>
    <col min="15595" max="15595" width="13.42578125" style="136" customWidth="1"/>
    <col min="15596" max="15843" width="13.42578125" style="136"/>
    <col min="15844" max="15850" width="17.42578125" style="136" customWidth="1"/>
    <col min="15851" max="15851" width="13.42578125" style="136" customWidth="1"/>
    <col min="15852" max="16099" width="13.42578125" style="136"/>
    <col min="16100" max="16106" width="17.42578125" style="136" customWidth="1"/>
    <col min="16107" max="16107" width="13.42578125" style="136" customWidth="1"/>
    <col min="16108" max="16384" width="13.42578125" style="136"/>
  </cols>
  <sheetData>
    <row r="1" spans="1:9" s="89" customFormat="1" ht="33" customHeight="1">
      <c r="A1" s="1013" t="s">
        <v>1071</v>
      </c>
      <c r="B1" s="1014"/>
      <c r="C1" s="1014"/>
      <c r="D1" s="1014"/>
      <c r="E1" s="1014"/>
      <c r="F1" s="1014"/>
      <c r="G1" s="1014"/>
    </row>
    <row r="2" spans="1:9" s="89" customFormat="1" ht="33" customHeight="1">
      <c r="A2" s="1057" t="s">
        <v>1447</v>
      </c>
      <c r="B2" s="1058"/>
      <c r="C2" s="1058"/>
      <c r="D2" s="1058"/>
      <c r="E2" s="1058"/>
      <c r="F2" s="1058"/>
      <c r="G2" s="1059"/>
    </row>
    <row r="3" spans="1:9" s="89" customFormat="1" ht="21" customHeight="1">
      <c r="A3" s="999" t="s">
        <v>209</v>
      </c>
      <c r="B3" s="999"/>
      <c r="C3" s="995"/>
      <c r="D3" s="997" t="s">
        <v>210</v>
      </c>
      <c r="E3" s="997"/>
      <c r="F3" s="997"/>
      <c r="G3" s="998"/>
    </row>
    <row r="4" spans="1:9" s="89" customFormat="1" ht="44.25" customHeight="1">
      <c r="A4" s="1005" t="s">
        <v>833</v>
      </c>
      <c r="B4" s="1021" t="s">
        <v>82</v>
      </c>
      <c r="C4" s="1022"/>
      <c r="D4" s="1021" t="s">
        <v>83</v>
      </c>
      <c r="E4" s="1022"/>
      <c r="F4" s="260" t="s">
        <v>53</v>
      </c>
      <c r="G4" s="1005" t="s">
        <v>838</v>
      </c>
    </row>
    <row r="5" spans="1:9" s="89" customFormat="1" ht="42" customHeight="1">
      <c r="A5" s="1006"/>
      <c r="B5" s="243" t="s">
        <v>85</v>
      </c>
      <c r="C5" s="243" t="s">
        <v>86</v>
      </c>
      <c r="D5" s="243" t="s">
        <v>85</v>
      </c>
      <c r="E5" s="243" t="s">
        <v>86</v>
      </c>
      <c r="F5" s="243" t="s">
        <v>36</v>
      </c>
      <c r="G5" s="1006"/>
    </row>
    <row r="6" spans="1:9" s="825" customFormat="1" ht="24.95" customHeight="1">
      <c r="A6" s="910" t="s">
        <v>1</v>
      </c>
      <c r="B6" s="860">
        <v>17079</v>
      </c>
      <c r="C6" s="860">
        <v>20186</v>
      </c>
      <c r="D6" s="860">
        <v>2934</v>
      </c>
      <c r="E6" s="860">
        <v>2565</v>
      </c>
      <c r="F6" s="526">
        <f>SUM(B6:E6)</f>
        <v>42764</v>
      </c>
      <c r="G6" s="910" t="s">
        <v>2</v>
      </c>
    </row>
    <row r="7" spans="1:9" ht="24.95" customHeight="1">
      <c r="A7" s="239" t="s">
        <v>751</v>
      </c>
      <c r="B7" s="837">
        <v>29183</v>
      </c>
      <c r="C7" s="837">
        <v>35344</v>
      </c>
      <c r="D7" s="837">
        <v>4153</v>
      </c>
      <c r="E7" s="837">
        <v>2556</v>
      </c>
      <c r="F7" s="526">
        <f>SUM(B7:E7)</f>
        <v>71236</v>
      </c>
      <c r="G7" s="239" t="s">
        <v>1139</v>
      </c>
    </row>
    <row r="8" spans="1:9" s="89" customFormat="1" ht="24.95" customHeight="1">
      <c r="A8" s="239" t="s">
        <v>4</v>
      </c>
      <c r="B8" s="860">
        <v>3259</v>
      </c>
      <c r="C8" s="860">
        <v>4126</v>
      </c>
      <c r="D8" s="860">
        <v>227</v>
      </c>
      <c r="E8" s="860">
        <v>135</v>
      </c>
      <c r="F8" s="526">
        <f>SUM(B8:E8)</f>
        <v>7747</v>
      </c>
      <c r="G8" s="239" t="s">
        <v>5</v>
      </c>
    </row>
    <row r="9" spans="1:9" s="89" customFormat="1" ht="24.95" customHeight="1">
      <c r="A9" s="239" t="s">
        <v>106</v>
      </c>
      <c r="B9" s="837">
        <v>11523</v>
      </c>
      <c r="C9" s="837">
        <v>19807</v>
      </c>
      <c r="D9" s="837">
        <v>877</v>
      </c>
      <c r="E9" s="837">
        <v>611</v>
      </c>
      <c r="F9" s="526">
        <f t="shared" ref="F9:F25" si="0">SUM(B9:E9)</f>
        <v>32818</v>
      </c>
      <c r="G9" s="239" t="s">
        <v>7</v>
      </c>
      <c r="H9" s="669"/>
      <c r="I9" s="669"/>
    </row>
    <row r="10" spans="1:9" s="89" customFormat="1" ht="24.95" customHeight="1">
      <c r="A10" s="239" t="s">
        <v>107</v>
      </c>
      <c r="B10" s="860">
        <v>10016</v>
      </c>
      <c r="C10" s="860">
        <v>9168</v>
      </c>
      <c r="D10" s="860">
        <v>782</v>
      </c>
      <c r="E10" s="860">
        <v>602</v>
      </c>
      <c r="F10" s="526">
        <f t="shared" si="0"/>
        <v>20568</v>
      </c>
      <c r="G10" s="239" t="s">
        <v>8</v>
      </c>
    </row>
    <row r="11" spans="1:9" s="89" customFormat="1" ht="24.95" customHeight="1">
      <c r="A11" s="239" t="s">
        <v>108</v>
      </c>
      <c r="B11" s="837">
        <v>18036</v>
      </c>
      <c r="C11" s="837">
        <v>25916</v>
      </c>
      <c r="D11" s="837">
        <v>935</v>
      </c>
      <c r="E11" s="837">
        <v>696</v>
      </c>
      <c r="F11" s="526">
        <f t="shared" si="0"/>
        <v>45583</v>
      </c>
      <c r="G11" s="239" t="s">
        <v>109</v>
      </c>
    </row>
    <row r="12" spans="1:9" s="89" customFormat="1" ht="24.95" customHeight="1">
      <c r="A12" s="239" t="s">
        <v>110</v>
      </c>
      <c r="B12" s="860">
        <v>11046</v>
      </c>
      <c r="C12" s="860">
        <v>12002</v>
      </c>
      <c r="D12" s="860">
        <v>1494</v>
      </c>
      <c r="E12" s="860">
        <v>934</v>
      </c>
      <c r="F12" s="526">
        <f t="shared" si="0"/>
        <v>25476</v>
      </c>
      <c r="G12" s="239" t="s">
        <v>11</v>
      </c>
    </row>
    <row r="13" spans="1:9" s="89" customFormat="1" ht="24.95" customHeight="1">
      <c r="A13" s="239" t="s">
        <v>111</v>
      </c>
      <c r="B13" s="837">
        <v>2780</v>
      </c>
      <c r="C13" s="837">
        <v>5947</v>
      </c>
      <c r="D13" s="837">
        <v>77</v>
      </c>
      <c r="E13" s="837">
        <v>86</v>
      </c>
      <c r="F13" s="526">
        <f t="shared" si="0"/>
        <v>8890</v>
      </c>
      <c r="G13" s="239" t="s">
        <v>13</v>
      </c>
    </row>
    <row r="14" spans="1:9" s="89" customFormat="1" ht="24.95" customHeight="1">
      <c r="A14" s="239" t="s">
        <v>124</v>
      </c>
      <c r="B14" s="860">
        <v>3746</v>
      </c>
      <c r="C14" s="860">
        <v>7518</v>
      </c>
      <c r="D14" s="860">
        <v>248</v>
      </c>
      <c r="E14" s="860">
        <v>205</v>
      </c>
      <c r="F14" s="526">
        <f t="shared" si="0"/>
        <v>11717</v>
      </c>
      <c r="G14" s="239" t="s">
        <v>15</v>
      </c>
    </row>
    <row r="15" spans="1:9" s="89" customFormat="1" ht="24.95" customHeight="1">
      <c r="A15" s="239" t="s">
        <v>112</v>
      </c>
      <c r="B15" s="837">
        <v>22858</v>
      </c>
      <c r="C15" s="837">
        <v>22519</v>
      </c>
      <c r="D15" s="837">
        <v>430</v>
      </c>
      <c r="E15" s="837">
        <v>153</v>
      </c>
      <c r="F15" s="526">
        <f t="shared" si="0"/>
        <v>45960</v>
      </c>
      <c r="G15" s="239" t="s">
        <v>17</v>
      </c>
    </row>
    <row r="16" spans="1:9" ht="24.95" customHeight="1">
      <c r="A16" s="239" t="s">
        <v>40</v>
      </c>
      <c r="B16" s="860">
        <v>3802</v>
      </c>
      <c r="C16" s="860">
        <v>3838</v>
      </c>
      <c r="D16" s="860">
        <v>40</v>
      </c>
      <c r="E16" s="860">
        <v>21</v>
      </c>
      <c r="F16" s="526">
        <f t="shared" si="0"/>
        <v>7701</v>
      </c>
      <c r="G16" s="239" t="s">
        <v>18</v>
      </c>
    </row>
    <row r="17" spans="1:7" s="89" customFormat="1" ht="24.95" customHeight="1">
      <c r="A17" s="239" t="s">
        <v>113</v>
      </c>
      <c r="B17" s="837">
        <v>6390</v>
      </c>
      <c r="C17" s="837">
        <v>7794</v>
      </c>
      <c r="D17" s="837">
        <v>904</v>
      </c>
      <c r="E17" s="837">
        <v>468</v>
      </c>
      <c r="F17" s="526">
        <f t="shared" si="0"/>
        <v>15556</v>
      </c>
      <c r="G17" s="239" t="s">
        <v>20</v>
      </c>
    </row>
    <row r="18" spans="1:7" s="89" customFormat="1" ht="24.95" customHeight="1">
      <c r="A18" s="239" t="s">
        <v>21</v>
      </c>
      <c r="B18" s="860">
        <v>4238</v>
      </c>
      <c r="C18" s="860">
        <v>5775</v>
      </c>
      <c r="D18" s="860">
        <v>283</v>
      </c>
      <c r="E18" s="860">
        <v>372</v>
      </c>
      <c r="F18" s="526">
        <f t="shared" si="0"/>
        <v>10668</v>
      </c>
      <c r="G18" s="239" t="s">
        <v>114</v>
      </c>
    </row>
    <row r="19" spans="1:7" s="89" customFormat="1" ht="24.95" customHeight="1">
      <c r="A19" s="239" t="s">
        <v>42</v>
      </c>
      <c r="B19" s="837">
        <v>3173</v>
      </c>
      <c r="C19" s="837">
        <v>2900</v>
      </c>
      <c r="D19" s="837">
        <v>90</v>
      </c>
      <c r="E19" s="837">
        <v>60</v>
      </c>
      <c r="F19" s="526">
        <f t="shared" si="0"/>
        <v>6223</v>
      </c>
      <c r="G19" s="239" t="s">
        <v>23</v>
      </c>
    </row>
    <row r="20" spans="1:7" s="89" customFormat="1" ht="24.95" customHeight="1">
      <c r="A20" s="239" t="s">
        <v>125</v>
      </c>
      <c r="B20" s="860">
        <v>14216</v>
      </c>
      <c r="C20" s="860">
        <v>15432</v>
      </c>
      <c r="D20" s="860">
        <v>844</v>
      </c>
      <c r="E20" s="860">
        <v>562</v>
      </c>
      <c r="F20" s="526">
        <f t="shared" si="0"/>
        <v>31054</v>
      </c>
      <c r="G20" s="239" t="s">
        <v>25</v>
      </c>
    </row>
    <row r="21" spans="1:7" s="89" customFormat="1" ht="24.95" customHeight="1">
      <c r="A21" s="239" t="s">
        <v>116</v>
      </c>
      <c r="B21" s="837">
        <v>6215</v>
      </c>
      <c r="C21" s="837">
        <v>8275</v>
      </c>
      <c r="D21" s="837">
        <v>1680</v>
      </c>
      <c r="E21" s="837">
        <v>932</v>
      </c>
      <c r="F21" s="526">
        <f t="shared" si="0"/>
        <v>17102</v>
      </c>
      <c r="G21" s="239" t="s">
        <v>117</v>
      </c>
    </row>
    <row r="22" spans="1:7" s="89" customFormat="1" ht="24.95" customHeight="1">
      <c r="A22" s="239" t="s">
        <v>118</v>
      </c>
      <c r="B22" s="860">
        <v>9088</v>
      </c>
      <c r="C22" s="860">
        <v>10027</v>
      </c>
      <c r="D22" s="860">
        <v>87</v>
      </c>
      <c r="E22" s="860">
        <v>39</v>
      </c>
      <c r="F22" s="526">
        <f t="shared" si="0"/>
        <v>19241</v>
      </c>
      <c r="G22" s="239" t="s">
        <v>28</v>
      </c>
    </row>
    <row r="23" spans="1:7" s="89" customFormat="1" ht="24.95" customHeight="1">
      <c r="A23" s="239" t="s">
        <v>126</v>
      </c>
      <c r="B23" s="837">
        <v>5523</v>
      </c>
      <c r="C23" s="837">
        <v>8161</v>
      </c>
      <c r="D23" s="837">
        <v>14</v>
      </c>
      <c r="E23" s="837">
        <v>6</v>
      </c>
      <c r="F23" s="526">
        <f t="shared" si="0"/>
        <v>13704</v>
      </c>
      <c r="G23" s="239" t="s">
        <v>30</v>
      </c>
    </row>
    <row r="24" spans="1:7" ht="24.95" customHeight="1">
      <c r="A24" s="239" t="s">
        <v>31</v>
      </c>
      <c r="B24" s="860">
        <v>5789</v>
      </c>
      <c r="C24" s="860">
        <v>7292</v>
      </c>
      <c r="D24" s="860">
        <v>857</v>
      </c>
      <c r="E24" s="860">
        <v>791</v>
      </c>
      <c r="F24" s="526">
        <f t="shared" si="0"/>
        <v>14729</v>
      </c>
      <c r="G24" s="239" t="s">
        <v>140</v>
      </c>
    </row>
    <row r="25" spans="1:7" s="89" customFormat="1" ht="24.95" customHeight="1">
      <c r="A25" s="239" t="s">
        <v>33</v>
      </c>
      <c r="B25" s="837">
        <v>3498</v>
      </c>
      <c r="C25" s="837">
        <v>4242</v>
      </c>
      <c r="D25" s="837">
        <v>105</v>
      </c>
      <c r="E25" s="837">
        <v>83</v>
      </c>
      <c r="F25" s="526">
        <f t="shared" si="0"/>
        <v>7928</v>
      </c>
      <c r="G25" s="239" t="s">
        <v>34</v>
      </c>
    </row>
    <row r="26" spans="1:7" s="89" customFormat="1" ht="24.95" customHeight="1">
      <c r="A26" s="253" t="s">
        <v>58</v>
      </c>
      <c r="B26" s="259">
        <f>SUM(B6:B25)</f>
        <v>191458</v>
      </c>
      <c r="C26" s="259">
        <f>SUM(C6:C25)</f>
        <v>236269</v>
      </c>
      <c r="D26" s="259">
        <f>SUM(D6:D25)</f>
        <v>17061</v>
      </c>
      <c r="E26" s="259">
        <f>SUM(E6:E25)</f>
        <v>11877</v>
      </c>
      <c r="F26" s="259">
        <f>SUM(F6:F25)</f>
        <v>456665</v>
      </c>
      <c r="G26" s="253" t="s">
        <v>36</v>
      </c>
    </row>
    <row r="28" spans="1:7" hidden="1"/>
    <row r="29" spans="1:7" ht="15.75" hidden="1">
      <c r="A29" s="648" t="s">
        <v>1</v>
      </c>
      <c r="B29" s="244">
        <v>12846</v>
      </c>
      <c r="C29" s="244">
        <v>17973</v>
      </c>
      <c r="D29" s="244">
        <v>3441</v>
      </c>
      <c r="E29" s="244">
        <v>3640</v>
      </c>
      <c r="F29" s="526">
        <f>SUM(B29:E29)</f>
        <v>37900</v>
      </c>
      <c r="G29" s="648" t="s">
        <v>2</v>
      </c>
    </row>
    <row r="30" spans="1:7" hidden="1">
      <c r="A30" s="136" t="s">
        <v>1050</v>
      </c>
      <c r="B30" s="136">
        <v>5390</v>
      </c>
      <c r="C30" s="136">
        <v>7300</v>
      </c>
      <c r="D30" s="136">
        <v>112</v>
      </c>
      <c r="E30" s="136">
        <v>149</v>
      </c>
      <c r="F30" s="526">
        <f t="shared" ref="F30:F33" si="1">SUM(B30:E30)</f>
        <v>12951</v>
      </c>
    </row>
    <row r="31" spans="1:7" hidden="1">
      <c r="A31" s="136" t="s">
        <v>1049</v>
      </c>
      <c r="F31" s="526">
        <f t="shared" si="1"/>
        <v>0</v>
      </c>
    </row>
    <row r="32" spans="1:7" hidden="1">
      <c r="A32" s="136" t="s">
        <v>1051</v>
      </c>
      <c r="B32" s="136">
        <v>0</v>
      </c>
      <c r="C32" s="136">
        <v>0</v>
      </c>
      <c r="D32" s="136">
        <v>0</v>
      </c>
      <c r="E32" s="136">
        <v>0</v>
      </c>
      <c r="F32" s="526">
        <f t="shared" si="1"/>
        <v>0</v>
      </c>
    </row>
    <row r="33" spans="1:7" hidden="1">
      <c r="A33" s="136" t="s">
        <v>1061</v>
      </c>
      <c r="B33" s="678">
        <f>SUM(B29:B32)</f>
        <v>18236</v>
      </c>
      <c r="C33" s="678">
        <f t="shared" ref="C33:E33" si="2">SUM(C29:C32)</f>
        <v>25273</v>
      </c>
      <c r="D33" s="678">
        <f t="shared" si="2"/>
        <v>3553</v>
      </c>
      <c r="E33" s="678">
        <f t="shared" si="2"/>
        <v>3789</v>
      </c>
      <c r="F33" s="526">
        <f t="shared" si="1"/>
        <v>50851</v>
      </c>
    </row>
    <row r="34" spans="1:7" hidden="1"/>
    <row r="35" spans="1:7" ht="15.75" hidden="1">
      <c r="A35" s="648" t="s">
        <v>751</v>
      </c>
      <c r="B35" s="88">
        <v>29183</v>
      </c>
      <c r="C35" s="88">
        <v>35344</v>
      </c>
      <c r="D35" s="88">
        <v>4153</v>
      </c>
      <c r="E35" s="88">
        <v>2556</v>
      </c>
      <c r="F35" s="526">
        <f>SUM(B35:E35)</f>
        <v>71236</v>
      </c>
      <c r="G35" s="648" t="s">
        <v>1139</v>
      </c>
    </row>
    <row r="36" spans="1:7" hidden="1">
      <c r="A36" s="136" t="s">
        <v>1055</v>
      </c>
      <c r="B36" s="136">
        <v>0</v>
      </c>
      <c r="C36" s="136">
        <v>0</v>
      </c>
      <c r="D36" s="136">
        <v>0</v>
      </c>
      <c r="E36" s="136">
        <v>0</v>
      </c>
      <c r="F36" s="136">
        <f>SUM(B36:E36)</f>
        <v>0</v>
      </c>
    </row>
    <row r="37" spans="1:7" hidden="1">
      <c r="A37" s="136" t="s">
        <v>1061</v>
      </c>
    </row>
    <row r="38" spans="1:7" hidden="1"/>
    <row r="39" spans="1:7" ht="15.75" hidden="1">
      <c r="A39" s="648" t="s">
        <v>110</v>
      </c>
      <c r="B39" s="244">
        <v>10503</v>
      </c>
      <c r="C39" s="244">
        <v>11426</v>
      </c>
      <c r="D39" s="244">
        <v>1494</v>
      </c>
      <c r="E39" s="244">
        <v>934</v>
      </c>
      <c r="F39" s="526">
        <f>SUM(B39:E39)</f>
        <v>24357</v>
      </c>
      <c r="G39" s="648" t="s">
        <v>11</v>
      </c>
    </row>
    <row r="40" spans="1:7" hidden="1">
      <c r="A40" s="136" t="s">
        <v>1050</v>
      </c>
      <c r="B40" s="136">
        <v>543</v>
      </c>
      <c r="C40" s="136">
        <v>576</v>
      </c>
      <c r="D40" s="136">
        <v>0</v>
      </c>
      <c r="E40" s="136">
        <v>0</v>
      </c>
    </row>
    <row r="41" spans="1:7" hidden="1">
      <c r="A41" s="136" t="s">
        <v>1061</v>
      </c>
      <c r="B41" s="678">
        <f>SUM(B39:B40)</f>
        <v>11046</v>
      </c>
      <c r="C41" s="678">
        <f t="shared" ref="C41:E41" si="3">SUM(C39:C40)</f>
        <v>12002</v>
      </c>
      <c r="D41" s="678">
        <f t="shared" si="3"/>
        <v>1494</v>
      </c>
      <c r="E41" s="678">
        <f t="shared" si="3"/>
        <v>934</v>
      </c>
    </row>
    <row r="42" spans="1:7" hidden="1"/>
    <row r="43" spans="1:7" hidden="1"/>
    <row r="44" spans="1:7" hidden="1"/>
  </sheetData>
  <mergeCells count="8">
    <mergeCell ref="A1:G1"/>
    <mergeCell ref="A2:G2"/>
    <mergeCell ref="A3:C3"/>
    <mergeCell ref="D3:G3"/>
    <mergeCell ref="G4:G5"/>
    <mergeCell ref="A4:A5"/>
    <mergeCell ref="B4:C4"/>
    <mergeCell ref="D4:E4"/>
  </mergeCells>
  <pageMargins left="0.7" right="0.7" top="0.75" bottom="0.75" header="0.3" footer="0.3"/>
  <pageSetup paperSize="9" scale="6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0"/>
  <sheetViews>
    <sheetView showGridLines="0" rightToLeft="1" zoomScaleNormal="100" workbookViewId="0">
      <selection activeCell="D3" sqref="D3:E3"/>
    </sheetView>
  </sheetViews>
  <sheetFormatPr defaultColWidth="9.28515625" defaultRowHeight="15.75"/>
  <cols>
    <col min="1" max="1" width="39.28515625" style="18" customWidth="1"/>
    <col min="2" max="4" width="15.7109375" style="18" customWidth="1"/>
    <col min="5" max="5" width="45.7109375" style="18" customWidth="1"/>
    <col min="6" max="10" width="9.28515625" style="18"/>
    <col min="11" max="11" width="30.85546875" style="18" customWidth="1"/>
    <col min="12" max="13" width="9.28515625" style="18"/>
    <col min="14" max="14" width="14" style="18" bestFit="1" customWidth="1"/>
    <col min="15" max="15" width="9.28515625" style="18"/>
    <col min="16" max="16" width="14" style="18" bestFit="1" customWidth="1"/>
    <col min="17" max="184" width="9.28515625" style="18"/>
    <col min="185" max="185" width="39.28515625" style="18" customWidth="1"/>
    <col min="186" max="186" width="45.7109375" style="18" customWidth="1"/>
    <col min="187" max="189" width="12" style="18" customWidth="1"/>
    <col min="190" max="440" width="9.28515625" style="18"/>
    <col min="441" max="441" width="39.28515625" style="18" customWidth="1"/>
    <col min="442" max="442" width="45.7109375" style="18" customWidth="1"/>
    <col min="443" max="445" width="12" style="18" customWidth="1"/>
    <col min="446" max="696" width="9.28515625" style="18"/>
    <col min="697" max="697" width="39.28515625" style="18" customWidth="1"/>
    <col min="698" max="698" width="45.7109375" style="18" customWidth="1"/>
    <col min="699" max="701" width="12" style="18" customWidth="1"/>
    <col min="702" max="952" width="9.28515625" style="18"/>
    <col min="953" max="953" width="39.28515625" style="18" customWidth="1"/>
    <col min="954" max="954" width="45.7109375" style="18" customWidth="1"/>
    <col min="955" max="957" width="12" style="18" customWidth="1"/>
    <col min="958" max="1208" width="9.28515625" style="18"/>
    <col min="1209" max="1209" width="39.28515625" style="18" customWidth="1"/>
    <col min="1210" max="1210" width="45.7109375" style="18" customWidth="1"/>
    <col min="1211" max="1213" width="12" style="18" customWidth="1"/>
    <col min="1214" max="1464" width="9.28515625" style="18"/>
    <col min="1465" max="1465" width="39.28515625" style="18" customWidth="1"/>
    <col min="1466" max="1466" width="45.7109375" style="18" customWidth="1"/>
    <col min="1467" max="1469" width="12" style="18" customWidth="1"/>
    <col min="1470" max="1720" width="9.28515625" style="18"/>
    <col min="1721" max="1721" width="39.28515625" style="18" customWidth="1"/>
    <col min="1722" max="1722" width="45.7109375" style="18" customWidth="1"/>
    <col min="1723" max="1725" width="12" style="18" customWidth="1"/>
    <col min="1726" max="1976" width="9.28515625" style="18"/>
    <col min="1977" max="1977" width="39.28515625" style="18" customWidth="1"/>
    <col min="1978" max="1978" width="45.7109375" style="18" customWidth="1"/>
    <col min="1979" max="1981" width="12" style="18" customWidth="1"/>
    <col min="1982" max="2232" width="9.28515625" style="18"/>
    <col min="2233" max="2233" width="39.28515625" style="18" customWidth="1"/>
    <col min="2234" max="2234" width="45.7109375" style="18" customWidth="1"/>
    <col min="2235" max="2237" width="12" style="18" customWidth="1"/>
    <col min="2238" max="2488" width="9.28515625" style="18"/>
    <col min="2489" max="2489" width="39.28515625" style="18" customWidth="1"/>
    <col min="2490" max="2490" width="45.7109375" style="18" customWidth="1"/>
    <col min="2491" max="2493" width="12" style="18" customWidth="1"/>
    <col min="2494" max="2744" width="9.28515625" style="18"/>
    <col min="2745" max="2745" width="39.28515625" style="18" customWidth="1"/>
    <col min="2746" max="2746" width="45.7109375" style="18" customWidth="1"/>
    <col min="2747" max="2749" width="12" style="18" customWidth="1"/>
    <col min="2750" max="3000" width="9.28515625" style="18"/>
    <col min="3001" max="3001" width="39.28515625" style="18" customWidth="1"/>
    <col min="3002" max="3002" width="45.7109375" style="18" customWidth="1"/>
    <col min="3003" max="3005" width="12" style="18" customWidth="1"/>
    <col min="3006" max="3256" width="9.28515625" style="18"/>
    <col min="3257" max="3257" width="39.28515625" style="18" customWidth="1"/>
    <col min="3258" max="3258" width="45.7109375" style="18" customWidth="1"/>
    <col min="3259" max="3261" width="12" style="18" customWidth="1"/>
    <col min="3262" max="3512" width="9.28515625" style="18"/>
    <col min="3513" max="3513" width="39.28515625" style="18" customWidth="1"/>
    <col min="3514" max="3514" width="45.7109375" style="18" customWidth="1"/>
    <col min="3515" max="3517" width="12" style="18" customWidth="1"/>
    <col min="3518" max="3768" width="9.28515625" style="18"/>
    <col min="3769" max="3769" width="39.28515625" style="18" customWidth="1"/>
    <col min="3770" max="3770" width="45.7109375" style="18" customWidth="1"/>
    <col min="3771" max="3773" width="12" style="18" customWidth="1"/>
    <col min="3774" max="4024" width="9.28515625" style="18"/>
    <col min="4025" max="4025" width="39.28515625" style="18" customWidth="1"/>
    <col min="4026" max="4026" width="45.7109375" style="18" customWidth="1"/>
    <col min="4027" max="4029" width="12" style="18" customWidth="1"/>
    <col min="4030" max="4280" width="9.28515625" style="18"/>
    <col min="4281" max="4281" width="39.28515625" style="18" customWidth="1"/>
    <col min="4282" max="4282" width="45.7109375" style="18" customWidth="1"/>
    <col min="4283" max="4285" width="12" style="18" customWidth="1"/>
    <col min="4286" max="4536" width="9.28515625" style="18"/>
    <col min="4537" max="4537" width="39.28515625" style="18" customWidth="1"/>
    <col min="4538" max="4538" width="45.7109375" style="18" customWidth="1"/>
    <col min="4539" max="4541" width="12" style="18" customWidth="1"/>
    <col min="4542" max="4792" width="9.28515625" style="18"/>
    <col min="4793" max="4793" width="39.28515625" style="18" customWidth="1"/>
    <col min="4794" max="4794" width="45.7109375" style="18" customWidth="1"/>
    <col min="4795" max="4797" width="12" style="18" customWidth="1"/>
    <col min="4798" max="5048" width="9.28515625" style="18"/>
    <col min="5049" max="5049" width="39.28515625" style="18" customWidth="1"/>
    <col min="5050" max="5050" width="45.7109375" style="18" customWidth="1"/>
    <col min="5051" max="5053" width="12" style="18" customWidth="1"/>
    <col min="5054" max="5304" width="9.28515625" style="18"/>
    <col min="5305" max="5305" width="39.28515625" style="18" customWidth="1"/>
    <col min="5306" max="5306" width="45.7109375" style="18" customWidth="1"/>
    <col min="5307" max="5309" width="12" style="18" customWidth="1"/>
    <col min="5310" max="5560" width="9.28515625" style="18"/>
    <col min="5561" max="5561" width="39.28515625" style="18" customWidth="1"/>
    <col min="5562" max="5562" width="45.7109375" style="18" customWidth="1"/>
    <col min="5563" max="5565" width="12" style="18" customWidth="1"/>
    <col min="5566" max="5816" width="9.28515625" style="18"/>
    <col min="5817" max="5817" width="39.28515625" style="18" customWidth="1"/>
    <col min="5818" max="5818" width="45.7109375" style="18" customWidth="1"/>
    <col min="5819" max="5821" width="12" style="18" customWidth="1"/>
    <col min="5822" max="6072" width="9.28515625" style="18"/>
    <col min="6073" max="6073" width="39.28515625" style="18" customWidth="1"/>
    <col min="6074" max="6074" width="45.7109375" style="18" customWidth="1"/>
    <col min="6075" max="6077" width="12" style="18" customWidth="1"/>
    <col min="6078" max="6328" width="9.28515625" style="18"/>
    <col min="6329" max="6329" width="39.28515625" style="18" customWidth="1"/>
    <col min="6330" max="6330" width="45.7109375" style="18" customWidth="1"/>
    <col min="6331" max="6333" width="12" style="18" customWidth="1"/>
    <col min="6334" max="6584" width="9.28515625" style="18"/>
    <col min="6585" max="6585" width="39.28515625" style="18" customWidth="1"/>
    <col min="6586" max="6586" width="45.7109375" style="18" customWidth="1"/>
    <col min="6587" max="6589" width="12" style="18" customWidth="1"/>
    <col min="6590" max="6840" width="9.28515625" style="18"/>
    <col min="6841" max="6841" width="39.28515625" style="18" customWidth="1"/>
    <col min="6842" max="6842" width="45.7109375" style="18" customWidth="1"/>
    <col min="6843" max="6845" width="12" style="18" customWidth="1"/>
    <col min="6846" max="7096" width="9.28515625" style="18"/>
    <col min="7097" max="7097" width="39.28515625" style="18" customWidth="1"/>
    <col min="7098" max="7098" width="45.7109375" style="18" customWidth="1"/>
    <col min="7099" max="7101" width="12" style="18" customWidth="1"/>
    <col min="7102" max="7352" width="9.28515625" style="18"/>
    <col min="7353" max="7353" width="39.28515625" style="18" customWidth="1"/>
    <col min="7354" max="7354" width="45.7109375" style="18" customWidth="1"/>
    <col min="7355" max="7357" width="12" style="18" customWidth="1"/>
    <col min="7358" max="7608" width="9.28515625" style="18"/>
    <col min="7609" max="7609" width="39.28515625" style="18" customWidth="1"/>
    <col min="7610" max="7610" width="45.7109375" style="18" customWidth="1"/>
    <col min="7611" max="7613" width="12" style="18" customWidth="1"/>
    <col min="7614" max="7864" width="9.28515625" style="18"/>
    <col min="7865" max="7865" width="39.28515625" style="18" customWidth="1"/>
    <col min="7866" max="7866" width="45.7109375" style="18" customWidth="1"/>
    <col min="7867" max="7869" width="12" style="18" customWidth="1"/>
    <col min="7870" max="8120" width="9.28515625" style="18"/>
    <col min="8121" max="8121" width="39.28515625" style="18" customWidth="1"/>
    <col min="8122" max="8122" width="45.7109375" style="18" customWidth="1"/>
    <col min="8123" max="8125" width="12" style="18" customWidth="1"/>
    <col min="8126" max="8376" width="9.28515625" style="18"/>
    <col min="8377" max="8377" width="39.28515625" style="18" customWidth="1"/>
    <col min="8378" max="8378" width="45.7109375" style="18" customWidth="1"/>
    <col min="8379" max="8381" width="12" style="18" customWidth="1"/>
    <col min="8382" max="8632" width="9.28515625" style="18"/>
    <col min="8633" max="8633" width="39.28515625" style="18" customWidth="1"/>
    <col min="8634" max="8634" width="45.7109375" style="18" customWidth="1"/>
    <col min="8635" max="8637" width="12" style="18" customWidth="1"/>
    <col min="8638" max="8888" width="9.28515625" style="18"/>
    <col min="8889" max="8889" width="39.28515625" style="18" customWidth="1"/>
    <col min="8890" max="8890" width="45.7109375" style="18" customWidth="1"/>
    <col min="8891" max="8893" width="12" style="18" customWidth="1"/>
    <col min="8894" max="9144" width="9.28515625" style="18"/>
    <col min="9145" max="9145" width="39.28515625" style="18" customWidth="1"/>
    <col min="9146" max="9146" width="45.7109375" style="18" customWidth="1"/>
    <col min="9147" max="9149" width="12" style="18" customWidth="1"/>
    <col min="9150" max="9400" width="9.28515625" style="18"/>
    <col min="9401" max="9401" width="39.28515625" style="18" customWidth="1"/>
    <col min="9402" max="9402" width="45.7109375" style="18" customWidth="1"/>
    <col min="9403" max="9405" width="12" style="18" customWidth="1"/>
    <col min="9406" max="9656" width="9.28515625" style="18"/>
    <col min="9657" max="9657" width="39.28515625" style="18" customWidth="1"/>
    <col min="9658" max="9658" width="45.7109375" style="18" customWidth="1"/>
    <col min="9659" max="9661" width="12" style="18" customWidth="1"/>
    <col min="9662" max="9912" width="9.28515625" style="18"/>
    <col min="9913" max="9913" width="39.28515625" style="18" customWidth="1"/>
    <col min="9914" max="9914" width="45.7109375" style="18" customWidth="1"/>
    <col min="9915" max="9917" width="12" style="18" customWidth="1"/>
    <col min="9918" max="10168" width="9.28515625" style="18"/>
    <col min="10169" max="10169" width="39.28515625" style="18" customWidth="1"/>
    <col min="10170" max="10170" width="45.7109375" style="18" customWidth="1"/>
    <col min="10171" max="10173" width="12" style="18" customWidth="1"/>
    <col min="10174" max="10424" width="9.28515625" style="18"/>
    <col min="10425" max="10425" width="39.28515625" style="18" customWidth="1"/>
    <col min="10426" max="10426" width="45.7109375" style="18" customWidth="1"/>
    <col min="10427" max="10429" width="12" style="18" customWidth="1"/>
    <col min="10430" max="10680" width="9.28515625" style="18"/>
    <col min="10681" max="10681" width="39.28515625" style="18" customWidth="1"/>
    <col min="10682" max="10682" width="45.7109375" style="18" customWidth="1"/>
    <col min="10683" max="10685" width="12" style="18" customWidth="1"/>
    <col min="10686" max="10936" width="9.28515625" style="18"/>
    <col min="10937" max="10937" width="39.28515625" style="18" customWidth="1"/>
    <col min="10938" max="10938" width="45.7109375" style="18" customWidth="1"/>
    <col min="10939" max="10941" width="12" style="18" customWidth="1"/>
    <col min="10942" max="11192" width="9.28515625" style="18"/>
    <col min="11193" max="11193" width="39.28515625" style="18" customWidth="1"/>
    <col min="11194" max="11194" width="45.7109375" style="18" customWidth="1"/>
    <col min="11195" max="11197" width="12" style="18" customWidth="1"/>
    <col min="11198" max="11448" width="9.28515625" style="18"/>
    <col min="11449" max="11449" width="39.28515625" style="18" customWidth="1"/>
    <col min="11450" max="11450" width="45.7109375" style="18" customWidth="1"/>
    <col min="11451" max="11453" width="12" style="18" customWidth="1"/>
    <col min="11454" max="11704" width="9.28515625" style="18"/>
    <col min="11705" max="11705" width="39.28515625" style="18" customWidth="1"/>
    <col min="11706" max="11706" width="45.7109375" style="18" customWidth="1"/>
    <col min="11707" max="11709" width="12" style="18" customWidth="1"/>
    <col min="11710" max="11960" width="9.28515625" style="18"/>
    <col min="11961" max="11961" width="39.28515625" style="18" customWidth="1"/>
    <col min="11962" max="11962" width="45.7109375" style="18" customWidth="1"/>
    <col min="11963" max="11965" width="12" style="18" customWidth="1"/>
    <col min="11966" max="12216" width="9.28515625" style="18"/>
    <col min="12217" max="12217" width="39.28515625" style="18" customWidth="1"/>
    <col min="12218" max="12218" width="45.7109375" style="18" customWidth="1"/>
    <col min="12219" max="12221" width="12" style="18" customWidth="1"/>
    <col min="12222" max="12472" width="9.28515625" style="18"/>
    <col min="12473" max="12473" width="39.28515625" style="18" customWidth="1"/>
    <col min="12474" max="12474" width="45.7109375" style="18" customWidth="1"/>
    <col min="12475" max="12477" width="12" style="18" customWidth="1"/>
    <col min="12478" max="12728" width="9.28515625" style="18"/>
    <col min="12729" max="12729" width="39.28515625" style="18" customWidth="1"/>
    <col min="12730" max="12730" width="45.7109375" style="18" customWidth="1"/>
    <col min="12731" max="12733" width="12" style="18" customWidth="1"/>
    <col min="12734" max="12984" width="9.28515625" style="18"/>
    <col min="12985" max="12985" width="39.28515625" style="18" customWidth="1"/>
    <col min="12986" max="12986" width="45.7109375" style="18" customWidth="1"/>
    <col min="12987" max="12989" width="12" style="18" customWidth="1"/>
    <col min="12990" max="13240" width="9.28515625" style="18"/>
    <col min="13241" max="13241" width="39.28515625" style="18" customWidth="1"/>
    <col min="13242" max="13242" width="45.7109375" style="18" customWidth="1"/>
    <col min="13243" max="13245" width="12" style="18" customWidth="1"/>
    <col min="13246" max="13496" width="9.28515625" style="18"/>
    <col min="13497" max="13497" width="39.28515625" style="18" customWidth="1"/>
    <col min="13498" max="13498" width="45.7109375" style="18" customWidth="1"/>
    <col min="13499" max="13501" width="12" style="18" customWidth="1"/>
    <col min="13502" max="13752" width="9.28515625" style="18"/>
    <col min="13753" max="13753" width="39.28515625" style="18" customWidth="1"/>
    <col min="13754" max="13754" width="45.7109375" style="18" customWidth="1"/>
    <col min="13755" max="13757" width="12" style="18" customWidth="1"/>
    <col min="13758" max="14008" width="9.28515625" style="18"/>
    <col min="14009" max="14009" width="39.28515625" style="18" customWidth="1"/>
    <col min="14010" max="14010" width="45.7109375" style="18" customWidth="1"/>
    <col min="14011" max="14013" width="12" style="18" customWidth="1"/>
    <col min="14014" max="14264" width="9.28515625" style="18"/>
    <col min="14265" max="14265" width="39.28515625" style="18" customWidth="1"/>
    <col min="14266" max="14266" width="45.7109375" style="18" customWidth="1"/>
    <col min="14267" max="14269" width="12" style="18" customWidth="1"/>
    <col min="14270" max="14520" width="9.28515625" style="18"/>
    <col min="14521" max="14521" width="39.28515625" style="18" customWidth="1"/>
    <col min="14522" max="14522" width="45.7109375" style="18" customWidth="1"/>
    <col min="14523" max="14525" width="12" style="18" customWidth="1"/>
    <col min="14526" max="14776" width="9.28515625" style="18"/>
    <col min="14777" max="14777" width="39.28515625" style="18" customWidth="1"/>
    <col min="14778" max="14778" width="45.7109375" style="18" customWidth="1"/>
    <col min="14779" max="14781" width="12" style="18" customWidth="1"/>
    <col min="14782" max="15032" width="9.28515625" style="18"/>
    <col min="15033" max="15033" width="39.28515625" style="18" customWidth="1"/>
    <col min="15034" max="15034" width="45.7109375" style="18" customWidth="1"/>
    <col min="15035" max="15037" width="12" style="18" customWidth="1"/>
    <col min="15038" max="15288" width="9.28515625" style="18"/>
    <col min="15289" max="15289" width="39.28515625" style="18" customWidth="1"/>
    <col min="15290" max="15290" width="45.7109375" style="18" customWidth="1"/>
    <col min="15291" max="15293" width="12" style="18" customWidth="1"/>
    <col min="15294" max="15544" width="9.28515625" style="18"/>
    <col min="15545" max="15545" width="39.28515625" style="18" customWidth="1"/>
    <col min="15546" max="15546" width="45.7109375" style="18" customWidth="1"/>
    <col min="15547" max="15549" width="12" style="18" customWidth="1"/>
    <col min="15550" max="15800" width="9.28515625" style="18"/>
    <col min="15801" max="15801" width="39.28515625" style="18" customWidth="1"/>
    <col min="15802" max="15802" width="45.7109375" style="18" customWidth="1"/>
    <col min="15803" max="15805" width="12" style="18" customWidth="1"/>
    <col min="15806" max="16056" width="9.28515625" style="18"/>
    <col min="16057" max="16057" width="39.28515625" style="18" customWidth="1"/>
    <col min="16058" max="16058" width="45.7109375" style="18" customWidth="1"/>
    <col min="16059" max="16061" width="12" style="18" customWidth="1"/>
    <col min="16062" max="16384" width="9.28515625" style="18"/>
  </cols>
  <sheetData>
    <row r="1" spans="1:16" ht="33" customHeight="1">
      <c r="A1" s="1013" t="s">
        <v>1075</v>
      </c>
      <c r="B1" s="1014"/>
      <c r="C1" s="1014"/>
      <c r="D1" s="1014"/>
      <c r="E1" s="1014"/>
    </row>
    <row r="2" spans="1:16" ht="33" customHeight="1">
      <c r="A2" s="1057" t="s">
        <v>1076</v>
      </c>
      <c r="B2" s="1058"/>
      <c r="C2" s="1058"/>
      <c r="D2" s="1058"/>
      <c r="E2" s="1058"/>
    </row>
    <row r="3" spans="1:16">
      <c r="A3" s="999" t="s">
        <v>213</v>
      </c>
      <c r="B3" s="999"/>
      <c r="C3" s="995"/>
      <c r="D3" s="997" t="s">
        <v>214</v>
      </c>
      <c r="E3" s="998"/>
    </row>
    <row r="4" spans="1:16" s="19" customFormat="1" ht="33" customHeight="1">
      <c r="A4" s="1005" t="s">
        <v>217</v>
      </c>
      <c r="B4" s="260" t="s">
        <v>219</v>
      </c>
      <c r="C4" s="260" t="s">
        <v>220</v>
      </c>
      <c r="D4" s="260" t="s">
        <v>53</v>
      </c>
      <c r="E4" s="1005" t="s">
        <v>218</v>
      </c>
    </row>
    <row r="5" spans="1:16" s="19" customFormat="1" ht="33" customHeight="1">
      <c r="A5" s="1006"/>
      <c r="B5" s="243" t="s">
        <v>221</v>
      </c>
      <c r="C5" s="243" t="s">
        <v>222</v>
      </c>
      <c r="D5" s="243" t="s">
        <v>36</v>
      </c>
      <c r="E5" s="1006"/>
    </row>
    <row r="6" spans="1:16" s="19" customFormat="1" ht="33" customHeight="1">
      <c r="A6" s="239" t="s">
        <v>223</v>
      </c>
      <c r="B6" s="529">
        <v>5657</v>
      </c>
      <c r="C6" s="529">
        <v>484</v>
      </c>
      <c r="D6" s="526">
        <f>B6+C6</f>
        <v>6141</v>
      </c>
      <c r="E6" s="239" t="s">
        <v>224</v>
      </c>
      <c r="M6" s="681"/>
      <c r="N6" s="682"/>
      <c r="O6" s="681"/>
      <c r="P6" s="682"/>
    </row>
    <row r="7" spans="1:16" s="19" customFormat="1" ht="33" customHeight="1">
      <c r="A7" s="239" t="s">
        <v>225</v>
      </c>
      <c r="B7" s="530">
        <v>1316</v>
      </c>
      <c r="C7" s="530">
        <v>114</v>
      </c>
      <c r="D7" s="526">
        <f t="shared" ref="D7:D18" si="0">B7+C7</f>
        <v>1430</v>
      </c>
      <c r="E7" s="239" t="s">
        <v>226</v>
      </c>
      <c r="M7" s="681"/>
      <c r="N7" s="682"/>
      <c r="O7" s="681"/>
      <c r="P7" s="682"/>
    </row>
    <row r="8" spans="1:16" s="19" customFormat="1" ht="33" customHeight="1">
      <c r="A8" s="239" t="s">
        <v>227</v>
      </c>
      <c r="B8" s="529">
        <v>4404</v>
      </c>
      <c r="C8" s="529">
        <v>346</v>
      </c>
      <c r="D8" s="526">
        <f t="shared" si="0"/>
        <v>4750</v>
      </c>
      <c r="E8" s="239" t="s">
        <v>228</v>
      </c>
      <c r="M8" s="681"/>
      <c r="N8" s="682"/>
      <c r="O8" s="681"/>
      <c r="P8" s="682"/>
    </row>
    <row r="9" spans="1:16" s="19" customFormat="1" ht="33" customHeight="1">
      <c r="A9" s="239" t="s">
        <v>229</v>
      </c>
      <c r="B9" s="530">
        <v>3781</v>
      </c>
      <c r="C9" s="530">
        <v>274</v>
      </c>
      <c r="D9" s="526">
        <f t="shared" si="0"/>
        <v>4055</v>
      </c>
      <c r="E9" s="239" t="s">
        <v>230</v>
      </c>
      <c r="M9" s="681"/>
      <c r="N9" s="682"/>
      <c r="O9" s="681"/>
      <c r="P9" s="682"/>
    </row>
    <row r="10" spans="1:16" s="19" customFormat="1" ht="33" customHeight="1">
      <c r="A10" s="239" t="s">
        <v>231</v>
      </c>
      <c r="B10" s="529">
        <v>4004</v>
      </c>
      <c r="C10" s="529">
        <v>419</v>
      </c>
      <c r="D10" s="526">
        <f t="shared" si="0"/>
        <v>4423</v>
      </c>
      <c r="E10" s="239" t="s">
        <v>232</v>
      </c>
      <c r="M10" s="681"/>
      <c r="N10" s="682"/>
      <c r="O10" s="681"/>
      <c r="P10" s="682"/>
    </row>
    <row r="11" spans="1:16" s="19" customFormat="1" ht="33" customHeight="1">
      <c r="A11" s="239" t="s">
        <v>233</v>
      </c>
      <c r="B11" s="530">
        <v>449</v>
      </c>
      <c r="C11" s="530">
        <v>77</v>
      </c>
      <c r="D11" s="526">
        <f t="shared" si="0"/>
        <v>526</v>
      </c>
      <c r="E11" s="239" t="s">
        <v>234</v>
      </c>
      <c r="M11" s="681"/>
      <c r="N11" s="682"/>
      <c r="O11" s="681"/>
      <c r="P11" s="682"/>
    </row>
    <row r="12" spans="1:16" s="19" customFormat="1" ht="33" customHeight="1">
      <c r="A12" s="239" t="s">
        <v>235</v>
      </c>
      <c r="B12" s="529">
        <v>3944</v>
      </c>
      <c r="C12" s="529">
        <v>194</v>
      </c>
      <c r="D12" s="526">
        <f t="shared" si="0"/>
        <v>4138</v>
      </c>
      <c r="E12" s="239" t="s">
        <v>236</v>
      </c>
      <c r="M12" s="681"/>
      <c r="N12" s="682"/>
      <c r="O12" s="681"/>
      <c r="P12" s="682"/>
    </row>
    <row r="13" spans="1:16" s="19" customFormat="1" ht="33" customHeight="1">
      <c r="A13" s="239" t="s">
        <v>237</v>
      </c>
      <c r="B13" s="530">
        <v>8418</v>
      </c>
      <c r="C13" s="530">
        <v>527</v>
      </c>
      <c r="D13" s="526">
        <f t="shared" si="0"/>
        <v>8945</v>
      </c>
      <c r="E13" s="239" t="s">
        <v>238</v>
      </c>
      <c r="M13" s="681"/>
      <c r="N13" s="682"/>
      <c r="O13" s="681"/>
      <c r="P13" s="682"/>
    </row>
    <row r="14" spans="1:16" s="19" customFormat="1" ht="33" customHeight="1">
      <c r="A14" s="239" t="s">
        <v>239</v>
      </c>
      <c r="B14" s="529">
        <v>8630</v>
      </c>
      <c r="C14" s="529">
        <v>814</v>
      </c>
      <c r="D14" s="526">
        <f t="shared" si="0"/>
        <v>9444</v>
      </c>
      <c r="E14" s="239" t="s">
        <v>240</v>
      </c>
      <c r="M14" s="681"/>
      <c r="N14" s="682"/>
      <c r="O14" s="681"/>
      <c r="P14" s="682"/>
    </row>
    <row r="15" spans="1:16" s="19" customFormat="1" ht="33" customHeight="1">
      <c r="A15" s="239" t="s">
        <v>241</v>
      </c>
      <c r="B15" s="530">
        <v>5313</v>
      </c>
      <c r="C15" s="530">
        <v>440</v>
      </c>
      <c r="D15" s="526">
        <f t="shared" si="0"/>
        <v>5753</v>
      </c>
      <c r="E15" s="239" t="s">
        <v>242</v>
      </c>
      <c r="M15" s="681"/>
      <c r="N15" s="682"/>
      <c r="O15" s="681"/>
      <c r="P15" s="682"/>
    </row>
    <row r="16" spans="1:16" s="19" customFormat="1" ht="33" customHeight="1">
      <c r="A16" s="239" t="s">
        <v>243</v>
      </c>
      <c r="B16" s="529">
        <v>3198</v>
      </c>
      <c r="C16" s="529">
        <v>262</v>
      </c>
      <c r="D16" s="526">
        <f t="shared" si="0"/>
        <v>3460</v>
      </c>
      <c r="E16" s="239" t="s">
        <v>244</v>
      </c>
      <c r="M16" s="681"/>
      <c r="N16" s="682"/>
      <c r="O16" s="681"/>
      <c r="P16" s="682"/>
    </row>
    <row r="17" spans="1:16" s="19" customFormat="1" ht="33" customHeight="1">
      <c r="A17" s="239" t="s">
        <v>245</v>
      </c>
      <c r="B17" s="530">
        <v>3620</v>
      </c>
      <c r="C17" s="530">
        <v>183</v>
      </c>
      <c r="D17" s="526">
        <f t="shared" si="0"/>
        <v>3803</v>
      </c>
      <c r="E17" s="239" t="s">
        <v>246</v>
      </c>
      <c r="M17" s="681"/>
      <c r="N17" s="682"/>
      <c r="O17" s="681"/>
      <c r="P17" s="682"/>
    </row>
    <row r="18" spans="1:16" s="19" customFormat="1" ht="33" customHeight="1">
      <c r="A18" s="239" t="s">
        <v>247</v>
      </c>
      <c r="B18" s="529">
        <v>412</v>
      </c>
      <c r="C18" s="529">
        <v>30</v>
      </c>
      <c r="D18" s="526">
        <f t="shared" si="0"/>
        <v>442</v>
      </c>
      <c r="E18" s="239" t="s">
        <v>248</v>
      </c>
      <c r="M18" s="681"/>
      <c r="N18" s="682"/>
      <c r="O18" s="681"/>
      <c r="P18" s="682"/>
    </row>
    <row r="19" spans="1:16" ht="63.75" customHeight="1">
      <c r="A19" s="265"/>
    </row>
    <row r="20" spans="1:16" ht="63.75" customHeight="1"/>
    <row r="21" spans="1:16" ht="63.75" customHeight="1"/>
    <row r="22" spans="1:16" ht="15.75" customHeight="1"/>
    <row r="23" spans="1:16" ht="15.75" customHeight="1"/>
    <row r="24" spans="1:16" ht="15.75" customHeight="1"/>
    <row r="25" spans="1:16" ht="15.75" customHeight="1"/>
    <row r="26" spans="1:16" ht="15.75" customHeight="1"/>
    <row r="27" spans="1:16" ht="15.75" customHeight="1"/>
    <row r="28" spans="1:16" ht="15.75" customHeight="1"/>
    <row r="29" spans="1:16" ht="15.75" customHeight="1"/>
    <row r="30" spans="1:16" ht="15.75" customHeight="1"/>
  </sheetData>
  <mergeCells count="6">
    <mergeCell ref="A4:A5"/>
    <mergeCell ref="E4:E5"/>
    <mergeCell ref="A1:E1"/>
    <mergeCell ref="A2:E2"/>
    <mergeCell ref="A3:C3"/>
    <mergeCell ref="D3:E3"/>
  </mergeCells>
  <printOptions horizontalCentered="1" verticalCentered="1" gridLinesSet="0"/>
  <pageMargins left="0.39370078740157483" right="0.19685039370078741" top="0.78740157480314965" bottom="0.78740157480314965" header="0.51181102362204722" footer="0.51181102362204722"/>
  <pageSetup paperSize="9" scale="8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J20"/>
  <sheetViews>
    <sheetView showGridLines="0" rightToLeft="1" zoomScale="80" zoomScaleNormal="80" workbookViewId="0">
      <selection activeCell="E3" sqref="E3:I3"/>
    </sheetView>
  </sheetViews>
  <sheetFormatPr defaultColWidth="7.7109375" defaultRowHeight="54.95" customHeight="1"/>
  <cols>
    <col min="1" max="1" width="73.140625" style="64" customWidth="1"/>
    <col min="2" max="7" width="17.7109375" style="137" customWidth="1"/>
    <col min="8" max="8" width="18.140625" style="137" customWidth="1"/>
    <col min="9" max="9" width="73.140625" style="138" customWidth="1"/>
    <col min="10" max="10" width="7.7109375" style="63" customWidth="1"/>
    <col min="11" max="234" width="7.7109375" style="63"/>
    <col min="235" max="235" width="10.28515625" style="63" customWidth="1"/>
    <col min="236" max="238" width="7.7109375" style="63"/>
    <col min="239" max="239" width="61.7109375" style="63" customWidth="1"/>
    <col min="240" max="241" width="13.7109375" style="63" customWidth="1"/>
    <col min="242" max="242" width="14.140625" style="63" customWidth="1"/>
    <col min="243" max="243" width="11.42578125" style="63" customWidth="1"/>
    <col min="244" max="244" width="16" style="63" customWidth="1"/>
    <col min="245" max="245" width="13.140625" style="63" customWidth="1"/>
    <col min="246" max="490" width="7.7109375" style="63"/>
    <col min="491" max="491" width="10.28515625" style="63" customWidth="1"/>
    <col min="492" max="494" width="7.7109375" style="63"/>
    <col min="495" max="495" width="61.7109375" style="63" customWidth="1"/>
    <col min="496" max="497" width="13.7109375" style="63" customWidth="1"/>
    <col min="498" max="498" width="14.140625" style="63" customWidth="1"/>
    <col min="499" max="499" width="11.42578125" style="63" customWidth="1"/>
    <col min="500" max="500" width="16" style="63" customWidth="1"/>
    <col min="501" max="501" width="13.140625" style="63" customWidth="1"/>
    <col min="502" max="746" width="7.7109375" style="63"/>
    <col min="747" max="747" width="10.28515625" style="63" customWidth="1"/>
    <col min="748" max="750" width="7.7109375" style="63"/>
    <col min="751" max="751" width="61.7109375" style="63" customWidth="1"/>
    <col min="752" max="753" width="13.7109375" style="63" customWidth="1"/>
    <col min="754" max="754" width="14.140625" style="63" customWidth="1"/>
    <col min="755" max="755" width="11.42578125" style="63" customWidth="1"/>
    <col min="756" max="756" width="16" style="63" customWidth="1"/>
    <col min="757" max="757" width="13.140625" style="63" customWidth="1"/>
    <col min="758" max="1002" width="7.7109375" style="63"/>
    <col min="1003" max="1003" width="10.28515625" style="63" customWidth="1"/>
    <col min="1004" max="1006" width="7.7109375" style="63"/>
    <col min="1007" max="1007" width="61.7109375" style="63" customWidth="1"/>
    <col min="1008" max="1009" width="13.7109375" style="63" customWidth="1"/>
    <col min="1010" max="1010" width="14.140625" style="63" customWidth="1"/>
    <col min="1011" max="1011" width="11.42578125" style="63" customWidth="1"/>
    <col min="1012" max="1012" width="16" style="63" customWidth="1"/>
    <col min="1013" max="1013" width="13.140625" style="63" customWidth="1"/>
    <col min="1014" max="1258" width="7.7109375" style="63"/>
    <col min="1259" max="1259" width="10.28515625" style="63" customWidth="1"/>
    <col min="1260" max="1262" width="7.7109375" style="63"/>
    <col min="1263" max="1263" width="61.7109375" style="63" customWidth="1"/>
    <col min="1264" max="1265" width="13.7109375" style="63" customWidth="1"/>
    <col min="1266" max="1266" width="14.140625" style="63" customWidth="1"/>
    <col min="1267" max="1267" width="11.42578125" style="63" customWidth="1"/>
    <col min="1268" max="1268" width="16" style="63" customWidth="1"/>
    <col min="1269" max="1269" width="13.140625" style="63" customWidth="1"/>
    <col min="1270" max="1514" width="7.7109375" style="63"/>
    <col min="1515" max="1515" width="10.28515625" style="63" customWidth="1"/>
    <col min="1516" max="1518" width="7.7109375" style="63"/>
    <col min="1519" max="1519" width="61.7109375" style="63" customWidth="1"/>
    <col min="1520" max="1521" width="13.7109375" style="63" customWidth="1"/>
    <col min="1522" max="1522" width="14.140625" style="63" customWidth="1"/>
    <col min="1523" max="1523" width="11.42578125" style="63" customWidth="1"/>
    <col min="1524" max="1524" width="16" style="63" customWidth="1"/>
    <col min="1525" max="1525" width="13.140625" style="63" customWidth="1"/>
    <col min="1526" max="1770" width="7.7109375" style="63"/>
    <col min="1771" max="1771" width="10.28515625" style="63" customWidth="1"/>
    <col min="1772" max="1774" width="7.7109375" style="63"/>
    <col min="1775" max="1775" width="61.7109375" style="63" customWidth="1"/>
    <col min="1776" max="1777" width="13.7109375" style="63" customWidth="1"/>
    <col min="1778" max="1778" width="14.140625" style="63" customWidth="1"/>
    <col min="1779" max="1779" width="11.42578125" style="63" customWidth="1"/>
    <col min="1780" max="1780" width="16" style="63" customWidth="1"/>
    <col min="1781" max="1781" width="13.140625" style="63" customWidth="1"/>
    <col min="1782" max="2026" width="7.7109375" style="63"/>
    <col min="2027" max="2027" width="10.28515625" style="63" customWidth="1"/>
    <col min="2028" max="2030" width="7.7109375" style="63"/>
    <col min="2031" max="2031" width="61.7109375" style="63" customWidth="1"/>
    <col min="2032" max="2033" width="13.7109375" style="63" customWidth="1"/>
    <col min="2034" max="2034" width="14.140625" style="63" customWidth="1"/>
    <col min="2035" max="2035" width="11.42578125" style="63" customWidth="1"/>
    <col min="2036" max="2036" width="16" style="63" customWidth="1"/>
    <col min="2037" max="2037" width="13.140625" style="63" customWidth="1"/>
    <col min="2038" max="2282" width="7.7109375" style="63"/>
    <col min="2283" max="2283" width="10.28515625" style="63" customWidth="1"/>
    <col min="2284" max="2286" width="7.7109375" style="63"/>
    <col min="2287" max="2287" width="61.7109375" style="63" customWidth="1"/>
    <col min="2288" max="2289" width="13.7109375" style="63" customWidth="1"/>
    <col min="2290" max="2290" width="14.140625" style="63" customWidth="1"/>
    <col min="2291" max="2291" width="11.42578125" style="63" customWidth="1"/>
    <col min="2292" max="2292" width="16" style="63" customWidth="1"/>
    <col min="2293" max="2293" width="13.140625" style="63" customWidth="1"/>
    <col min="2294" max="2538" width="7.7109375" style="63"/>
    <col min="2539" max="2539" width="10.28515625" style="63" customWidth="1"/>
    <col min="2540" max="2542" width="7.7109375" style="63"/>
    <col min="2543" max="2543" width="61.7109375" style="63" customWidth="1"/>
    <col min="2544" max="2545" width="13.7109375" style="63" customWidth="1"/>
    <col min="2546" max="2546" width="14.140625" style="63" customWidth="1"/>
    <col min="2547" max="2547" width="11.42578125" style="63" customWidth="1"/>
    <col min="2548" max="2548" width="16" style="63" customWidth="1"/>
    <col min="2549" max="2549" width="13.140625" style="63" customWidth="1"/>
    <col min="2550" max="2794" width="7.7109375" style="63"/>
    <col min="2795" max="2795" width="10.28515625" style="63" customWidth="1"/>
    <col min="2796" max="2798" width="7.7109375" style="63"/>
    <col min="2799" max="2799" width="61.7109375" style="63" customWidth="1"/>
    <col min="2800" max="2801" width="13.7109375" style="63" customWidth="1"/>
    <col min="2802" max="2802" width="14.140625" style="63" customWidth="1"/>
    <col min="2803" max="2803" width="11.42578125" style="63" customWidth="1"/>
    <col min="2804" max="2804" width="16" style="63" customWidth="1"/>
    <col min="2805" max="2805" width="13.140625" style="63" customWidth="1"/>
    <col min="2806" max="3050" width="7.7109375" style="63"/>
    <col min="3051" max="3051" width="10.28515625" style="63" customWidth="1"/>
    <col min="3052" max="3054" width="7.7109375" style="63"/>
    <col min="3055" max="3055" width="61.7109375" style="63" customWidth="1"/>
    <col min="3056" max="3057" width="13.7109375" style="63" customWidth="1"/>
    <col min="3058" max="3058" width="14.140625" style="63" customWidth="1"/>
    <col min="3059" max="3059" width="11.42578125" style="63" customWidth="1"/>
    <col min="3060" max="3060" width="16" style="63" customWidth="1"/>
    <col min="3061" max="3061" width="13.140625" style="63" customWidth="1"/>
    <col min="3062" max="3306" width="7.7109375" style="63"/>
    <col min="3307" max="3307" width="10.28515625" style="63" customWidth="1"/>
    <col min="3308" max="3310" width="7.7109375" style="63"/>
    <col min="3311" max="3311" width="61.7109375" style="63" customWidth="1"/>
    <col min="3312" max="3313" width="13.7109375" style="63" customWidth="1"/>
    <col min="3314" max="3314" width="14.140625" style="63" customWidth="1"/>
    <col min="3315" max="3315" width="11.42578125" style="63" customWidth="1"/>
    <col min="3316" max="3316" width="16" style="63" customWidth="1"/>
    <col min="3317" max="3317" width="13.140625" style="63" customWidth="1"/>
    <col min="3318" max="3562" width="7.7109375" style="63"/>
    <col min="3563" max="3563" width="10.28515625" style="63" customWidth="1"/>
    <col min="3564" max="3566" width="7.7109375" style="63"/>
    <col min="3567" max="3567" width="61.7109375" style="63" customWidth="1"/>
    <col min="3568" max="3569" width="13.7109375" style="63" customWidth="1"/>
    <col min="3570" max="3570" width="14.140625" style="63" customWidth="1"/>
    <col min="3571" max="3571" width="11.42578125" style="63" customWidth="1"/>
    <col min="3572" max="3572" width="16" style="63" customWidth="1"/>
    <col min="3573" max="3573" width="13.140625" style="63" customWidth="1"/>
    <col min="3574" max="3818" width="7.7109375" style="63"/>
    <col min="3819" max="3819" width="10.28515625" style="63" customWidth="1"/>
    <col min="3820" max="3822" width="7.7109375" style="63"/>
    <col min="3823" max="3823" width="61.7109375" style="63" customWidth="1"/>
    <col min="3824" max="3825" width="13.7109375" style="63" customWidth="1"/>
    <col min="3826" max="3826" width="14.140625" style="63" customWidth="1"/>
    <col min="3827" max="3827" width="11.42578125" style="63" customWidth="1"/>
    <col min="3828" max="3828" width="16" style="63" customWidth="1"/>
    <col min="3829" max="3829" width="13.140625" style="63" customWidth="1"/>
    <col min="3830" max="4074" width="7.7109375" style="63"/>
    <col min="4075" max="4075" width="10.28515625" style="63" customWidth="1"/>
    <col min="4076" max="4078" width="7.7109375" style="63"/>
    <col min="4079" max="4079" width="61.7109375" style="63" customWidth="1"/>
    <col min="4080" max="4081" width="13.7109375" style="63" customWidth="1"/>
    <col min="4082" max="4082" width="14.140625" style="63" customWidth="1"/>
    <col min="4083" max="4083" width="11.42578125" style="63" customWidth="1"/>
    <col min="4084" max="4084" width="16" style="63" customWidth="1"/>
    <col min="4085" max="4085" width="13.140625" style="63" customWidth="1"/>
    <col min="4086" max="4330" width="7.7109375" style="63"/>
    <col min="4331" max="4331" width="10.28515625" style="63" customWidth="1"/>
    <col min="4332" max="4334" width="7.7109375" style="63"/>
    <col min="4335" max="4335" width="61.7109375" style="63" customWidth="1"/>
    <col min="4336" max="4337" width="13.7109375" style="63" customWidth="1"/>
    <col min="4338" max="4338" width="14.140625" style="63" customWidth="1"/>
    <col min="4339" max="4339" width="11.42578125" style="63" customWidth="1"/>
    <col min="4340" max="4340" width="16" style="63" customWidth="1"/>
    <col min="4341" max="4341" width="13.140625" style="63" customWidth="1"/>
    <col min="4342" max="4586" width="7.7109375" style="63"/>
    <col min="4587" max="4587" width="10.28515625" style="63" customWidth="1"/>
    <col min="4588" max="4590" width="7.7109375" style="63"/>
    <col min="4591" max="4591" width="61.7109375" style="63" customWidth="1"/>
    <col min="4592" max="4593" width="13.7109375" style="63" customWidth="1"/>
    <col min="4594" max="4594" width="14.140625" style="63" customWidth="1"/>
    <col min="4595" max="4595" width="11.42578125" style="63" customWidth="1"/>
    <col min="4596" max="4596" width="16" style="63" customWidth="1"/>
    <col min="4597" max="4597" width="13.140625" style="63" customWidth="1"/>
    <col min="4598" max="4842" width="7.7109375" style="63"/>
    <col min="4843" max="4843" width="10.28515625" style="63" customWidth="1"/>
    <col min="4844" max="4846" width="7.7109375" style="63"/>
    <col min="4847" max="4847" width="61.7109375" style="63" customWidth="1"/>
    <col min="4848" max="4849" width="13.7109375" style="63" customWidth="1"/>
    <col min="4850" max="4850" width="14.140625" style="63" customWidth="1"/>
    <col min="4851" max="4851" width="11.42578125" style="63" customWidth="1"/>
    <col min="4852" max="4852" width="16" style="63" customWidth="1"/>
    <col min="4853" max="4853" width="13.140625" style="63" customWidth="1"/>
    <col min="4854" max="5098" width="7.7109375" style="63"/>
    <col min="5099" max="5099" width="10.28515625" style="63" customWidth="1"/>
    <col min="5100" max="5102" width="7.7109375" style="63"/>
    <col min="5103" max="5103" width="61.7109375" style="63" customWidth="1"/>
    <col min="5104" max="5105" width="13.7109375" style="63" customWidth="1"/>
    <col min="5106" max="5106" width="14.140625" style="63" customWidth="1"/>
    <col min="5107" max="5107" width="11.42578125" style="63" customWidth="1"/>
    <col min="5108" max="5108" width="16" style="63" customWidth="1"/>
    <col min="5109" max="5109" width="13.140625" style="63" customWidth="1"/>
    <col min="5110" max="5354" width="7.7109375" style="63"/>
    <col min="5355" max="5355" width="10.28515625" style="63" customWidth="1"/>
    <col min="5356" max="5358" width="7.7109375" style="63"/>
    <col min="5359" max="5359" width="61.7109375" style="63" customWidth="1"/>
    <col min="5360" max="5361" width="13.7109375" style="63" customWidth="1"/>
    <col min="5362" max="5362" width="14.140625" style="63" customWidth="1"/>
    <col min="5363" max="5363" width="11.42578125" style="63" customWidth="1"/>
    <col min="5364" max="5364" width="16" style="63" customWidth="1"/>
    <col min="5365" max="5365" width="13.140625" style="63" customWidth="1"/>
    <col min="5366" max="5610" width="7.7109375" style="63"/>
    <col min="5611" max="5611" width="10.28515625" style="63" customWidth="1"/>
    <col min="5612" max="5614" width="7.7109375" style="63"/>
    <col min="5615" max="5615" width="61.7109375" style="63" customWidth="1"/>
    <col min="5616" max="5617" width="13.7109375" style="63" customWidth="1"/>
    <col min="5618" max="5618" width="14.140625" style="63" customWidth="1"/>
    <col min="5619" max="5619" width="11.42578125" style="63" customWidth="1"/>
    <col min="5620" max="5620" width="16" style="63" customWidth="1"/>
    <col min="5621" max="5621" width="13.140625" style="63" customWidth="1"/>
    <col min="5622" max="5866" width="7.7109375" style="63"/>
    <col min="5867" max="5867" width="10.28515625" style="63" customWidth="1"/>
    <col min="5868" max="5870" width="7.7109375" style="63"/>
    <col min="5871" max="5871" width="61.7109375" style="63" customWidth="1"/>
    <col min="5872" max="5873" width="13.7109375" style="63" customWidth="1"/>
    <col min="5874" max="5874" width="14.140625" style="63" customWidth="1"/>
    <col min="5875" max="5875" width="11.42578125" style="63" customWidth="1"/>
    <col min="5876" max="5876" width="16" style="63" customWidth="1"/>
    <col min="5877" max="5877" width="13.140625" style="63" customWidth="1"/>
    <col min="5878" max="6122" width="7.7109375" style="63"/>
    <col min="6123" max="6123" width="10.28515625" style="63" customWidth="1"/>
    <col min="6124" max="6126" width="7.7109375" style="63"/>
    <col min="6127" max="6127" width="61.7109375" style="63" customWidth="1"/>
    <col min="6128" max="6129" width="13.7109375" style="63" customWidth="1"/>
    <col min="6130" max="6130" width="14.140625" style="63" customWidth="1"/>
    <col min="6131" max="6131" width="11.42578125" style="63" customWidth="1"/>
    <col min="6132" max="6132" width="16" style="63" customWidth="1"/>
    <col min="6133" max="6133" width="13.140625" style="63" customWidth="1"/>
    <col min="6134" max="6378" width="7.7109375" style="63"/>
    <col min="6379" max="6379" width="10.28515625" style="63" customWidth="1"/>
    <col min="6380" max="6382" width="7.7109375" style="63"/>
    <col min="6383" max="6383" width="61.7109375" style="63" customWidth="1"/>
    <col min="6384" max="6385" width="13.7109375" style="63" customWidth="1"/>
    <col min="6386" max="6386" width="14.140625" style="63" customWidth="1"/>
    <col min="6387" max="6387" width="11.42578125" style="63" customWidth="1"/>
    <col min="6388" max="6388" width="16" style="63" customWidth="1"/>
    <col min="6389" max="6389" width="13.140625" style="63" customWidth="1"/>
    <col min="6390" max="6634" width="7.7109375" style="63"/>
    <col min="6635" max="6635" width="10.28515625" style="63" customWidth="1"/>
    <col min="6636" max="6638" width="7.7109375" style="63"/>
    <col min="6639" max="6639" width="61.7109375" style="63" customWidth="1"/>
    <col min="6640" max="6641" width="13.7109375" style="63" customWidth="1"/>
    <col min="6642" max="6642" width="14.140625" style="63" customWidth="1"/>
    <col min="6643" max="6643" width="11.42578125" style="63" customWidth="1"/>
    <col min="6644" max="6644" width="16" style="63" customWidth="1"/>
    <col min="6645" max="6645" width="13.140625" style="63" customWidth="1"/>
    <col min="6646" max="6890" width="7.7109375" style="63"/>
    <col min="6891" max="6891" width="10.28515625" style="63" customWidth="1"/>
    <col min="6892" max="6894" width="7.7109375" style="63"/>
    <col min="6895" max="6895" width="61.7109375" style="63" customWidth="1"/>
    <col min="6896" max="6897" width="13.7109375" style="63" customWidth="1"/>
    <col min="6898" max="6898" width="14.140625" style="63" customWidth="1"/>
    <col min="6899" max="6899" width="11.42578125" style="63" customWidth="1"/>
    <col min="6900" max="6900" width="16" style="63" customWidth="1"/>
    <col min="6901" max="6901" width="13.140625" style="63" customWidth="1"/>
    <col min="6902" max="7146" width="7.7109375" style="63"/>
    <col min="7147" max="7147" width="10.28515625" style="63" customWidth="1"/>
    <col min="7148" max="7150" width="7.7109375" style="63"/>
    <col min="7151" max="7151" width="61.7109375" style="63" customWidth="1"/>
    <col min="7152" max="7153" width="13.7109375" style="63" customWidth="1"/>
    <col min="7154" max="7154" width="14.140625" style="63" customWidth="1"/>
    <col min="7155" max="7155" width="11.42578125" style="63" customWidth="1"/>
    <col min="7156" max="7156" width="16" style="63" customWidth="1"/>
    <col min="7157" max="7157" width="13.140625" style="63" customWidth="1"/>
    <col min="7158" max="7402" width="7.7109375" style="63"/>
    <col min="7403" max="7403" width="10.28515625" style="63" customWidth="1"/>
    <col min="7404" max="7406" width="7.7109375" style="63"/>
    <col min="7407" max="7407" width="61.7109375" style="63" customWidth="1"/>
    <col min="7408" max="7409" width="13.7109375" style="63" customWidth="1"/>
    <col min="7410" max="7410" width="14.140625" style="63" customWidth="1"/>
    <col min="7411" max="7411" width="11.42578125" style="63" customWidth="1"/>
    <col min="7412" max="7412" width="16" style="63" customWidth="1"/>
    <col min="7413" max="7413" width="13.140625" style="63" customWidth="1"/>
    <col min="7414" max="7658" width="7.7109375" style="63"/>
    <col min="7659" max="7659" width="10.28515625" style="63" customWidth="1"/>
    <col min="7660" max="7662" width="7.7109375" style="63"/>
    <col min="7663" max="7663" width="61.7109375" style="63" customWidth="1"/>
    <col min="7664" max="7665" width="13.7109375" style="63" customWidth="1"/>
    <col min="7666" max="7666" width="14.140625" style="63" customWidth="1"/>
    <col min="7667" max="7667" width="11.42578125" style="63" customWidth="1"/>
    <col min="7668" max="7668" width="16" style="63" customWidth="1"/>
    <col min="7669" max="7669" width="13.140625" style="63" customWidth="1"/>
    <col min="7670" max="7914" width="7.7109375" style="63"/>
    <col min="7915" max="7915" width="10.28515625" style="63" customWidth="1"/>
    <col min="7916" max="7918" width="7.7109375" style="63"/>
    <col min="7919" max="7919" width="61.7109375" style="63" customWidth="1"/>
    <col min="7920" max="7921" width="13.7109375" style="63" customWidth="1"/>
    <col min="7922" max="7922" width="14.140625" style="63" customWidth="1"/>
    <col min="7923" max="7923" width="11.42578125" style="63" customWidth="1"/>
    <col min="7924" max="7924" width="16" style="63" customWidth="1"/>
    <col min="7925" max="7925" width="13.140625" style="63" customWidth="1"/>
    <col min="7926" max="8170" width="7.7109375" style="63"/>
    <col min="8171" max="8171" width="10.28515625" style="63" customWidth="1"/>
    <col min="8172" max="8174" width="7.7109375" style="63"/>
    <col min="8175" max="8175" width="61.7109375" style="63" customWidth="1"/>
    <col min="8176" max="8177" width="13.7109375" style="63" customWidth="1"/>
    <col min="8178" max="8178" width="14.140625" style="63" customWidth="1"/>
    <col min="8179" max="8179" width="11.42578125" style="63" customWidth="1"/>
    <col min="8180" max="8180" width="16" style="63" customWidth="1"/>
    <col min="8181" max="8181" width="13.140625" style="63" customWidth="1"/>
    <col min="8182" max="8426" width="7.7109375" style="63"/>
    <col min="8427" max="8427" width="10.28515625" style="63" customWidth="1"/>
    <col min="8428" max="8430" width="7.7109375" style="63"/>
    <col min="8431" max="8431" width="61.7109375" style="63" customWidth="1"/>
    <col min="8432" max="8433" width="13.7109375" style="63" customWidth="1"/>
    <col min="8434" max="8434" width="14.140625" style="63" customWidth="1"/>
    <col min="8435" max="8435" width="11.42578125" style="63" customWidth="1"/>
    <col min="8436" max="8436" width="16" style="63" customWidth="1"/>
    <col min="8437" max="8437" width="13.140625" style="63" customWidth="1"/>
    <col min="8438" max="8682" width="7.7109375" style="63"/>
    <col min="8683" max="8683" width="10.28515625" style="63" customWidth="1"/>
    <col min="8684" max="8686" width="7.7109375" style="63"/>
    <col min="8687" max="8687" width="61.7109375" style="63" customWidth="1"/>
    <col min="8688" max="8689" width="13.7109375" style="63" customWidth="1"/>
    <col min="8690" max="8690" width="14.140625" style="63" customWidth="1"/>
    <col min="8691" max="8691" width="11.42578125" style="63" customWidth="1"/>
    <col min="8692" max="8692" width="16" style="63" customWidth="1"/>
    <col min="8693" max="8693" width="13.140625" style="63" customWidth="1"/>
    <col min="8694" max="8938" width="7.7109375" style="63"/>
    <col min="8939" max="8939" width="10.28515625" style="63" customWidth="1"/>
    <col min="8940" max="8942" width="7.7109375" style="63"/>
    <col min="8943" max="8943" width="61.7109375" style="63" customWidth="1"/>
    <col min="8944" max="8945" width="13.7109375" style="63" customWidth="1"/>
    <col min="8946" max="8946" width="14.140625" style="63" customWidth="1"/>
    <col min="8947" max="8947" width="11.42578125" style="63" customWidth="1"/>
    <col min="8948" max="8948" width="16" style="63" customWidth="1"/>
    <col min="8949" max="8949" width="13.140625" style="63" customWidth="1"/>
    <col min="8950" max="9194" width="7.7109375" style="63"/>
    <col min="9195" max="9195" width="10.28515625" style="63" customWidth="1"/>
    <col min="9196" max="9198" width="7.7109375" style="63"/>
    <col min="9199" max="9199" width="61.7109375" style="63" customWidth="1"/>
    <col min="9200" max="9201" width="13.7109375" style="63" customWidth="1"/>
    <col min="9202" max="9202" width="14.140625" style="63" customWidth="1"/>
    <col min="9203" max="9203" width="11.42578125" style="63" customWidth="1"/>
    <col min="9204" max="9204" width="16" style="63" customWidth="1"/>
    <col min="9205" max="9205" width="13.140625" style="63" customWidth="1"/>
    <col min="9206" max="9450" width="7.7109375" style="63"/>
    <col min="9451" max="9451" width="10.28515625" style="63" customWidth="1"/>
    <col min="9452" max="9454" width="7.7109375" style="63"/>
    <col min="9455" max="9455" width="61.7109375" style="63" customWidth="1"/>
    <col min="9456" max="9457" width="13.7109375" style="63" customWidth="1"/>
    <col min="9458" max="9458" width="14.140625" style="63" customWidth="1"/>
    <col min="9459" max="9459" width="11.42578125" style="63" customWidth="1"/>
    <col min="9460" max="9460" width="16" style="63" customWidth="1"/>
    <col min="9461" max="9461" width="13.140625" style="63" customWidth="1"/>
    <col min="9462" max="9706" width="7.7109375" style="63"/>
    <col min="9707" max="9707" width="10.28515625" style="63" customWidth="1"/>
    <col min="9708" max="9710" width="7.7109375" style="63"/>
    <col min="9711" max="9711" width="61.7109375" style="63" customWidth="1"/>
    <col min="9712" max="9713" width="13.7109375" style="63" customWidth="1"/>
    <col min="9714" max="9714" width="14.140625" style="63" customWidth="1"/>
    <col min="9715" max="9715" width="11.42578125" style="63" customWidth="1"/>
    <col min="9716" max="9716" width="16" style="63" customWidth="1"/>
    <col min="9717" max="9717" width="13.140625" style="63" customWidth="1"/>
    <col min="9718" max="9962" width="7.7109375" style="63"/>
    <col min="9963" max="9963" width="10.28515625" style="63" customWidth="1"/>
    <col min="9964" max="9966" width="7.7109375" style="63"/>
    <col min="9967" max="9967" width="61.7109375" style="63" customWidth="1"/>
    <col min="9968" max="9969" width="13.7109375" style="63" customWidth="1"/>
    <col min="9970" max="9970" width="14.140625" style="63" customWidth="1"/>
    <col min="9971" max="9971" width="11.42578125" style="63" customWidth="1"/>
    <col min="9972" max="9972" width="16" style="63" customWidth="1"/>
    <col min="9973" max="9973" width="13.140625" style="63" customWidth="1"/>
    <col min="9974" max="10218" width="7.7109375" style="63"/>
    <col min="10219" max="10219" width="10.28515625" style="63" customWidth="1"/>
    <col min="10220" max="10222" width="7.7109375" style="63"/>
    <col min="10223" max="10223" width="61.7109375" style="63" customWidth="1"/>
    <col min="10224" max="10225" width="13.7109375" style="63" customWidth="1"/>
    <col min="10226" max="10226" width="14.140625" style="63" customWidth="1"/>
    <col min="10227" max="10227" width="11.42578125" style="63" customWidth="1"/>
    <col min="10228" max="10228" width="16" style="63" customWidth="1"/>
    <col min="10229" max="10229" width="13.140625" style="63" customWidth="1"/>
    <col min="10230" max="10474" width="7.7109375" style="63"/>
    <col min="10475" max="10475" width="10.28515625" style="63" customWidth="1"/>
    <col min="10476" max="10478" width="7.7109375" style="63"/>
    <col min="10479" max="10479" width="61.7109375" style="63" customWidth="1"/>
    <col min="10480" max="10481" width="13.7109375" style="63" customWidth="1"/>
    <col min="10482" max="10482" width="14.140625" style="63" customWidth="1"/>
    <col min="10483" max="10483" width="11.42578125" style="63" customWidth="1"/>
    <col min="10484" max="10484" width="16" style="63" customWidth="1"/>
    <col min="10485" max="10485" width="13.140625" style="63" customWidth="1"/>
    <col min="10486" max="10730" width="7.7109375" style="63"/>
    <col min="10731" max="10731" width="10.28515625" style="63" customWidth="1"/>
    <col min="10732" max="10734" width="7.7109375" style="63"/>
    <col min="10735" max="10735" width="61.7109375" style="63" customWidth="1"/>
    <col min="10736" max="10737" width="13.7109375" style="63" customWidth="1"/>
    <col min="10738" max="10738" width="14.140625" style="63" customWidth="1"/>
    <col min="10739" max="10739" width="11.42578125" style="63" customWidth="1"/>
    <col min="10740" max="10740" width="16" style="63" customWidth="1"/>
    <col min="10741" max="10741" width="13.140625" style="63" customWidth="1"/>
    <col min="10742" max="10986" width="7.7109375" style="63"/>
    <col min="10987" max="10987" width="10.28515625" style="63" customWidth="1"/>
    <col min="10988" max="10990" width="7.7109375" style="63"/>
    <col min="10991" max="10991" width="61.7109375" style="63" customWidth="1"/>
    <col min="10992" max="10993" width="13.7109375" style="63" customWidth="1"/>
    <col min="10994" max="10994" width="14.140625" style="63" customWidth="1"/>
    <col min="10995" max="10995" width="11.42578125" style="63" customWidth="1"/>
    <col min="10996" max="10996" width="16" style="63" customWidth="1"/>
    <col min="10997" max="10997" width="13.140625" style="63" customWidth="1"/>
    <col min="10998" max="11242" width="7.7109375" style="63"/>
    <col min="11243" max="11243" width="10.28515625" style="63" customWidth="1"/>
    <col min="11244" max="11246" width="7.7109375" style="63"/>
    <col min="11247" max="11247" width="61.7109375" style="63" customWidth="1"/>
    <col min="11248" max="11249" width="13.7109375" style="63" customWidth="1"/>
    <col min="11250" max="11250" width="14.140625" style="63" customWidth="1"/>
    <col min="11251" max="11251" width="11.42578125" style="63" customWidth="1"/>
    <col min="11252" max="11252" width="16" style="63" customWidth="1"/>
    <col min="11253" max="11253" width="13.140625" style="63" customWidth="1"/>
    <col min="11254" max="11498" width="7.7109375" style="63"/>
    <col min="11499" max="11499" width="10.28515625" style="63" customWidth="1"/>
    <col min="11500" max="11502" width="7.7109375" style="63"/>
    <col min="11503" max="11503" width="61.7109375" style="63" customWidth="1"/>
    <col min="11504" max="11505" width="13.7109375" style="63" customWidth="1"/>
    <col min="11506" max="11506" width="14.140625" style="63" customWidth="1"/>
    <col min="11507" max="11507" width="11.42578125" style="63" customWidth="1"/>
    <col min="11508" max="11508" width="16" style="63" customWidth="1"/>
    <col min="11509" max="11509" width="13.140625" style="63" customWidth="1"/>
    <col min="11510" max="11754" width="7.7109375" style="63"/>
    <col min="11755" max="11755" width="10.28515625" style="63" customWidth="1"/>
    <col min="11756" max="11758" width="7.7109375" style="63"/>
    <col min="11759" max="11759" width="61.7109375" style="63" customWidth="1"/>
    <col min="11760" max="11761" width="13.7109375" style="63" customWidth="1"/>
    <col min="11762" max="11762" width="14.140625" style="63" customWidth="1"/>
    <col min="11763" max="11763" width="11.42578125" style="63" customWidth="1"/>
    <col min="11764" max="11764" width="16" style="63" customWidth="1"/>
    <col min="11765" max="11765" width="13.140625" style="63" customWidth="1"/>
    <col min="11766" max="12010" width="7.7109375" style="63"/>
    <col min="12011" max="12011" width="10.28515625" style="63" customWidth="1"/>
    <col min="12012" max="12014" width="7.7109375" style="63"/>
    <col min="12015" max="12015" width="61.7109375" style="63" customWidth="1"/>
    <col min="12016" max="12017" width="13.7109375" style="63" customWidth="1"/>
    <col min="12018" max="12018" width="14.140625" style="63" customWidth="1"/>
    <col min="12019" max="12019" width="11.42578125" style="63" customWidth="1"/>
    <col min="12020" max="12020" width="16" style="63" customWidth="1"/>
    <col min="12021" max="12021" width="13.140625" style="63" customWidth="1"/>
    <col min="12022" max="12266" width="7.7109375" style="63"/>
    <col min="12267" max="12267" width="10.28515625" style="63" customWidth="1"/>
    <col min="12268" max="12270" width="7.7109375" style="63"/>
    <col min="12271" max="12271" width="61.7109375" style="63" customWidth="1"/>
    <col min="12272" max="12273" width="13.7109375" style="63" customWidth="1"/>
    <col min="12274" max="12274" width="14.140625" style="63" customWidth="1"/>
    <col min="12275" max="12275" width="11.42578125" style="63" customWidth="1"/>
    <col min="12276" max="12276" width="16" style="63" customWidth="1"/>
    <col min="12277" max="12277" width="13.140625" style="63" customWidth="1"/>
    <col min="12278" max="12522" width="7.7109375" style="63"/>
    <col min="12523" max="12523" width="10.28515625" style="63" customWidth="1"/>
    <col min="12524" max="12526" width="7.7109375" style="63"/>
    <col min="12527" max="12527" width="61.7109375" style="63" customWidth="1"/>
    <col min="12528" max="12529" width="13.7109375" style="63" customWidth="1"/>
    <col min="12530" max="12530" width="14.140625" style="63" customWidth="1"/>
    <col min="12531" max="12531" width="11.42578125" style="63" customWidth="1"/>
    <col min="12532" max="12532" width="16" style="63" customWidth="1"/>
    <col min="12533" max="12533" width="13.140625" style="63" customWidth="1"/>
    <col min="12534" max="12778" width="7.7109375" style="63"/>
    <col min="12779" max="12779" width="10.28515625" style="63" customWidth="1"/>
    <col min="12780" max="12782" width="7.7109375" style="63"/>
    <col min="12783" max="12783" width="61.7109375" style="63" customWidth="1"/>
    <col min="12784" max="12785" width="13.7109375" style="63" customWidth="1"/>
    <col min="12786" max="12786" width="14.140625" style="63" customWidth="1"/>
    <col min="12787" max="12787" width="11.42578125" style="63" customWidth="1"/>
    <col min="12788" max="12788" width="16" style="63" customWidth="1"/>
    <col min="12789" max="12789" width="13.140625" style="63" customWidth="1"/>
    <col min="12790" max="13034" width="7.7109375" style="63"/>
    <col min="13035" max="13035" width="10.28515625" style="63" customWidth="1"/>
    <col min="13036" max="13038" width="7.7109375" style="63"/>
    <col min="13039" max="13039" width="61.7109375" style="63" customWidth="1"/>
    <col min="13040" max="13041" width="13.7109375" style="63" customWidth="1"/>
    <col min="13042" max="13042" width="14.140625" style="63" customWidth="1"/>
    <col min="13043" max="13043" width="11.42578125" style="63" customWidth="1"/>
    <col min="13044" max="13044" width="16" style="63" customWidth="1"/>
    <col min="13045" max="13045" width="13.140625" style="63" customWidth="1"/>
    <col min="13046" max="13290" width="7.7109375" style="63"/>
    <col min="13291" max="13291" width="10.28515625" style="63" customWidth="1"/>
    <col min="13292" max="13294" width="7.7109375" style="63"/>
    <col min="13295" max="13295" width="61.7109375" style="63" customWidth="1"/>
    <col min="13296" max="13297" width="13.7109375" style="63" customWidth="1"/>
    <col min="13298" max="13298" width="14.140625" style="63" customWidth="1"/>
    <col min="13299" max="13299" width="11.42578125" style="63" customWidth="1"/>
    <col min="13300" max="13300" width="16" style="63" customWidth="1"/>
    <col min="13301" max="13301" width="13.140625" style="63" customWidth="1"/>
    <col min="13302" max="13546" width="7.7109375" style="63"/>
    <col min="13547" max="13547" width="10.28515625" style="63" customWidth="1"/>
    <col min="13548" max="13550" width="7.7109375" style="63"/>
    <col min="13551" max="13551" width="61.7109375" style="63" customWidth="1"/>
    <col min="13552" max="13553" width="13.7109375" style="63" customWidth="1"/>
    <col min="13554" max="13554" width="14.140625" style="63" customWidth="1"/>
    <col min="13555" max="13555" width="11.42578125" style="63" customWidth="1"/>
    <col min="13556" max="13556" width="16" style="63" customWidth="1"/>
    <col min="13557" max="13557" width="13.140625" style="63" customWidth="1"/>
    <col min="13558" max="13802" width="7.7109375" style="63"/>
    <col min="13803" max="13803" width="10.28515625" style="63" customWidth="1"/>
    <col min="13804" max="13806" width="7.7109375" style="63"/>
    <col min="13807" max="13807" width="61.7109375" style="63" customWidth="1"/>
    <col min="13808" max="13809" width="13.7109375" style="63" customWidth="1"/>
    <col min="13810" max="13810" width="14.140625" style="63" customWidth="1"/>
    <col min="13811" max="13811" width="11.42578125" style="63" customWidth="1"/>
    <col min="13812" max="13812" width="16" style="63" customWidth="1"/>
    <col min="13813" max="13813" width="13.140625" style="63" customWidth="1"/>
    <col min="13814" max="14058" width="7.7109375" style="63"/>
    <col min="14059" max="14059" width="10.28515625" style="63" customWidth="1"/>
    <col min="14060" max="14062" width="7.7109375" style="63"/>
    <col min="14063" max="14063" width="61.7109375" style="63" customWidth="1"/>
    <col min="14064" max="14065" width="13.7109375" style="63" customWidth="1"/>
    <col min="14066" max="14066" width="14.140625" style="63" customWidth="1"/>
    <col min="14067" max="14067" width="11.42578125" style="63" customWidth="1"/>
    <col min="14068" max="14068" width="16" style="63" customWidth="1"/>
    <col min="14069" max="14069" width="13.140625" style="63" customWidth="1"/>
    <col min="14070" max="14314" width="7.7109375" style="63"/>
    <col min="14315" max="14315" width="10.28515625" style="63" customWidth="1"/>
    <col min="14316" max="14318" width="7.7109375" style="63"/>
    <col min="14319" max="14319" width="61.7109375" style="63" customWidth="1"/>
    <col min="14320" max="14321" width="13.7109375" style="63" customWidth="1"/>
    <col min="14322" max="14322" width="14.140625" style="63" customWidth="1"/>
    <col min="14323" max="14323" width="11.42578125" style="63" customWidth="1"/>
    <col min="14324" max="14324" width="16" style="63" customWidth="1"/>
    <col min="14325" max="14325" width="13.140625" style="63" customWidth="1"/>
    <col min="14326" max="14570" width="7.7109375" style="63"/>
    <col min="14571" max="14571" width="10.28515625" style="63" customWidth="1"/>
    <col min="14572" max="14574" width="7.7109375" style="63"/>
    <col min="14575" max="14575" width="61.7109375" style="63" customWidth="1"/>
    <col min="14576" max="14577" width="13.7109375" style="63" customWidth="1"/>
    <col min="14578" max="14578" width="14.140625" style="63" customWidth="1"/>
    <col min="14579" max="14579" width="11.42578125" style="63" customWidth="1"/>
    <col min="14580" max="14580" width="16" style="63" customWidth="1"/>
    <col min="14581" max="14581" width="13.140625" style="63" customWidth="1"/>
    <col min="14582" max="14826" width="7.7109375" style="63"/>
    <col min="14827" max="14827" width="10.28515625" style="63" customWidth="1"/>
    <col min="14828" max="14830" width="7.7109375" style="63"/>
    <col min="14831" max="14831" width="61.7109375" style="63" customWidth="1"/>
    <col min="14832" max="14833" width="13.7109375" style="63" customWidth="1"/>
    <col min="14834" max="14834" width="14.140625" style="63" customWidth="1"/>
    <col min="14835" max="14835" width="11.42578125" style="63" customWidth="1"/>
    <col min="14836" max="14836" width="16" style="63" customWidth="1"/>
    <col min="14837" max="14837" width="13.140625" style="63" customWidth="1"/>
    <col min="14838" max="15082" width="7.7109375" style="63"/>
    <col min="15083" max="15083" width="10.28515625" style="63" customWidth="1"/>
    <col min="15084" max="15086" width="7.7109375" style="63"/>
    <col min="15087" max="15087" width="61.7109375" style="63" customWidth="1"/>
    <col min="15088" max="15089" width="13.7109375" style="63" customWidth="1"/>
    <col min="15090" max="15090" width="14.140625" style="63" customWidth="1"/>
    <col min="15091" max="15091" width="11.42578125" style="63" customWidth="1"/>
    <col min="15092" max="15092" width="16" style="63" customWidth="1"/>
    <col min="15093" max="15093" width="13.140625" style="63" customWidth="1"/>
    <col min="15094" max="15338" width="7.7109375" style="63"/>
    <col min="15339" max="15339" width="10.28515625" style="63" customWidth="1"/>
    <col min="15340" max="15342" width="7.7109375" style="63"/>
    <col min="15343" max="15343" width="61.7109375" style="63" customWidth="1"/>
    <col min="15344" max="15345" width="13.7109375" style="63" customWidth="1"/>
    <col min="15346" max="15346" width="14.140625" style="63" customWidth="1"/>
    <col min="15347" max="15347" width="11.42578125" style="63" customWidth="1"/>
    <col min="15348" max="15348" width="16" style="63" customWidth="1"/>
    <col min="15349" max="15349" width="13.140625" style="63" customWidth="1"/>
    <col min="15350" max="15594" width="7.7109375" style="63"/>
    <col min="15595" max="15595" width="10.28515625" style="63" customWidth="1"/>
    <col min="15596" max="15598" width="7.7109375" style="63"/>
    <col min="15599" max="15599" width="61.7109375" style="63" customWidth="1"/>
    <col min="15600" max="15601" width="13.7109375" style="63" customWidth="1"/>
    <col min="15602" max="15602" width="14.140625" style="63" customWidth="1"/>
    <col min="15603" max="15603" width="11.42578125" style="63" customWidth="1"/>
    <col min="15604" max="15604" width="16" style="63" customWidth="1"/>
    <col min="15605" max="15605" width="13.140625" style="63" customWidth="1"/>
    <col min="15606" max="15850" width="7.7109375" style="63"/>
    <col min="15851" max="15851" width="10.28515625" style="63" customWidth="1"/>
    <col min="15852" max="15854" width="7.7109375" style="63"/>
    <col min="15855" max="15855" width="61.7109375" style="63" customWidth="1"/>
    <col min="15856" max="15857" width="13.7109375" style="63" customWidth="1"/>
    <col min="15858" max="15858" width="14.140625" style="63" customWidth="1"/>
    <col min="15859" max="15859" width="11.42578125" style="63" customWidth="1"/>
    <col min="15860" max="15860" width="16" style="63" customWidth="1"/>
    <col min="15861" max="15861" width="13.140625" style="63" customWidth="1"/>
    <col min="15862" max="16106" width="7.7109375" style="63"/>
    <col min="16107" max="16107" width="10.28515625" style="63" customWidth="1"/>
    <col min="16108" max="16110" width="7.7109375" style="63"/>
    <col min="16111" max="16111" width="61.7109375" style="63" customWidth="1"/>
    <col min="16112" max="16113" width="13.7109375" style="63" customWidth="1"/>
    <col min="16114" max="16114" width="14.140625" style="63" customWidth="1"/>
    <col min="16115" max="16115" width="11.42578125" style="63" customWidth="1"/>
    <col min="16116" max="16116" width="16" style="63" customWidth="1"/>
    <col min="16117" max="16117" width="13.140625" style="63" customWidth="1"/>
    <col min="16118" max="16384" width="7.7109375" style="63"/>
  </cols>
  <sheetData>
    <row r="1" spans="1:10" ht="54.95" customHeight="1">
      <c r="A1" s="1013" t="s">
        <v>1356</v>
      </c>
      <c r="B1" s="1014"/>
      <c r="C1" s="1014"/>
      <c r="D1" s="1014"/>
      <c r="E1" s="1014"/>
      <c r="F1" s="1014"/>
      <c r="G1" s="1014"/>
      <c r="H1" s="1014"/>
      <c r="I1" s="1014"/>
    </row>
    <row r="2" spans="1:10" ht="54.95" customHeight="1">
      <c r="A2" s="1025" t="s">
        <v>1357</v>
      </c>
      <c r="B2" s="1026"/>
      <c r="C2" s="1026"/>
      <c r="D2" s="1026"/>
      <c r="E2" s="1026"/>
      <c r="F2" s="1026"/>
      <c r="G2" s="1026"/>
      <c r="H2" s="1026"/>
      <c r="I2" s="1026"/>
      <c r="J2" s="232"/>
    </row>
    <row r="3" spans="1:10" ht="23.1" customHeight="1">
      <c r="A3" s="999" t="s">
        <v>215</v>
      </c>
      <c r="B3" s="999"/>
      <c r="C3" s="999"/>
      <c r="D3" s="995"/>
      <c r="E3" s="997" t="s">
        <v>216</v>
      </c>
      <c r="F3" s="997"/>
      <c r="G3" s="997"/>
      <c r="H3" s="997"/>
      <c r="I3" s="998"/>
    </row>
    <row r="4" spans="1:10" ht="54.95" customHeight="1">
      <c r="A4" s="1005" t="s">
        <v>618</v>
      </c>
      <c r="B4" s="249" t="s">
        <v>251</v>
      </c>
      <c r="C4" s="260"/>
      <c r="D4" s="250" t="s">
        <v>252</v>
      </c>
      <c r="E4" s="249" t="s">
        <v>253</v>
      </c>
      <c r="F4" s="260"/>
      <c r="G4" s="250" t="s">
        <v>254</v>
      </c>
      <c r="H4" s="260" t="s">
        <v>664</v>
      </c>
      <c r="I4" s="1005" t="s">
        <v>773</v>
      </c>
    </row>
    <row r="5" spans="1:10" ht="54.95" customHeight="1">
      <c r="A5" s="1006"/>
      <c r="B5" s="243" t="s">
        <v>255</v>
      </c>
      <c r="C5" s="243" t="s">
        <v>256</v>
      </c>
      <c r="D5" s="243" t="s">
        <v>257</v>
      </c>
      <c r="E5" s="243" t="s">
        <v>255</v>
      </c>
      <c r="F5" s="243" t="s">
        <v>256</v>
      </c>
      <c r="G5" s="243" t="s">
        <v>257</v>
      </c>
      <c r="H5" s="260" t="s">
        <v>665</v>
      </c>
      <c r="I5" s="1006"/>
    </row>
    <row r="6" spans="1:10" ht="54.95" customHeight="1">
      <c r="A6" s="239" t="s">
        <v>259</v>
      </c>
      <c r="B6" s="674">
        <v>2910</v>
      </c>
      <c r="C6" s="674">
        <v>12444</v>
      </c>
      <c r="D6" s="675">
        <f t="shared" ref="D6:D16" si="0">SUM(B6:C6)</f>
        <v>15354</v>
      </c>
      <c r="E6" s="674">
        <v>958</v>
      </c>
      <c r="F6" s="674">
        <v>326</v>
      </c>
      <c r="G6" s="675">
        <f t="shared" ref="G6:G16" si="1">SUM(E6:F6)</f>
        <v>1284</v>
      </c>
      <c r="H6" s="677" t="s">
        <v>258</v>
      </c>
      <c r="I6" s="239" t="s">
        <v>260</v>
      </c>
    </row>
    <row r="7" spans="1:10" ht="54.95" customHeight="1">
      <c r="A7" s="239" t="s">
        <v>262</v>
      </c>
      <c r="B7" s="676">
        <v>9881</v>
      </c>
      <c r="C7" s="676">
        <v>53496</v>
      </c>
      <c r="D7" s="675">
        <f t="shared" si="0"/>
        <v>63377</v>
      </c>
      <c r="E7" s="676">
        <v>5813</v>
      </c>
      <c r="F7" s="676">
        <v>5590</v>
      </c>
      <c r="G7" s="675">
        <f t="shared" si="1"/>
        <v>11403</v>
      </c>
      <c r="H7" s="677" t="s">
        <v>261</v>
      </c>
      <c r="I7" s="239" t="s">
        <v>263</v>
      </c>
    </row>
    <row r="8" spans="1:10" ht="54.95" customHeight="1">
      <c r="A8" s="239" t="s">
        <v>265</v>
      </c>
      <c r="B8" s="674">
        <v>11444</v>
      </c>
      <c r="C8" s="674">
        <v>149035</v>
      </c>
      <c r="D8" s="675">
        <f t="shared" si="0"/>
        <v>160479</v>
      </c>
      <c r="E8" s="674">
        <v>2691</v>
      </c>
      <c r="F8" s="674">
        <v>5743</v>
      </c>
      <c r="G8" s="675">
        <f t="shared" si="1"/>
        <v>8434</v>
      </c>
      <c r="H8" s="677" t="s">
        <v>264</v>
      </c>
      <c r="I8" s="239" t="s">
        <v>266</v>
      </c>
    </row>
    <row r="9" spans="1:10" ht="54.95" customHeight="1">
      <c r="A9" s="239" t="s">
        <v>268</v>
      </c>
      <c r="B9" s="676">
        <v>19595</v>
      </c>
      <c r="C9" s="676">
        <v>171153</v>
      </c>
      <c r="D9" s="675">
        <f t="shared" si="0"/>
        <v>190748</v>
      </c>
      <c r="E9" s="676">
        <v>2414</v>
      </c>
      <c r="F9" s="676">
        <v>2374</v>
      </c>
      <c r="G9" s="675">
        <f t="shared" si="1"/>
        <v>4788</v>
      </c>
      <c r="H9" s="677" t="s">
        <v>267</v>
      </c>
      <c r="I9" s="239" t="s">
        <v>269</v>
      </c>
    </row>
    <row r="10" spans="1:10" ht="54.95" customHeight="1">
      <c r="A10" s="239" t="s">
        <v>271</v>
      </c>
      <c r="B10" s="674">
        <v>17865</v>
      </c>
      <c r="C10" s="674">
        <v>100501</v>
      </c>
      <c r="D10" s="675">
        <f t="shared" si="0"/>
        <v>118366</v>
      </c>
      <c r="E10" s="674">
        <v>900</v>
      </c>
      <c r="F10" s="674">
        <v>651</v>
      </c>
      <c r="G10" s="675">
        <f t="shared" si="1"/>
        <v>1551</v>
      </c>
      <c r="H10" s="677" t="s">
        <v>270</v>
      </c>
      <c r="I10" s="239" t="s">
        <v>272</v>
      </c>
    </row>
    <row r="11" spans="1:10" ht="54.95" customHeight="1">
      <c r="A11" s="239" t="s">
        <v>274</v>
      </c>
      <c r="B11" s="676">
        <v>1840</v>
      </c>
      <c r="C11" s="676">
        <v>8334</v>
      </c>
      <c r="D11" s="675">
        <f t="shared" si="0"/>
        <v>10174</v>
      </c>
      <c r="E11" s="676">
        <v>441</v>
      </c>
      <c r="F11" s="676">
        <v>230</v>
      </c>
      <c r="G11" s="675">
        <f t="shared" si="1"/>
        <v>671</v>
      </c>
      <c r="H11" s="677" t="s">
        <v>273</v>
      </c>
      <c r="I11" s="239" t="s">
        <v>275</v>
      </c>
    </row>
    <row r="12" spans="1:10" ht="54.95" customHeight="1">
      <c r="A12" s="239" t="s">
        <v>277</v>
      </c>
      <c r="B12" s="674">
        <v>2400</v>
      </c>
      <c r="C12" s="674">
        <v>9334</v>
      </c>
      <c r="D12" s="675">
        <f t="shared" si="0"/>
        <v>11734</v>
      </c>
      <c r="E12" s="674">
        <v>279</v>
      </c>
      <c r="F12" s="674">
        <v>324</v>
      </c>
      <c r="G12" s="675">
        <f t="shared" si="1"/>
        <v>603</v>
      </c>
      <c r="H12" s="677" t="s">
        <v>276</v>
      </c>
      <c r="I12" s="239" t="s">
        <v>278</v>
      </c>
    </row>
    <row r="13" spans="1:10" ht="54.95" customHeight="1">
      <c r="A13" s="239" t="s">
        <v>280</v>
      </c>
      <c r="B13" s="676">
        <v>5770</v>
      </c>
      <c r="C13" s="676">
        <v>26436</v>
      </c>
      <c r="D13" s="675">
        <f t="shared" si="0"/>
        <v>32206</v>
      </c>
      <c r="E13" s="676">
        <v>133</v>
      </c>
      <c r="F13" s="676">
        <v>204</v>
      </c>
      <c r="G13" s="675">
        <f t="shared" si="1"/>
        <v>337</v>
      </c>
      <c r="H13" s="677" t="s">
        <v>279</v>
      </c>
      <c r="I13" s="239" t="s">
        <v>281</v>
      </c>
    </row>
    <row r="14" spans="1:10" s="64" customFormat="1" ht="54.95" customHeight="1">
      <c r="A14" s="239" t="s">
        <v>1073</v>
      </c>
      <c r="B14" s="674">
        <v>5692</v>
      </c>
      <c r="C14" s="674">
        <v>10889</v>
      </c>
      <c r="D14" s="675">
        <f t="shared" si="0"/>
        <v>16581</v>
      </c>
      <c r="E14" s="674">
        <v>65</v>
      </c>
      <c r="F14" s="674">
        <v>97</v>
      </c>
      <c r="G14" s="675">
        <f t="shared" si="1"/>
        <v>162</v>
      </c>
      <c r="H14" s="677" t="s">
        <v>282</v>
      </c>
      <c r="I14" s="239" t="s">
        <v>283</v>
      </c>
    </row>
    <row r="15" spans="1:10" s="64" customFormat="1" ht="54.95" customHeight="1">
      <c r="A15" s="239" t="s">
        <v>285</v>
      </c>
      <c r="B15" s="676">
        <v>2753</v>
      </c>
      <c r="C15" s="676">
        <v>7228</v>
      </c>
      <c r="D15" s="675">
        <f t="shared" si="0"/>
        <v>9981</v>
      </c>
      <c r="E15" s="676">
        <v>67</v>
      </c>
      <c r="F15" s="676">
        <v>85</v>
      </c>
      <c r="G15" s="675">
        <f t="shared" si="1"/>
        <v>152</v>
      </c>
      <c r="H15" s="677" t="s">
        <v>284</v>
      </c>
      <c r="I15" s="239" t="s">
        <v>286</v>
      </c>
    </row>
    <row r="16" spans="1:10" s="64" customFormat="1" ht="54.95" customHeight="1">
      <c r="A16" s="239" t="s">
        <v>288</v>
      </c>
      <c r="B16" s="674">
        <v>4245</v>
      </c>
      <c r="C16" s="674">
        <v>20550</v>
      </c>
      <c r="D16" s="675">
        <f t="shared" si="0"/>
        <v>24795</v>
      </c>
      <c r="E16" s="674">
        <v>1148</v>
      </c>
      <c r="F16" s="674">
        <v>844</v>
      </c>
      <c r="G16" s="675">
        <f t="shared" si="1"/>
        <v>1992</v>
      </c>
      <c r="H16" s="677" t="s">
        <v>287</v>
      </c>
      <c r="I16" s="239" t="s">
        <v>289</v>
      </c>
    </row>
    <row r="17" spans="1:9" s="673" customFormat="1" ht="54.95" customHeight="1">
      <c r="A17" s="671" t="s">
        <v>35</v>
      </c>
      <c r="B17" s="672">
        <f>SUM(B6:B16)</f>
        <v>84395</v>
      </c>
      <c r="C17" s="672">
        <f>SUM(C6:C16)</f>
        <v>569400</v>
      </c>
      <c r="D17" s="672">
        <f>SUM(B17:C18)</f>
        <v>653795</v>
      </c>
      <c r="E17" s="672">
        <f>SUM(E6:E16)</f>
        <v>14909</v>
      </c>
      <c r="F17" s="672">
        <f>SUM(F6:F16)</f>
        <v>16468</v>
      </c>
      <c r="G17" s="672">
        <f>SUM(E17:F18)</f>
        <v>31377</v>
      </c>
      <c r="H17" s="671"/>
      <c r="I17" s="671" t="s">
        <v>36</v>
      </c>
    </row>
    <row r="18" spans="1:9" ht="27.75" customHeight="1">
      <c r="A18" s="1060" t="s">
        <v>290</v>
      </c>
      <c r="B18" s="1061"/>
      <c r="C18" s="1061"/>
      <c r="D18" s="1061"/>
      <c r="E18" s="1061"/>
      <c r="F18" s="1061"/>
      <c r="G18" s="1061"/>
      <c r="H18" s="1061"/>
      <c r="I18" s="1062"/>
    </row>
    <row r="20" spans="1:9" ht="54.95" customHeight="1">
      <c r="B20" s="65"/>
      <c r="C20" s="65"/>
      <c r="D20" s="65"/>
      <c r="E20" s="65"/>
      <c r="F20" s="65"/>
      <c r="G20" s="65"/>
    </row>
  </sheetData>
  <dataConsolidate>
    <dataRefs count="19">
      <dataRef ref="F7:J26" sheet="الأحساء26" r:id="rId1"/>
      <dataRef ref="F7:J26" sheet="الباحة26" r:id="rId2"/>
      <dataRef ref="F7:J26" sheet="الجوف26" r:id="rId3"/>
      <dataRef ref="F7:J26" sheet="الرياض26" r:id="rId4"/>
      <dataRef ref="F7:J26" sheet="الشرقية26" r:id="rId5"/>
      <dataRef ref="F7:J26" sheet="الشمالية26" r:id="rId6"/>
      <dataRef ref="F7:J26" sheet="الطائف26" r:id="rId7"/>
      <dataRef ref="F7:J26" sheet="القريات26" r:id="rId8"/>
      <dataRef ref="F7:J26" sheet="القصيم26" r:id="rId9"/>
      <dataRef ref="F7:J26" sheet="المدينة26" r:id="rId10"/>
      <dataRef ref="F7:J26" sheet="بيشة26" r:id="rId11"/>
      <dataRef ref="F7:J26" sheet="تبوك26" r:id="rId12"/>
      <dataRef ref="F7:J26" sheet="جازان26" r:id="rId13"/>
      <dataRef ref="F7:J26" sheet="جدة26" r:id="rId14"/>
      <dataRef ref="F7:J26" sheet="حائل26" r:id="rId15"/>
      <dataRef ref="F7:J26" sheet="حفر الباطن26" r:id="rId16"/>
      <dataRef ref="F7:J26" sheet="عسير26" r:id="rId17"/>
      <dataRef ref="F7:J26" sheet="مكة26" r:id="rId18"/>
      <dataRef ref="F7:J26" sheet="نجران26" r:id="rId19"/>
    </dataRefs>
  </dataConsolidate>
  <mergeCells count="7">
    <mergeCell ref="A18:I18"/>
    <mergeCell ref="I4:I5"/>
    <mergeCell ref="A1:I1"/>
    <mergeCell ref="A4:A5"/>
    <mergeCell ref="A2:I2"/>
    <mergeCell ref="A3:D3"/>
    <mergeCell ref="E3:I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orientation="landscape" r:id="rId2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AD32"/>
  <sheetViews>
    <sheetView rightToLeft="1" zoomScaleNormal="100" workbookViewId="0">
      <selection activeCell="A2" sqref="A2:H2"/>
    </sheetView>
  </sheetViews>
  <sheetFormatPr defaultColWidth="13.42578125" defaultRowHeight="15"/>
  <cols>
    <col min="1" max="1" width="21.7109375" style="327" customWidth="1"/>
    <col min="2" max="7" width="13.7109375" style="327" customWidth="1"/>
    <col min="8" max="8" width="21.7109375" style="327" customWidth="1"/>
    <col min="9" max="235" width="13.42578125" style="327"/>
    <col min="236" max="243" width="17.42578125" style="327" customWidth="1"/>
    <col min="244" max="245" width="13.42578125" style="327" customWidth="1"/>
    <col min="246" max="491" width="13.42578125" style="327"/>
    <col min="492" max="499" width="17.42578125" style="327" customWidth="1"/>
    <col min="500" max="501" width="13.42578125" style="327" customWidth="1"/>
    <col min="502" max="747" width="13.42578125" style="327"/>
    <col min="748" max="755" width="17.42578125" style="327" customWidth="1"/>
    <col min="756" max="757" width="13.42578125" style="327" customWidth="1"/>
    <col min="758" max="1003" width="13.42578125" style="327"/>
    <col min="1004" max="1011" width="17.42578125" style="327" customWidth="1"/>
    <col min="1012" max="1013" width="13.42578125" style="327" customWidth="1"/>
    <col min="1014" max="1259" width="13.42578125" style="327"/>
    <col min="1260" max="1267" width="17.42578125" style="327" customWidth="1"/>
    <col min="1268" max="1269" width="13.42578125" style="327" customWidth="1"/>
    <col min="1270" max="1515" width="13.42578125" style="327"/>
    <col min="1516" max="1523" width="17.42578125" style="327" customWidth="1"/>
    <col min="1524" max="1525" width="13.42578125" style="327" customWidth="1"/>
    <col min="1526" max="1771" width="13.42578125" style="327"/>
    <col min="1772" max="1779" width="17.42578125" style="327" customWidth="1"/>
    <col min="1780" max="1781" width="13.42578125" style="327" customWidth="1"/>
    <col min="1782" max="2027" width="13.42578125" style="327"/>
    <col min="2028" max="2035" width="17.42578125" style="327" customWidth="1"/>
    <col min="2036" max="2037" width="13.42578125" style="327" customWidth="1"/>
    <col min="2038" max="2283" width="13.42578125" style="327"/>
    <col min="2284" max="2291" width="17.42578125" style="327" customWidth="1"/>
    <col min="2292" max="2293" width="13.42578125" style="327" customWidth="1"/>
    <col min="2294" max="2539" width="13.42578125" style="327"/>
    <col min="2540" max="2547" width="17.42578125" style="327" customWidth="1"/>
    <col min="2548" max="2549" width="13.42578125" style="327" customWidth="1"/>
    <col min="2550" max="2795" width="13.42578125" style="327"/>
    <col min="2796" max="2803" width="17.42578125" style="327" customWidth="1"/>
    <col min="2804" max="2805" width="13.42578125" style="327" customWidth="1"/>
    <col min="2806" max="3051" width="13.42578125" style="327"/>
    <col min="3052" max="3059" width="17.42578125" style="327" customWidth="1"/>
    <col min="3060" max="3061" width="13.42578125" style="327" customWidth="1"/>
    <col min="3062" max="3307" width="13.42578125" style="327"/>
    <col min="3308" max="3315" width="17.42578125" style="327" customWidth="1"/>
    <col min="3316" max="3317" width="13.42578125" style="327" customWidth="1"/>
    <col min="3318" max="3563" width="13.42578125" style="327"/>
    <col min="3564" max="3571" width="17.42578125" style="327" customWidth="1"/>
    <col min="3572" max="3573" width="13.42578125" style="327" customWidth="1"/>
    <col min="3574" max="3819" width="13.42578125" style="327"/>
    <col min="3820" max="3827" width="17.42578125" style="327" customWidth="1"/>
    <col min="3828" max="3829" width="13.42578125" style="327" customWidth="1"/>
    <col min="3830" max="4075" width="13.42578125" style="327"/>
    <col min="4076" max="4083" width="17.42578125" style="327" customWidth="1"/>
    <col min="4084" max="4085" width="13.42578125" style="327" customWidth="1"/>
    <col min="4086" max="4331" width="13.42578125" style="327"/>
    <col min="4332" max="4339" width="17.42578125" style="327" customWidth="1"/>
    <col min="4340" max="4341" width="13.42578125" style="327" customWidth="1"/>
    <col min="4342" max="4587" width="13.42578125" style="327"/>
    <col min="4588" max="4595" width="17.42578125" style="327" customWidth="1"/>
    <col min="4596" max="4597" width="13.42578125" style="327" customWidth="1"/>
    <col min="4598" max="4843" width="13.42578125" style="327"/>
    <col min="4844" max="4851" width="17.42578125" style="327" customWidth="1"/>
    <col min="4852" max="4853" width="13.42578125" style="327" customWidth="1"/>
    <col min="4854" max="5099" width="13.42578125" style="327"/>
    <col min="5100" max="5107" width="17.42578125" style="327" customWidth="1"/>
    <col min="5108" max="5109" width="13.42578125" style="327" customWidth="1"/>
    <col min="5110" max="5355" width="13.42578125" style="327"/>
    <col min="5356" max="5363" width="17.42578125" style="327" customWidth="1"/>
    <col min="5364" max="5365" width="13.42578125" style="327" customWidth="1"/>
    <col min="5366" max="5611" width="13.42578125" style="327"/>
    <col min="5612" max="5619" width="17.42578125" style="327" customWidth="1"/>
    <col min="5620" max="5621" width="13.42578125" style="327" customWidth="1"/>
    <col min="5622" max="5867" width="13.42578125" style="327"/>
    <col min="5868" max="5875" width="17.42578125" style="327" customWidth="1"/>
    <col min="5876" max="5877" width="13.42578125" style="327" customWidth="1"/>
    <col min="5878" max="6123" width="13.42578125" style="327"/>
    <col min="6124" max="6131" width="17.42578125" style="327" customWidth="1"/>
    <col min="6132" max="6133" width="13.42578125" style="327" customWidth="1"/>
    <col min="6134" max="6379" width="13.42578125" style="327"/>
    <col min="6380" max="6387" width="17.42578125" style="327" customWidth="1"/>
    <col min="6388" max="6389" width="13.42578125" style="327" customWidth="1"/>
    <col min="6390" max="6635" width="13.42578125" style="327"/>
    <col min="6636" max="6643" width="17.42578125" style="327" customWidth="1"/>
    <col min="6644" max="6645" width="13.42578125" style="327" customWidth="1"/>
    <col min="6646" max="6891" width="13.42578125" style="327"/>
    <col min="6892" max="6899" width="17.42578125" style="327" customWidth="1"/>
    <col min="6900" max="6901" width="13.42578125" style="327" customWidth="1"/>
    <col min="6902" max="7147" width="13.42578125" style="327"/>
    <col min="7148" max="7155" width="17.42578125" style="327" customWidth="1"/>
    <col min="7156" max="7157" width="13.42578125" style="327" customWidth="1"/>
    <col min="7158" max="7403" width="13.42578125" style="327"/>
    <col min="7404" max="7411" width="17.42578125" style="327" customWidth="1"/>
    <col min="7412" max="7413" width="13.42578125" style="327" customWidth="1"/>
    <col min="7414" max="7659" width="13.42578125" style="327"/>
    <col min="7660" max="7667" width="17.42578125" style="327" customWidth="1"/>
    <col min="7668" max="7669" width="13.42578125" style="327" customWidth="1"/>
    <col min="7670" max="7915" width="13.42578125" style="327"/>
    <col min="7916" max="7923" width="17.42578125" style="327" customWidth="1"/>
    <col min="7924" max="7925" width="13.42578125" style="327" customWidth="1"/>
    <col min="7926" max="8171" width="13.42578125" style="327"/>
    <col min="8172" max="8179" width="17.42578125" style="327" customWidth="1"/>
    <col min="8180" max="8181" width="13.42578125" style="327" customWidth="1"/>
    <col min="8182" max="8427" width="13.42578125" style="327"/>
    <col min="8428" max="8435" width="17.42578125" style="327" customWidth="1"/>
    <col min="8436" max="8437" width="13.42578125" style="327" customWidth="1"/>
    <col min="8438" max="8683" width="13.42578125" style="327"/>
    <col min="8684" max="8691" width="17.42578125" style="327" customWidth="1"/>
    <col min="8692" max="8693" width="13.42578125" style="327" customWidth="1"/>
    <col min="8694" max="8939" width="13.42578125" style="327"/>
    <col min="8940" max="8947" width="17.42578125" style="327" customWidth="1"/>
    <col min="8948" max="8949" width="13.42578125" style="327" customWidth="1"/>
    <col min="8950" max="9195" width="13.42578125" style="327"/>
    <col min="9196" max="9203" width="17.42578125" style="327" customWidth="1"/>
    <col min="9204" max="9205" width="13.42578125" style="327" customWidth="1"/>
    <col min="9206" max="9451" width="13.42578125" style="327"/>
    <col min="9452" max="9459" width="17.42578125" style="327" customWidth="1"/>
    <col min="9460" max="9461" width="13.42578125" style="327" customWidth="1"/>
    <col min="9462" max="9707" width="13.42578125" style="327"/>
    <col min="9708" max="9715" width="17.42578125" style="327" customWidth="1"/>
    <col min="9716" max="9717" width="13.42578125" style="327" customWidth="1"/>
    <col min="9718" max="9963" width="13.42578125" style="327"/>
    <col min="9964" max="9971" width="17.42578125" style="327" customWidth="1"/>
    <col min="9972" max="9973" width="13.42578125" style="327" customWidth="1"/>
    <col min="9974" max="10219" width="13.42578125" style="327"/>
    <col min="10220" max="10227" width="17.42578125" style="327" customWidth="1"/>
    <col min="10228" max="10229" width="13.42578125" style="327" customWidth="1"/>
    <col min="10230" max="10475" width="13.42578125" style="327"/>
    <col min="10476" max="10483" width="17.42578125" style="327" customWidth="1"/>
    <col min="10484" max="10485" width="13.42578125" style="327" customWidth="1"/>
    <col min="10486" max="10731" width="13.42578125" style="327"/>
    <col min="10732" max="10739" width="17.42578125" style="327" customWidth="1"/>
    <col min="10740" max="10741" width="13.42578125" style="327" customWidth="1"/>
    <col min="10742" max="10987" width="13.42578125" style="327"/>
    <col min="10988" max="10995" width="17.42578125" style="327" customWidth="1"/>
    <col min="10996" max="10997" width="13.42578125" style="327" customWidth="1"/>
    <col min="10998" max="11243" width="13.42578125" style="327"/>
    <col min="11244" max="11251" width="17.42578125" style="327" customWidth="1"/>
    <col min="11252" max="11253" width="13.42578125" style="327" customWidth="1"/>
    <col min="11254" max="11499" width="13.42578125" style="327"/>
    <col min="11500" max="11507" width="17.42578125" style="327" customWidth="1"/>
    <col min="11508" max="11509" width="13.42578125" style="327" customWidth="1"/>
    <col min="11510" max="11755" width="13.42578125" style="327"/>
    <col min="11756" max="11763" width="17.42578125" style="327" customWidth="1"/>
    <col min="11764" max="11765" width="13.42578125" style="327" customWidth="1"/>
    <col min="11766" max="12011" width="13.42578125" style="327"/>
    <col min="12012" max="12019" width="17.42578125" style="327" customWidth="1"/>
    <col min="12020" max="12021" width="13.42578125" style="327" customWidth="1"/>
    <col min="12022" max="12267" width="13.42578125" style="327"/>
    <col min="12268" max="12275" width="17.42578125" style="327" customWidth="1"/>
    <col min="12276" max="12277" width="13.42578125" style="327" customWidth="1"/>
    <col min="12278" max="12523" width="13.42578125" style="327"/>
    <col min="12524" max="12531" width="17.42578125" style="327" customWidth="1"/>
    <col min="12532" max="12533" width="13.42578125" style="327" customWidth="1"/>
    <col min="12534" max="12779" width="13.42578125" style="327"/>
    <col min="12780" max="12787" width="17.42578125" style="327" customWidth="1"/>
    <col min="12788" max="12789" width="13.42578125" style="327" customWidth="1"/>
    <col min="12790" max="13035" width="13.42578125" style="327"/>
    <col min="13036" max="13043" width="17.42578125" style="327" customWidth="1"/>
    <col min="13044" max="13045" width="13.42578125" style="327" customWidth="1"/>
    <col min="13046" max="13291" width="13.42578125" style="327"/>
    <col min="13292" max="13299" width="17.42578125" style="327" customWidth="1"/>
    <col min="13300" max="13301" width="13.42578125" style="327" customWidth="1"/>
    <col min="13302" max="13547" width="13.42578125" style="327"/>
    <col min="13548" max="13555" width="17.42578125" style="327" customWidth="1"/>
    <col min="13556" max="13557" width="13.42578125" style="327" customWidth="1"/>
    <col min="13558" max="13803" width="13.42578125" style="327"/>
    <col min="13804" max="13811" width="17.42578125" style="327" customWidth="1"/>
    <col min="13812" max="13813" width="13.42578125" style="327" customWidth="1"/>
    <col min="13814" max="14059" width="13.42578125" style="327"/>
    <col min="14060" max="14067" width="17.42578125" style="327" customWidth="1"/>
    <col min="14068" max="14069" width="13.42578125" style="327" customWidth="1"/>
    <col min="14070" max="14315" width="13.42578125" style="327"/>
    <col min="14316" max="14323" width="17.42578125" style="327" customWidth="1"/>
    <col min="14324" max="14325" width="13.42578125" style="327" customWidth="1"/>
    <col min="14326" max="14571" width="13.42578125" style="327"/>
    <col min="14572" max="14579" width="17.42578125" style="327" customWidth="1"/>
    <col min="14580" max="14581" width="13.42578125" style="327" customWidth="1"/>
    <col min="14582" max="14827" width="13.42578125" style="327"/>
    <col min="14828" max="14835" width="17.42578125" style="327" customWidth="1"/>
    <col min="14836" max="14837" width="13.42578125" style="327" customWidth="1"/>
    <col min="14838" max="15083" width="13.42578125" style="327"/>
    <col min="15084" max="15091" width="17.42578125" style="327" customWidth="1"/>
    <col min="15092" max="15093" width="13.42578125" style="327" customWidth="1"/>
    <col min="15094" max="15339" width="13.42578125" style="327"/>
    <col min="15340" max="15347" width="17.42578125" style="327" customWidth="1"/>
    <col min="15348" max="15349" width="13.42578125" style="327" customWidth="1"/>
    <col min="15350" max="15595" width="13.42578125" style="327"/>
    <col min="15596" max="15603" width="17.42578125" style="327" customWidth="1"/>
    <col min="15604" max="15605" width="13.42578125" style="327" customWidth="1"/>
    <col min="15606" max="15851" width="13.42578125" style="327"/>
    <col min="15852" max="15859" width="17.42578125" style="327" customWidth="1"/>
    <col min="15860" max="15861" width="13.42578125" style="327" customWidth="1"/>
    <col min="15862" max="16107" width="13.42578125" style="327"/>
    <col min="16108" max="16115" width="17.42578125" style="327" customWidth="1"/>
    <col min="16116" max="16117" width="13.42578125" style="327" customWidth="1"/>
    <col min="16118" max="16384" width="13.42578125" style="327"/>
  </cols>
  <sheetData>
    <row r="1" spans="1:13" ht="33" customHeight="1">
      <c r="A1" s="1027" t="s">
        <v>1308</v>
      </c>
      <c r="B1" s="1027"/>
      <c r="C1" s="1027"/>
      <c r="D1" s="1027"/>
      <c r="E1" s="1027"/>
      <c r="F1" s="1027"/>
      <c r="G1" s="1027"/>
      <c r="H1" s="1027"/>
      <c r="I1" s="506"/>
    </row>
    <row r="2" spans="1:13" ht="33" customHeight="1">
      <c r="A2" s="1028" t="s">
        <v>1448</v>
      </c>
      <c r="B2" s="1028"/>
      <c r="C2" s="1028"/>
      <c r="D2" s="1028"/>
      <c r="E2" s="1028"/>
      <c r="F2" s="1028"/>
      <c r="G2" s="1028"/>
      <c r="H2" s="1028"/>
      <c r="I2" s="506"/>
    </row>
    <row r="3" spans="1:13" ht="21" customHeight="1">
      <c r="A3" s="999" t="s">
        <v>249</v>
      </c>
      <c r="B3" s="999"/>
      <c r="C3" s="999"/>
      <c r="D3" s="995"/>
      <c r="E3" s="997" t="s">
        <v>250</v>
      </c>
      <c r="F3" s="997"/>
      <c r="G3" s="997"/>
      <c r="H3" s="998"/>
      <c r="I3" s="506"/>
    </row>
    <row r="4" spans="1:13" ht="33" customHeight="1">
      <c r="A4" s="991" t="s">
        <v>833</v>
      </c>
      <c r="B4" s="301" t="s">
        <v>137</v>
      </c>
      <c r="C4" s="1068" t="s">
        <v>293</v>
      </c>
      <c r="D4" s="1068"/>
      <c r="E4" s="991" t="s">
        <v>294</v>
      </c>
      <c r="F4" s="1068" t="s">
        <v>295</v>
      </c>
      <c r="G4" s="1068"/>
      <c r="H4" s="991" t="s">
        <v>838</v>
      </c>
      <c r="I4" s="506"/>
    </row>
    <row r="5" spans="1:13" ht="65.25" customHeight="1">
      <c r="A5" s="991"/>
      <c r="B5" s="301" t="s">
        <v>1458</v>
      </c>
      <c r="C5" s="301" t="s">
        <v>296</v>
      </c>
      <c r="D5" s="301" t="s">
        <v>86</v>
      </c>
      <c r="E5" s="991"/>
      <c r="F5" s="301" t="s">
        <v>82</v>
      </c>
      <c r="G5" s="301" t="s">
        <v>297</v>
      </c>
      <c r="H5" s="991"/>
      <c r="I5" s="506"/>
    </row>
    <row r="6" spans="1:13" ht="45" customHeight="1">
      <c r="A6" s="299" t="s">
        <v>104</v>
      </c>
      <c r="B6" s="531">
        <v>556248</v>
      </c>
      <c r="C6" s="267">
        <v>207769</v>
      </c>
      <c r="D6" s="267">
        <v>234356</v>
      </c>
      <c r="E6" s="267">
        <v>114123</v>
      </c>
      <c r="F6" s="267">
        <v>550089</v>
      </c>
      <c r="G6" s="267">
        <v>6159</v>
      </c>
      <c r="H6" s="299" t="s">
        <v>2</v>
      </c>
      <c r="I6" s="507"/>
      <c r="J6" s="914"/>
      <c r="K6" s="914"/>
    </row>
    <row r="7" spans="1:13" ht="45" customHeight="1">
      <c r="A7" s="299" t="s">
        <v>750</v>
      </c>
      <c r="B7" s="531">
        <v>203064</v>
      </c>
      <c r="C7" s="233">
        <v>76771</v>
      </c>
      <c r="D7" s="233">
        <v>93535</v>
      </c>
      <c r="E7" s="233">
        <v>32758</v>
      </c>
      <c r="F7" s="233">
        <v>194750</v>
      </c>
      <c r="G7" s="233">
        <v>8314</v>
      </c>
      <c r="H7" s="299" t="s">
        <v>1139</v>
      </c>
      <c r="I7" s="507"/>
      <c r="J7" s="914"/>
      <c r="K7" s="914"/>
    </row>
    <row r="8" spans="1:13" ht="45" customHeight="1">
      <c r="A8" s="299" t="s">
        <v>105</v>
      </c>
      <c r="B8" s="531">
        <v>409220</v>
      </c>
      <c r="C8" s="267">
        <v>150368</v>
      </c>
      <c r="D8" s="267">
        <v>188326</v>
      </c>
      <c r="E8" s="267">
        <v>70526</v>
      </c>
      <c r="F8" s="267">
        <v>401970</v>
      </c>
      <c r="G8" s="267">
        <v>7250</v>
      </c>
      <c r="H8" s="299" t="s">
        <v>5</v>
      </c>
      <c r="I8" s="507"/>
      <c r="J8" s="914"/>
      <c r="K8" s="914"/>
      <c r="M8" s="914"/>
    </row>
    <row r="9" spans="1:13" ht="45" customHeight="1">
      <c r="A9" s="299" t="s">
        <v>106</v>
      </c>
      <c r="B9" s="531">
        <v>139939</v>
      </c>
      <c r="C9" s="233">
        <v>48070</v>
      </c>
      <c r="D9" s="233">
        <v>66347</v>
      </c>
      <c r="E9" s="233">
        <v>25522</v>
      </c>
      <c r="F9" s="233">
        <v>135778</v>
      </c>
      <c r="G9" s="233">
        <v>4161</v>
      </c>
      <c r="H9" s="299" t="s">
        <v>7</v>
      </c>
      <c r="I9" s="507"/>
      <c r="J9" s="914"/>
    </row>
    <row r="10" spans="1:13" ht="45" customHeight="1">
      <c r="A10" s="299" t="s">
        <v>107</v>
      </c>
      <c r="B10" s="531">
        <v>312002</v>
      </c>
      <c r="C10" s="267">
        <v>135805</v>
      </c>
      <c r="D10" s="267">
        <v>154703</v>
      </c>
      <c r="E10" s="267">
        <v>21494</v>
      </c>
      <c r="F10" s="267">
        <v>309670</v>
      </c>
      <c r="G10" s="267">
        <v>2332</v>
      </c>
      <c r="H10" s="299" t="s">
        <v>8</v>
      </c>
      <c r="I10" s="507"/>
      <c r="J10" s="914"/>
      <c r="K10" s="914"/>
    </row>
    <row r="11" spans="1:13" ht="45" customHeight="1">
      <c r="A11" s="299" t="s">
        <v>108</v>
      </c>
      <c r="B11" s="531">
        <v>347889</v>
      </c>
      <c r="C11" s="233">
        <v>131582</v>
      </c>
      <c r="D11" s="233">
        <v>151979</v>
      </c>
      <c r="E11" s="233">
        <v>64328</v>
      </c>
      <c r="F11" s="233">
        <v>347462</v>
      </c>
      <c r="G11" s="233">
        <v>427</v>
      </c>
      <c r="H11" s="299" t="s">
        <v>109</v>
      </c>
      <c r="I11" s="507"/>
      <c r="J11" s="914"/>
      <c r="K11" s="914"/>
    </row>
    <row r="12" spans="1:13" ht="45" customHeight="1">
      <c r="A12" s="299" t="s">
        <v>110</v>
      </c>
      <c r="B12" s="531">
        <v>392204</v>
      </c>
      <c r="C12" s="267">
        <v>131244</v>
      </c>
      <c r="D12" s="267">
        <v>161056</v>
      </c>
      <c r="E12" s="267">
        <v>99904</v>
      </c>
      <c r="F12" s="267">
        <v>390629</v>
      </c>
      <c r="G12" s="267">
        <v>1575</v>
      </c>
      <c r="H12" s="299" t="s">
        <v>11</v>
      </c>
      <c r="I12" s="507"/>
      <c r="J12" s="914"/>
    </row>
    <row r="13" spans="1:13" ht="45" customHeight="1">
      <c r="A13" s="299" t="s">
        <v>111</v>
      </c>
      <c r="B13" s="531">
        <v>263309</v>
      </c>
      <c r="C13" s="233">
        <v>91189</v>
      </c>
      <c r="D13" s="233">
        <v>128691</v>
      </c>
      <c r="E13" s="233">
        <v>43429</v>
      </c>
      <c r="F13" s="233">
        <v>263213</v>
      </c>
      <c r="G13" s="233">
        <v>96</v>
      </c>
      <c r="H13" s="299" t="s">
        <v>13</v>
      </c>
      <c r="I13" s="507"/>
      <c r="J13" s="914"/>
      <c r="K13" s="913"/>
    </row>
    <row r="14" spans="1:13" ht="45" customHeight="1">
      <c r="A14" s="299" t="s">
        <v>124</v>
      </c>
      <c r="B14" s="531">
        <v>99364</v>
      </c>
      <c r="C14" s="267">
        <v>35550</v>
      </c>
      <c r="D14" s="267">
        <v>48300</v>
      </c>
      <c r="E14" s="267">
        <v>15514</v>
      </c>
      <c r="F14" s="267">
        <v>99262</v>
      </c>
      <c r="G14" s="267">
        <v>102</v>
      </c>
      <c r="H14" s="299" t="s">
        <v>15</v>
      </c>
      <c r="I14" s="507"/>
      <c r="J14" s="914"/>
    </row>
    <row r="15" spans="1:13" ht="45" customHeight="1">
      <c r="A15" s="299" t="s">
        <v>112</v>
      </c>
      <c r="B15" s="531">
        <v>415288</v>
      </c>
      <c r="C15" s="233">
        <v>166244</v>
      </c>
      <c r="D15" s="233">
        <v>166456</v>
      </c>
      <c r="E15" s="233">
        <v>82588</v>
      </c>
      <c r="F15" s="233">
        <v>413653</v>
      </c>
      <c r="G15" s="233">
        <v>1635</v>
      </c>
      <c r="H15" s="299" t="s">
        <v>17</v>
      </c>
      <c r="I15" s="507"/>
      <c r="J15" s="914"/>
    </row>
    <row r="16" spans="1:13" ht="45" customHeight="1">
      <c r="A16" s="299" t="s">
        <v>40</v>
      </c>
      <c r="B16" s="531">
        <v>42443</v>
      </c>
      <c r="C16" s="267">
        <v>20661</v>
      </c>
      <c r="D16" s="267">
        <v>15550</v>
      </c>
      <c r="E16" s="267">
        <v>6232</v>
      </c>
      <c r="F16" s="267">
        <v>42022</v>
      </c>
      <c r="G16" s="267">
        <v>421</v>
      </c>
      <c r="H16" s="299" t="s">
        <v>18</v>
      </c>
      <c r="I16" s="507"/>
      <c r="J16" s="914"/>
    </row>
    <row r="17" spans="1:30" ht="45" customHeight="1">
      <c r="A17" s="299" t="s">
        <v>113</v>
      </c>
      <c r="B17" s="531">
        <v>153908</v>
      </c>
      <c r="C17" s="233">
        <v>57629</v>
      </c>
      <c r="D17" s="233">
        <v>67888</v>
      </c>
      <c r="E17" s="233">
        <v>28391</v>
      </c>
      <c r="F17" s="233">
        <v>151902</v>
      </c>
      <c r="G17" s="233">
        <v>2006</v>
      </c>
      <c r="H17" s="299" t="s">
        <v>20</v>
      </c>
      <c r="I17" s="507"/>
      <c r="J17" s="914"/>
    </row>
    <row r="18" spans="1:30" ht="45" customHeight="1">
      <c r="A18" s="299" t="s">
        <v>21</v>
      </c>
      <c r="B18" s="531">
        <v>94262</v>
      </c>
      <c r="C18" s="267">
        <v>32783</v>
      </c>
      <c r="D18" s="267">
        <v>42868</v>
      </c>
      <c r="E18" s="267">
        <v>18611</v>
      </c>
      <c r="F18" s="267">
        <v>93493</v>
      </c>
      <c r="G18" s="267">
        <v>769</v>
      </c>
      <c r="H18" s="299" t="s">
        <v>114</v>
      </c>
      <c r="I18" s="507"/>
      <c r="J18" s="914"/>
    </row>
    <row r="19" spans="1:30" ht="45" customHeight="1">
      <c r="A19" s="299" t="s">
        <v>42</v>
      </c>
      <c r="B19" s="531">
        <v>74181</v>
      </c>
      <c r="C19" s="233">
        <v>25496</v>
      </c>
      <c r="D19" s="233">
        <v>33105</v>
      </c>
      <c r="E19" s="233">
        <v>15580</v>
      </c>
      <c r="F19" s="233">
        <v>73720</v>
      </c>
      <c r="G19" s="233">
        <v>461</v>
      </c>
      <c r="H19" s="299" t="s">
        <v>23</v>
      </c>
      <c r="I19" s="507"/>
      <c r="J19" s="914"/>
    </row>
    <row r="20" spans="1:30" ht="45" customHeight="1">
      <c r="A20" s="299" t="s">
        <v>125</v>
      </c>
      <c r="B20" s="531">
        <v>227537</v>
      </c>
      <c r="C20" s="267">
        <v>85913</v>
      </c>
      <c r="D20" s="267">
        <v>101492</v>
      </c>
      <c r="E20" s="267">
        <v>40132</v>
      </c>
      <c r="F20" s="267">
        <v>219075</v>
      </c>
      <c r="G20" s="267">
        <v>8462</v>
      </c>
      <c r="H20" s="299" t="s">
        <v>25</v>
      </c>
      <c r="I20" s="507"/>
      <c r="J20" s="914"/>
    </row>
    <row r="21" spans="1:30" ht="45" customHeight="1">
      <c r="A21" s="299" t="s">
        <v>116</v>
      </c>
      <c r="B21" s="531">
        <v>116152</v>
      </c>
      <c r="C21" s="233">
        <v>42463</v>
      </c>
      <c r="D21" s="233">
        <v>52644</v>
      </c>
      <c r="E21" s="233">
        <v>21045</v>
      </c>
      <c r="F21" s="233">
        <v>114623</v>
      </c>
      <c r="G21" s="233">
        <v>1529</v>
      </c>
      <c r="H21" s="299" t="s">
        <v>117</v>
      </c>
      <c r="I21" s="507"/>
      <c r="J21" s="914"/>
    </row>
    <row r="22" spans="1:30" ht="45" customHeight="1">
      <c r="A22" s="299" t="s">
        <v>118</v>
      </c>
      <c r="B22" s="531">
        <v>341331</v>
      </c>
      <c r="C22" s="267">
        <v>118318</v>
      </c>
      <c r="D22" s="267">
        <v>127186</v>
      </c>
      <c r="E22" s="267">
        <v>95827</v>
      </c>
      <c r="F22" s="267">
        <v>340946</v>
      </c>
      <c r="G22" s="267">
        <v>385</v>
      </c>
      <c r="H22" s="299" t="s">
        <v>28</v>
      </c>
      <c r="I22" s="507"/>
      <c r="J22" s="914"/>
    </row>
    <row r="23" spans="1:30" ht="45" customHeight="1">
      <c r="A23" s="299" t="s">
        <v>126</v>
      </c>
      <c r="B23" s="531">
        <v>130816</v>
      </c>
      <c r="C23" s="233">
        <v>54176</v>
      </c>
      <c r="D23" s="233">
        <v>57341</v>
      </c>
      <c r="E23" s="233">
        <v>19299</v>
      </c>
      <c r="F23" s="233">
        <v>129775</v>
      </c>
      <c r="G23" s="233">
        <v>1041</v>
      </c>
      <c r="H23" s="299" t="s">
        <v>30</v>
      </c>
      <c r="I23" s="507"/>
      <c r="J23" s="914"/>
    </row>
    <row r="24" spans="1:30" ht="45" customHeight="1">
      <c r="A24" s="299" t="s">
        <v>31</v>
      </c>
      <c r="B24" s="531">
        <v>35212</v>
      </c>
      <c r="C24" s="267">
        <v>12620</v>
      </c>
      <c r="D24" s="267">
        <v>17512</v>
      </c>
      <c r="E24" s="267">
        <v>5080</v>
      </c>
      <c r="F24" s="267">
        <v>34900</v>
      </c>
      <c r="G24" s="267">
        <v>312</v>
      </c>
      <c r="H24" s="299" t="s">
        <v>140</v>
      </c>
      <c r="I24" s="507"/>
      <c r="J24" s="914"/>
    </row>
    <row r="25" spans="1:30" ht="45" customHeight="1">
      <c r="A25" s="299" t="s">
        <v>33</v>
      </c>
      <c r="B25" s="531">
        <v>27334</v>
      </c>
      <c r="C25" s="233">
        <v>10790</v>
      </c>
      <c r="D25" s="233">
        <v>10056</v>
      </c>
      <c r="E25" s="233">
        <v>6488</v>
      </c>
      <c r="F25" s="233">
        <v>27258</v>
      </c>
      <c r="G25" s="233">
        <v>76</v>
      </c>
      <c r="H25" s="299" t="s">
        <v>34</v>
      </c>
      <c r="I25" s="507"/>
      <c r="J25" s="914"/>
    </row>
    <row r="26" spans="1:30" ht="45" customHeight="1">
      <c r="A26" s="266" t="s">
        <v>58</v>
      </c>
      <c r="B26" s="384">
        <f t="shared" ref="B26:G26" si="0">SUM(B6:B25)</f>
        <v>4381703</v>
      </c>
      <c r="C26" s="384">
        <f t="shared" si="0"/>
        <v>1635441</v>
      </c>
      <c r="D26" s="384">
        <f t="shared" si="0"/>
        <v>1919391</v>
      </c>
      <c r="E26" s="384">
        <f t="shared" si="0"/>
        <v>826871</v>
      </c>
      <c r="F26" s="384">
        <f t="shared" si="0"/>
        <v>4334190</v>
      </c>
      <c r="G26" s="384">
        <f t="shared" si="0"/>
        <v>47513</v>
      </c>
      <c r="H26" s="266" t="s">
        <v>36</v>
      </c>
      <c r="I26" s="507"/>
      <c r="J26" s="914"/>
      <c r="W26" s="327">
        <f t="shared" ref="W26:AD26" si="1">SUM(P25:P27)</f>
        <v>0</v>
      </c>
      <c r="X26" s="327">
        <f t="shared" si="1"/>
        <v>0</v>
      </c>
      <c r="Y26" s="327">
        <f t="shared" si="1"/>
        <v>0</v>
      </c>
      <c r="Z26" s="327">
        <f t="shared" si="1"/>
        <v>0</v>
      </c>
      <c r="AA26" s="327">
        <f t="shared" si="1"/>
        <v>0</v>
      </c>
      <c r="AB26" s="327">
        <f t="shared" si="1"/>
        <v>0</v>
      </c>
      <c r="AC26" s="327">
        <f t="shared" si="1"/>
        <v>0</v>
      </c>
      <c r="AD26" s="327">
        <f t="shared" si="1"/>
        <v>0</v>
      </c>
    </row>
    <row r="27" spans="1:30" ht="29.1" customHeight="1">
      <c r="A27" s="1067" t="s">
        <v>298</v>
      </c>
      <c r="B27" s="1067"/>
      <c r="C27" s="1067"/>
      <c r="D27" s="1067"/>
      <c r="E27" s="1064" t="s">
        <v>299</v>
      </c>
      <c r="F27" s="1065"/>
      <c r="G27" s="1065"/>
      <c r="H27" s="1066"/>
      <c r="I27" s="507"/>
      <c r="J27" s="914"/>
    </row>
    <row r="28" spans="1:30" ht="23.1" customHeight="1">
      <c r="A28" s="1063" t="s">
        <v>300</v>
      </c>
      <c r="B28" s="1063"/>
      <c r="C28" s="1063"/>
      <c r="D28" s="1063"/>
      <c r="E28" s="1064" t="s">
        <v>301</v>
      </c>
      <c r="F28" s="1065"/>
      <c r="G28" s="1065"/>
      <c r="H28" s="1066"/>
      <c r="I28" s="507"/>
      <c r="J28" s="914"/>
    </row>
    <row r="29" spans="1:30" ht="24.95" customHeight="1">
      <c r="A29" s="508"/>
      <c r="B29" s="508"/>
      <c r="C29" s="509"/>
      <c r="D29" s="509"/>
      <c r="E29" s="509"/>
      <c r="F29" s="508"/>
      <c r="G29" s="508"/>
      <c r="H29" s="508"/>
    </row>
    <row r="30" spans="1:30" ht="24.95" customHeight="1">
      <c r="B30" s="329"/>
      <c r="C30" s="329"/>
    </row>
    <row r="31" spans="1:30" ht="24.95" customHeight="1">
      <c r="B31" s="329"/>
    </row>
    <row r="32" spans="1:30" ht="24.95" customHeight="1">
      <c r="C32" s="328"/>
      <c r="D32" s="328"/>
      <c r="E32" s="328"/>
      <c r="F32" s="328"/>
      <c r="G32" s="328"/>
    </row>
  </sheetData>
  <mergeCells count="13">
    <mergeCell ref="A28:D28"/>
    <mergeCell ref="E28:H28"/>
    <mergeCell ref="A1:H1"/>
    <mergeCell ref="A2:H2"/>
    <mergeCell ref="A3:D3"/>
    <mergeCell ref="E3:H3"/>
    <mergeCell ref="A27:D27"/>
    <mergeCell ref="E27:H27"/>
    <mergeCell ref="H4:H5"/>
    <mergeCell ref="A4:A5"/>
    <mergeCell ref="C4:D4"/>
    <mergeCell ref="E4:E5"/>
    <mergeCell ref="F4:G4"/>
  </mergeCell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N33"/>
  <sheetViews>
    <sheetView rightToLeft="1" zoomScaleNormal="100" workbookViewId="0">
      <selection activeCell="A2" sqref="A2:N2"/>
    </sheetView>
  </sheetViews>
  <sheetFormatPr defaultColWidth="13.42578125" defaultRowHeight="15"/>
  <cols>
    <col min="1" max="1" width="29.7109375" style="317" customWidth="1"/>
    <col min="2" max="13" width="13.7109375" style="317" customWidth="1"/>
    <col min="14" max="14" width="29.7109375" style="317" customWidth="1"/>
    <col min="15" max="237" width="13.42578125" style="317"/>
    <col min="238" max="243" width="20.7109375" style="317" customWidth="1"/>
    <col min="244" max="245" width="13.42578125" style="317" customWidth="1"/>
    <col min="246" max="493" width="13.42578125" style="317"/>
    <col min="494" max="499" width="20.7109375" style="317" customWidth="1"/>
    <col min="500" max="501" width="13.42578125" style="317" customWidth="1"/>
    <col min="502" max="749" width="13.42578125" style="317"/>
    <col min="750" max="755" width="20.7109375" style="317" customWidth="1"/>
    <col min="756" max="757" width="13.42578125" style="317" customWidth="1"/>
    <col min="758" max="1005" width="13.42578125" style="317"/>
    <col min="1006" max="1011" width="20.7109375" style="317" customWidth="1"/>
    <col min="1012" max="1013" width="13.42578125" style="317" customWidth="1"/>
    <col min="1014" max="1261" width="13.42578125" style="317"/>
    <col min="1262" max="1267" width="20.7109375" style="317" customWidth="1"/>
    <col min="1268" max="1269" width="13.42578125" style="317" customWidth="1"/>
    <col min="1270" max="1517" width="13.42578125" style="317"/>
    <col min="1518" max="1523" width="20.7109375" style="317" customWidth="1"/>
    <col min="1524" max="1525" width="13.42578125" style="317" customWidth="1"/>
    <col min="1526" max="1773" width="13.42578125" style="317"/>
    <col min="1774" max="1779" width="20.7109375" style="317" customWidth="1"/>
    <col min="1780" max="1781" width="13.42578125" style="317" customWidth="1"/>
    <col min="1782" max="2029" width="13.42578125" style="317"/>
    <col min="2030" max="2035" width="20.7109375" style="317" customWidth="1"/>
    <col min="2036" max="2037" width="13.42578125" style="317" customWidth="1"/>
    <col min="2038" max="2285" width="13.42578125" style="317"/>
    <col min="2286" max="2291" width="20.7109375" style="317" customWidth="1"/>
    <col min="2292" max="2293" width="13.42578125" style="317" customWidth="1"/>
    <col min="2294" max="2541" width="13.42578125" style="317"/>
    <col min="2542" max="2547" width="20.7109375" style="317" customWidth="1"/>
    <col min="2548" max="2549" width="13.42578125" style="317" customWidth="1"/>
    <col min="2550" max="2797" width="13.42578125" style="317"/>
    <col min="2798" max="2803" width="20.7109375" style="317" customWidth="1"/>
    <col min="2804" max="2805" width="13.42578125" style="317" customWidth="1"/>
    <col min="2806" max="3053" width="13.42578125" style="317"/>
    <col min="3054" max="3059" width="20.7109375" style="317" customWidth="1"/>
    <col min="3060" max="3061" width="13.42578125" style="317" customWidth="1"/>
    <col min="3062" max="3309" width="13.42578125" style="317"/>
    <col min="3310" max="3315" width="20.7109375" style="317" customWidth="1"/>
    <col min="3316" max="3317" width="13.42578125" style="317" customWidth="1"/>
    <col min="3318" max="3565" width="13.42578125" style="317"/>
    <col min="3566" max="3571" width="20.7109375" style="317" customWidth="1"/>
    <col min="3572" max="3573" width="13.42578125" style="317" customWidth="1"/>
    <col min="3574" max="3821" width="13.42578125" style="317"/>
    <col min="3822" max="3827" width="20.7109375" style="317" customWidth="1"/>
    <col min="3828" max="3829" width="13.42578125" style="317" customWidth="1"/>
    <col min="3830" max="4077" width="13.42578125" style="317"/>
    <col min="4078" max="4083" width="20.7109375" style="317" customWidth="1"/>
    <col min="4084" max="4085" width="13.42578125" style="317" customWidth="1"/>
    <col min="4086" max="4333" width="13.42578125" style="317"/>
    <col min="4334" max="4339" width="20.7109375" style="317" customWidth="1"/>
    <col min="4340" max="4341" width="13.42578125" style="317" customWidth="1"/>
    <col min="4342" max="4589" width="13.42578125" style="317"/>
    <col min="4590" max="4595" width="20.7109375" style="317" customWidth="1"/>
    <col min="4596" max="4597" width="13.42578125" style="317" customWidth="1"/>
    <col min="4598" max="4845" width="13.42578125" style="317"/>
    <col min="4846" max="4851" width="20.7109375" style="317" customWidth="1"/>
    <col min="4852" max="4853" width="13.42578125" style="317" customWidth="1"/>
    <col min="4854" max="5101" width="13.42578125" style="317"/>
    <col min="5102" max="5107" width="20.7109375" style="317" customWidth="1"/>
    <col min="5108" max="5109" width="13.42578125" style="317" customWidth="1"/>
    <col min="5110" max="5357" width="13.42578125" style="317"/>
    <col min="5358" max="5363" width="20.7109375" style="317" customWidth="1"/>
    <col min="5364" max="5365" width="13.42578125" style="317" customWidth="1"/>
    <col min="5366" max="5613" width="13.42578125" style="317"/>
    <col min="5614" max="5619" width="20.7109375" style="317" customWidth="1"/>
    <col min="5620" max="5621" width="13.42578125" style="317" customWidth="1"/>
    <col min="5622" max="5869" width="13.42578125" style="317"/>
    <col min="5870" max="5875" width="20.7109375" style="317" customWidth="1"/>
    <col min="5876" max="5877" width="13.42578125" style="317" customWidth="1"/>
    <col min="5878" max="6125" width="13.42578125" style="317"/>
    <col min="6126" max="6131" width="20.7109375" style="317" customWidth="1"/>
    <col min="6132" max="6133" width="13.42578125" style="317" customWidth="1"/>
    <col min="6134" max="6381" width="13.42578125" style="317"/>
    <col min="6382" max="6387" width="20.7109375" style="317" customWidth="1"/>
    <col min="6388" max="6389" width="13.42578125" style="317" customWidth="1"/>
    <col min="6390" max="6637" width="13.42578125" style="317"/>
    <col min="6638" max="6643" width="20.7109375" style="317" customWidth="1"/>
    <col min="6644" max="6645" width="13.42578125" style="317" customWidth="1"/>
    <col min="6646" max="6893" width="13.42578125" style="317"/>
    <col min="6894" max="6899" width="20.7109375" style="317" customWidth="1"/>
    <col min="6900" max="6901" width="13.42578125" style="317" customWidth="1"/>
    <col min="6902" max="7149" width="13.42578125" style="317"/>
    <col min="7150" max="7155" width="20.7109375" style="317" customWidth="1"/>
    <col min="7156" max="7157" width="13.42578125" style="317" customWidth="1"/>
    <col min="7158" max="7405" width="13.42578125" style="317"/>
    <col min="7406" max="7411" width="20.7109375" style="317" customWidth="1"/>
    <col min="7412" max="7413" width="13.42578125" style="317" customWidth="1"/>
    <col min="7414" max="7661" width="13.42578125" style="317"/>
    <col min="7662" max="7667" width="20.7109375" style="317" customWidth="1"/>
    <col min="7668" max="7669" width="13.42578125" style="317" customWidth="1"/>
    <col min="7670" max="7917" width="13.42578125" style="317"/>
    <col min="7918" max="7923" width="20.7109375" style="317" customWidth="1"/>
    <col min="7924" max="7925" width="13.42578125" style="317" customWidth="1"/>
    <col min="7926" max="8173" width="13.42578125" style="317"/>
    <col min="8174" max="8179" width="20.7109375" style="317" customWidth="1"/>
    <col min="8180" max="8181" width="13.42578125" style="317" customWidth="1"/>
    <col min="8182" max="8429" width="13.42578125" style="317"/>
    <col min="8430" max="8435" width="20.7109375" style="317" customWidth="1"/>
    <col min="8436" max="8437" width="13.42578125" style="317" customWidth="1"/>
    <col min="8438" max="8685" width="13.42578125" style="317"/>
    <col min="8686" max="8691" width="20.7109375" style="317" customWidth="1"/>
    <col min="8692" max="8693" width="13.42578125" style="317" customWidth="1"/>
    <col min="8694" max="8941" width="13.42578125" style="317"/>
    <col min="8942" max="8947" width="20.7109375" style="317" customWidth="1"/>
    <col min="8948" max="8949" width="13.42578125" style="317" customWidth="1"/>
    <col min="8950" max="9197" width="13.42578125" style="317"/>
    <col min="9198" max="9203" width="20.7109375" style="317" customWidth="1"/>
    <col min="9204" max="9205" width="13.42578125" style="317" customWidth="1"/>
    <col min="9206" max="9453" width="13.42578125" style="317"/>
    <col min="9454" max="9459" width="20.7109375" style="317" customWidth="1"/>
    <col min="9460" max="9461" width="13.42578125" style="317" customWidth="1"/>
    <col min="9462" max="9709" width="13.42578125" style="317"/>
    <col min="9710" max="9715" width="20.7109375" style="317" customWidth="1"/>
    <col min="9716" max="9717" width="13.42578125" style="317" customWidth="1"/>
    <col min="9718" max="9965" width="13.42578125" style="317"/>
    <col min="9966" max="9971" width="20.7109375" style="317" customWidth="1"/>
    <col min="9972" max="9973" width="13.42578125" style="317" customWidth="1"/>
    <col min="9974" max="10221" width="13.42578125" style="317"/>
    <col min="10222" max="10227" width="20.7109375" style="317" customWidth="1"/>
    <col min="10228" max="10229" width="13.42578125" style="317" customWidth="1"/>
    <col min="10230" max="10477" width="13.42578125" style="317"/>
    <col min="10478" max="10483" width="20.7109375" style="317" customWidth="1"/>
    <col min="10484" max="10485" width="13.42578125" style="317" customWidth="1"/>
    <col min="10486" max="10733" width="13.42578125" style="317"/>
    <col min="10734" max="10739" width="20.7109375" style="317" customWidth="1"/>
    <col min="10740" max="10741" width="13.42578125" style="317" customWidth="1"/>
    <col min="10742" max="10989" width="13.42578125" style="317"/>
    <col min="10990" max="10995" width="20.7109375" style="317" customWidth="1"/>
    <col min="10996" max="10997" width="13.42578125" style="317" customWidth="1"/>
    <col min="10998" max="11245" width="13.42578125" style="317"/>
    <col min="11246" max="11251" width="20.7109375" style="317" customWidth="1"/>
    <col min="11252" max="11253" width="13.42578125" style="317" customWidth="1"/>
    <col min="11254" max="11501" width="13.42578125" style="317"/>
    <col min="11502" max="11507" width="20.7109375" style="317" customWidth="1"/>
    <col min="11508" max="11509" width="13.42578125" style="317" customWidth="1"/>
    <col min="11510" max="11757" width="13.42578125" style="317"/>
    <col min="11758" max="11763" width="20.7109375" style="317" customWidth="1"/>
    <col min="11764" max="11765" width="13.42578125" style="317" customWidth="1"/>
    <col min="11766" max="12013" width="13.42578125" style="317"/>
    <col min="12014" max="12019" width="20.7109375" style="317" customWidth="1"/>
    <col min="12020" max="12021" width="13.42578125" style="317" customWidth="1"/>
    <col min="12022" max="12269" width="13.42578125" style="317"/>
    <col min="12270" max="12275" width="20.7109375" style="317" customWidth="1"/>
    <col min="12276" max="12277" width="13.42578125" style="317" customWidth="1"/>
    <col min="12278" max="12525" width="13.42578125" style="317"/>
    <col min="12526" max="12531" width="20.7109375" style="317" customWidth="1"/>
    <col min="12532" max="12533" width="13.42578125" style="317" customWidth="1"/>
    <col min="12534" max="12781" width="13.42578125" style="317"/>
    <col min="12782" max="12787" width="20.7109375" style="317" customWidth="1"/>
    <col min="12788" max="12789" width="13.42578125" style="317" customWidth="1"/>
    <col min="12790" max="13037" width="13.42578125" style="317"/>
    <col min="13038" max="13043" width="20.7109375" style="317" customWidth="1"/>
    <col min="13044" max="13045" width="13.42578125" style="317" customWidth="1"/>
    <col min="13046" max="13293" width="13.42578125" style="317"/>
    <col min="13294" max="13299" width="20.7109375" style="317" customWidth="1"/>
    <col min="13300" max="13301" width="13.42578125" style="317" customWidth="1"/>
    <col min="13302" max="13549" width="13.42578125" style="317"/>
    <col min="13550" max="13555" width="20.7109375" style="317" customWidth="1"/>
    <col min="13556" max="13557" width="13.42578125" style="317" customWidth="1"/>
    <col min="13558" max="13805" width="13.42578125" style="317"/>
    <col min="13806" max="13811" width="20.7109375" style="317" customWidth="1"/>
    <col min="13812" max="13813" width="13.42578125" style="317" customWidth="1"/>
    <col min="13814" max="14061" width="13.42578125" style="317"/>
    <col min="14062" max="14067" width="20.7109375" style="317" customWidth="1"/>
    <col min="14068" max="14069" width="13.42578125" style="317" customWidth="1"/>
    <col min="14070" max="14317" width="13.42578125" style="317"/>
    <col min="14318" max="14323" width="20.7109375" style="317" customWidth="1"/>
    <col min="14324" max="14325" width="13.42578125" style="317" customWidth="1"/>
    <col min="14326" max="14573" width="13.42578125" style="317"/>
    <col min="14574" max="14579" width="20.7109375" style="317" customWidth="1"/>
    <col min="14580" max="14581" width="13.42578125" style="317" customWidth="1"/>
    <col min="14582" max="14829" width="13.42578125" style="317"/>
    <col min="14830" max="14835" width="20.7109375" style="317" customWidth="1"/>
    <col min="14836" max="14837" width="13.42578125" style="317" customWidth="1"/>
    <col min="14838" max="15085" width="13.42578125" style="317"/>
    <col min="15086" max="15091" width="20.7109375" style="317" customWidth="1"/>
    <col min="15092" max="15093" width="13.42578125" style="317" customWidth="1"/>
    <col min="15094" max="15341" width="13.42578125" style="317"/>
    <col min="15342" max="15347" width="20.7109375" style="317" customWidth="1"/>
    <col min="15348" max="15349" width="13.42578125" style="317" customWidth="1"/>
    <col min="15350" max="15597" width="13.42578125" style="317"/>
    <col min="15598" max="15603" width="20.7109375" style="317" customWidth="1"/>
    <col min="15604" max="15605" width="13.42578125" style="317" customWidth="1"/>
    <col min="15606" max="15853" width="13.42578125" style="317"/>
    <col min="15854" max="15859" width="20.7109375" style="317" customWidth="1"/>
    <col min="15860" max="15861" width="13.42578125" style="317" customWidth="1"/>
    <col min="15862" max="16109" width="13.42578125" style="317"/>
    <col min="16110" max="16115" width="20.7109375" style="317" customWidth="1"/>
    <col min="16116" max="16117" width="13.42578125" style="317" customWidth="1"/>
    <col min="16118" max="16384" width="13.42578125" style="317"/>
  </cols>
  <sheetData>
    <row r="1" spans="1:14" s="345" customFormat="1" ht="27" customHeight="1">
      <c r="A1" s="1007" t="s">
        <v>1483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</row>
    <row r="2" spans="1:14" s="345" customFormat="1" ht="27" customHeight="1">
      <c r="A2" s="1069" t="s">
        <v>1338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</row>
    <row r="3" spans="1:14" ht="17.25" customHeight="1">
      <c r="A3" s="1070" t="s">
        <v>291</v>
      </c>
      <c r="B3" s="1070"/>
      <c r="C3" s="1071"/>
      <c r="D3" s="1072" t="s">
        <v>292</v>
      </c>
      <c r="E3" s="1072"/>
      <c r="F3" s="1072"/>
      <c r="G3" s="1072"/>
      <c r="H3" s="1072"/>
      <c r="I3" s="1072"/>
      <c r="J3" s="1072"/>
      <c r="K3" s="1072"/>
      <c r="L3" s="1072"/>
      <c r="M3" s="1072"/>
      <c r="N3" s="1073"/>
    </row>
    <row r="4" spans="1:14" ht="33" customHeight="1">
      <c r="A4" s="1074" t="s">
        <v>833</v>
      </c>
      <c r="B4" s="1075" t="s">
        <v>1312</v>
      </c>
      <c r="C4" s="1075" t="s">
        <v>1313</v>
      </c>
      <c r="D4" s="1075" t="s">
        <v>1314</v>
      </c>
      <c r="E4" s="1075" t="s">
        <v>1315</v>
      </c>
      <c r="F4" s="1075" t="s">
        <v>1316</v>
      </c>
      <c r="G4" s="1075" t="s">
        <v>1319</v>
      </c>
      <c r="H4" s="1077" t="s">
        <v>1324</v>
      </c>
      <c r="I4" s="1079" t="s">
        <v>1317</v>
      </c>
      <c r="J4" s="1080"/>
      <c r="K4" s="1079" t="s">
        <v>1318</v>
      </c>
      <c r="L4" s="1080"/>
      <c r="M4" s="1075" t="s">
        <v>53</v>
      </c>
      <c r="N4" s="1074" t="s">
        <v>838</v>
      </c>
    </row>
    <row r="5" spans="1:14" ht="33" customHeight="1">
      <c r="A5" s="1074"/>
      <c r="B5" s="1076"/>
      <c r="C5" s="1076"/>
      <c r="D5" s="1076"/>
      <c r="E5" s="1076"/>
      <c r="F5" s="1076"/>
      <c r="G5" s="1076"/>
      <c r="H5" s="1078"/>
      <c r="I5" s="906" t="s">
        <v>1320</v>
      </c>
      <c r="J5" s="906" t="s">
        <v>1321</v>
      </c>
      <c r="K5" s="906" t="s">
        <v>1322</v>
      </c>
      <c r="L5" s="906" t="s">
        <v>1323</v>
      </c>
      <c r="M5" s="1076"/>
      <c r="N5" s="1074"/>
    </row>
    <row r="6" spans="1:14" ht="33" customHeight="1">
      <c r="A6" s="1074"/>
      <c r="B6" s="1075" t="s">
        <v>1327</v>
      </c>
      <c r="C6" s="1084" t="s">
        <v>1328</v>
      </c>
      <c r="D6" s="1084" t="s">
        <v>1337</v>
      </c>
      <c r="E6" s="1075" t="s">
        <v>1329</v>
      </c>
      <c r="F6" s="1084" t="s">
        <v>1330</v>
      </c>
      <c r="G6" s="1084" t="s">
        <v>1331</v>
      </c>
      <c r="H6" s="1084" t="s">
        <v>1332</v>
      </c>
      <c r="I6" s="1079" t="s">
        <v>1325</v>
      </c>
      <c r="J6" s="1080"/>
      <c r="K6" s="1079" t="s">
        <v>1326</v>
      </c>
      <c r="L6" s="1080"/>
      <c r="M6" s="1075" t="s">
        <v>36</v>
      </c>
      <c r="N6" s="1074"/>
    </row>
    <row r="7" spans="1:14" ht="33" customHeight="1">
      <c r="A7" s="1074"/>
      <c r="B7" s="1076"/>
      <c r="C7" s="1085"/>
      <c r="D7" s="1085"/>
      <c r="E7" s="1076"/>
      <c r="F7" s="1085"/>
      <c r="G7" s="1085"/>
      <c r="H7" s="1085"/>
      <c r="I7" s="916" t="s">
        <v>1333</v>
      </c>
      <c r="J7" s="916" t="s">
        <v>1334</v>
      </c>
      <c r="K7" s="916" t="s">
        <v>1335</v>
      </c>
      <c r="L7" s="916" t="s">
        <v>1336</v>
      </c>
      <c r="M7" s="1076"/>
      <c r="N7" s="1074"/>
    </row>
    <row r="8" spans="1:14" ht="24.95" customHeight="1">
      <c r="A8" s="905" t="s">
        <v>104</v>
      </c>
      <c r="B8" s="455">
        <v>93787</v>
      </c>
      <c r="C8" s="455">
        <v>25572</v>
      </c>
      <c r="D8" s="455">
        <v>69787</v>
      </c>
      <c r="E8" s="455">
        <v>90430</v>
      </c>
      <c r="F8" s="455">
        <v>28057</v>
      </c>
      <c r="G8" s="455">
        <v>29788</v>
      </c>
      <c r="H8" s="455">
        <v>125575</v>
      </c>
      <c r="I8" s="455">
        <v>2679</v>
      </c>
      <c r="J8" s="455">
        <v>7577</v>
      </c>
      <c r="K8" s="455">
        <v>91860</v>
      </c>
      <c r="L8" s="455">
        <v>188836</v>
      </c>
      <c r="M8" s="455">
        <f>SUM(B8:L8)</f>
        <v>753948</v>
      </c>
      <c r="N8" s="905" t="s">
        <v>2</v>
      </c>
    </row>
    <row r="9" spans="1:14" ht="24.95" customHeight="1">
      <c r="A9" s="905" t="s">
        <v>750</v>
      </c>
      <c r="B9" s="915">
        <v>122454</v>
      </c>
      <c r="C9" s="432">
        <v>2362</v>
      </c>
      <c r="D9" s="432">
        <v>23493</v>
      </c>
      <c r="E9" s="432">
        <v>32758</v>
      </c>
      <c r="F9" s="432">
        <v>3800</v>
      </c>
      <c r="G9" s="432">
        <v>13972</v>
      </c>
      <c r="H9" s="432">
        <v>53999</v>
      </c>
      <c r="I9" s="432">
        <v>2280</v>
      </c>
      <c r="J9" s="432">
        <v>4392</v>
      </c>
      <c r="K9" s="432">
        <v>33464</v>
      </c>
      <c r="L9" s="432">
        <v>53644</v>
      </c>
      <c r="M9" s="432">
        <f>SUM(B9:L9)</f>
        <v>346618</v>
      </c>
      <c r="N9" s="905" t="s">
        <v>1139</v>
      </c>
    </row>
    <row r="10" spans="1:14" ht="24.95" customHeight="1">
      <c r="A10" s="905" t="s">
        <v>105</v>
      </c>
      <c r="B10" s="455">
        <v>7599</v>
      </c>
      <c r="C10" s="455">
        <v>9918</v>
      </c>
      <c r="D10" s="455">
        <v>11184</v>
      </c>
      <c r="E10" s="455">
        <v>20963</v>
      </c>
      <c r="F10" s="455">
        <v>17307</v>
      </c>
      <c r="G10" s="455">
        <v>17405</v>
      </c>
      <c r="H10" s="455">
        <v>15744</v>
      </c>
      <c r="I10" s="455">
        <v>8509</v>
      </c>
      <c r="J10" s="455">
        <v>10673</v>
      </c>
      <c r="K10" s="455">
        <v>37625</v>
      </c>
      <c r="L10" s="455">
        <v>30661</v>
      </c>
      <c r="M10" s="455">
        <f t="shared" ref="M10:M27" si="0">SUM(B10:L10)</f>
        <v>187588</v>
      </c>
      <c r="N10" s="905" t="s">
        <v>5</v>
      </c>
    </row>
    <row r="11" spans="1:14" ht="24.95" customHeight="1">
      <c r="A11" s="905" t="s">
        <v>106</v>
      </c>
      <c r="B11" s="915">
        <v>43334</v>
      </c>
      <c r="C11" s="432">
        <v>1415</v>
      </c>
      <c r="D11" s="432">
        <v>6912</v>
      </c>
      <c r="E11" s="432">
        <v>5112</v>
      </c>
      <c r="F11" s="432">
        <v>7402</v>
      </c>
      <c r="G11" s="432">
        <v>7423</v>
      </c>
      <c r="H11" s="432">
        <v>11715</v>
      </c>
      <c r="I11" s="432">
        <v>1024</v>
      </c>
      <c r="J11" s="432">
        <v>699</v>
      </c>
      <c r="K11" s="432">
        <v>6751</v>
      </c>
      <c r="L11" s="432">
        <v>30415</v>
      </c>
      <c r="M11" s="432">
        <f t="shared" si="0"/>
        <v>122202</v>
      </c>
      <c r="N11" s="905" t="s">
        <v>7</v>
      </c>
    </row>
    <row r="12" spans="1:14" ht="24.95" customHeight="1">
      <c r="A12" s="905" t="s">
        <v>107</v>
      </c>
      <c r="B12" s="455">
        <v>6383</v>
      </c>
      <c r="C12" s="455">
        <v>6555</v>
      </c>
      <c r="D12" s="455">
        <v>16564</v>
      </c>
      <c r="E12" s="455">
        <v>11018</v>
      </c>
      <c r="F12" s="455">
        <v>9956</v>
      </c>
      <c r="G12" s="455">
        <v>12564</v>
      </c>
      <c r="H12" s="455">
        <v>18460</v>
      </c>
      <c r="I12" s="455">
        <v>1390</v>
      </c>
      <c r="J12" s="455">
        <v>5969</v>
      </c>
      <c r="K12" s="455">
        <v>18535</v>
      </c>
      <c r="L12" s="455">
        <v>32473</v>
      </c>
      <c r="M12" s="455">
        <f t="shared" si="0"/>
        <v>139867</v>
      </c>
      <c r="N12" s="905" t="s">
        <v>8</v>
      </c>
    </row>
    <row r="13" spans="1:14" ht="24.95" customHeight="1">
      <c r="A13" s="905" t="s">
        <v>108</v>
      </c>
      <c r="B13" s="915">
        <v>8419</v>
      </c>
      <c r="C13" s="432">
        <v>7829</v>
      </c>
      <c r="D13" s="432">
        <v>7900</v>
      </c>
      <c r="E13" s="432">
        <v>12822</v>
      </c>
      <c r="F13" s="432">
        <v>12057</v>
      </c>
      <c r="G13" s="432">
        <v>12218</v>
      </c>
      <c r="H13" s="432">
        <v>19211</v>
      </c>
      <c r="I13" s="432">
        <v>2336</v>
      </c>
      <c r="J13" s="432">
        <v>3801</v>
      </c>
      <c r="K13" s="432">
        <v>17877</v>
      </c>
      <c r="L13" s="432">
        <v>62125</v>
      </c>
      <c r="M13" s="432">
        <f t="shared" si="0"/>
        <v>166595</v>
      </c>
      <c r="N13" s="905" t="s">
        <v>109</v>
      </c>
    </row>
    <row r="14" spans="1:14" ht="24.95" customHeight="1">
      <c r="A14" s="905" t="s">
        <v>110</v>
      </c>
      <c r="B14" s="455">
        <v>79971</v>
      </c>
      <c r="C14" s="455">
        <v>26535</v>
      </c>
      <c r="D14" s="455">
        <v>40195</v>
      </c>
      <c r="E14" s="455">
        <v>60292</v>
      </c>
      <c r="F14" s="455">
        <v>21155</v>
      </c>
      <c r="G14" s="455">
        <v>19818</v>
      </c>
      <c r="H14" s="455">
        <v>56308</v>
      </c>
      <c r="I14" s="455">
        <v>1843</v>
      </c>
      <c r="J14" s="455">
        <v>4189</v>
      </c>
      <c r="K14" s="455">
        <v>27902</v>
      </c>
      <c r="L14" s="455">
        <v>31726</v>
      </c>
      <c r="M14" s="455">
        <f t="shared" si="0"/>
        <v>369934</v>
      </c>
      <c r="N14" s="905" t="s">
        <v>11</v>
      </c>
    </row>
    <row r="15" spans="1:14" ht="24.95" customHeight="1">
      <c r="A15" s="905" t="s">
        <v>111</v>
      </c>
      <c r="B15" s="915">
        <v>137633</v>
      </c>
      <c r="C15" s="432">
        <v>4973</v>
      </c>
      <c r="D15" s="432">
        <v>33805</v>
      </c>
      <c r="E15" s="432">
        <v>32043</v>
      </c>
      <c r="F15" s="432">
        <v>644</v>
      </c>
      <c r="G15" s="432">
        <v>24952</v>
      </c>
      <c r="H15" s="432">
        <v>87855</v>
      </c>
      <c r="I15" s="432">
        <v>926</v>
      </c>
      <c r="J15" s="432">
        <v>1688</v>
      </c>
      <c r="K15" s="432">
        <v>18642</v>
      </c>
      <c r="L15" s="432">
        <v>32957</v>
      </c>
      <c r="M15" s="432">
        <f t="shared" si="0"/>
        <v>376118</v>
      </c>
      <c r="N15" s="905" t="s">
        <v>13</v>
      </c>
    </row>
    <row r="16" spans="1:14" ht="24.95" customHeight="1">
      <c r="A16" s="905" t="s">
        <v>124</v>
      </c>
      <c r="B16" s="455">
        <v>5000</v>
      </c>
      <c r="C16" s="455">
        <v>520</v>
      </c>
      <c r="D16" s="455">
        <v>5700</v>
      </c>
      <c r="E16" s="455">
        <v>2450</v>
      </c>
      <c r="F16" s="455">
        <v>1600</v>
      </c>
      <c r="G16" s="455">
        <v>2700</v>
      </c>
      <c r="H16" s="455">
        <v>1700</v>
      </c>
      <c r="I16" s="455">
        <v>150</v>
      </c>
      <c r="J16" s="455">
        <v>600</v>
      </c>
      <c r="K16" s="455">
        <v>4800</v>
      </c>
      <c r="L16" s="455">
        <v>2900</v>
      </c>
      <c r="M16" s="455">
        <f t="shared" si="0"/>
        <v>28120</v>
      </c>
      <c r="N16" s="905" t="s">
        <v>15</v>
      </c>
    </row>
    <row r="17" spans="1:14" ht="24.95" customHeight="1">
      <c r="A17" s="905" t="s">
        <v>112</v>
      </c>
      <c r="B17" s="915">
        <v>10517</v>
      </c>
      <c r="C17" s="432">
        <v>11435</v>
      </c>
      <c r="D17" s="432">
        <v>9967</v>
      </c>
      <c r="E17" s="432">
        <v>7970</v>
      </c>
      <c r="F17" s="432">
        <v>13405</v>
      </c>
      <c r="G17" s="432">
        <v>14336</v>
      </c>
      <c r="H17" s="432">
        <v>16580</v>
      </c>
      <c r="I17" s="432">
        <v>1335</v>
      </c>
      <c r="J17" s="432">
        <v>9388</v>
      </c>
      <c r="K17" s="432">
        <v>28414</v>
      </c>
      <c r="L17" s="432">
        <v>42044</v>
      </c>
      <c r="M17" s="432">
        <f t="shared" si="0"/>
        <v>165391</v>
      </c>
      <c r="N17" s="905" t="s">
        <v>17</v>
      </c>
    </row>
    <row r="18" spans="1:14" ht="24.95" customHeight="1">
      <c r="A18" s="905" t="s">
        <v>40</v>
      </c>
      <c r="B18" s="455">
        <v>3011</v>
      </c>
      <c r="C18" s="455">
        <v>132</v>
      </c>
      <c r="D18" s="455">
        <v>5733</v>
      </c>
      <c r="E18" s="455">
        <v>1501</v>
      </c>
      <c r="F18" s="455">
        <v>103</v>
      </c>
      <c r="G18" s="455">
        <v>2522</v>
      </c>
      <c r="H18" s="455">
        <v>8532</v>
      </c>
      <c r="I18" s="455">
        <v>157</v>
      </c>
      <c r="J18" s="455">
        <v>532</v>
      </c>
      <c r="K18" s="455">
        <v>3755</v>
      </c>
      <c r="L18" s="455">
        <v>3334</v>
      </c>
      <c r="M18" s="455">
        <f t="shared" si="0"/>
        <v>29312</v>
      </c>
      <c r="N18" s="905" t="s">
        <v>18</v>
      </c>
    </row>
    <row r="19" spans="1:14" ht="24.95" customHeight="1">
      <c r="A19" s="905" t="s">
        <v>113</v>
      </c>
      <c r="B19" s="915">
        <v>3094</v>
      </c>
      <c r="C19" s="432">
        <v>2873</v>
      </c>
      <c r="D19" s="432">
        <v>18979</v>
      </c>
      <c r="E19" s="432">
        <v>28391</v>
      </c>
      <c r="F19" s="432">
        <v>4436</v>
      </c>
      <c r="G19" s="432">
        <v>18979</v>
      </c>
      <c r="H19" s="432">
        <v>44903</v>
      </c>
      <c r="I19" s="432">
        <v>2902</v>
      </c>
      <c r="J19" s="432">
        <v>1285</v>
      </c>
      <c r="K19" s="432">
        <v>12469</v>
      </c>
      <c r="L19" s="432">
        <v>12127</v>
      </c>
      <c r="M19" s="432">
        <f t="shared" si="0"/>
        <v>150438</v>
      </c>
      <c r="N19" s="905" t="s">
        <v>20</v>
      </c>
    </row>
    <row r="20" spans="1:14" ht="24.95" customHeight="1">
      <c r="A20" s="905" t="s">
        <v>21</v>
      </c>
      <c r="B20" s="455">
        <v>32065</v>
      </c>
      <c r="C20" s="455">
        <v>144</v>
      </c>
      <c r="D20" s="455">
        <v>10630</v>
      </c>
      <c r="E20" s="455">
        <v>18611</v>
      </c>
      <c r="F20" s="455">
        <v>662</v>
      </c>
      <c r="G20" s="455">
        <v>4650</v>
      </c>
      <c r="H20" s="455">
        <v>22505</v>
      </c>
      <c r="I20" s="455">
        <v>571</v>
      </c>
      <c r="J20" s="455">
        <v>3234</v>
      </c>
      <c r="K20" s="455">
        <v>10488</v>
      </c>
      <c r="L20" s="455">
        <v>17537</v>
      </c>
      <c r="M20" s="455">
        <f t="shared" si="0"/>
        <v>121097</v>
      </c>
      <c r="N20" s="905" t="s">
        <v>114</v>
      </c>
    </row>
    <row r="21" spans="1:14" ht="24.95" customHeight="1">
      <c r="A21" s="905" t="s">
        <v>42</v>
      </c>
      <c r="B21" s="915">
        <v>2486</v>
      </c>
      <c r="C21" s="432">
        <v>1196</v>
      </c>
      <c r="D21" s="432">
        <v>5048</v>
      </c>
      <c r="E21" s="432">
        <v>5471</v>
      </c>
      <c r="F21" s="432">
        <v>2438</v>
      </c>
      <c r="G21" s="432">
        <v>4496</v>
      </c>
      <c r="H21" s="432">
        <v>17066</v>
      </c>
      <c r="I21" s="432">
        <v>558</v>
      </c>
      <c r="J21" s="432">
        <v>1981</v>
      </c>
      <c r="K21" s="432">
        <v>12658</v>
      </c>
      <c r="L21" s="432">
        <v>17562</v>
      </c>
      <c r="M21" s="432">
        <f t="shared" si="0"/>
        <v>70960</v>
      </c>
      <c r="N21" s="905" t="s">
        <v>23</v>
      </c>
    </row>
    <row r="22" spans="1:14" ht="24.95" customHeight="1">
      <c r="A22" s="905" t="s">
        <v>125</v>
      </c>
      <c r="B22" s="455">
        <v>7247</v>
      </c>
      <c r="C22" s="455">
        <v>2273</v>
      </c>
      <c r="D22" s="455">
        <v>2342</v>
      </c>
      <c r="E22" s="455">
        <v>1117</v>
      </c>
      <c r="F22" s="455">
        <v>1748</v>
      </c>
      <c r="G22" s="455">
        <v>1073</v>
      </c>
      <c r="H22" s="455">
        <v>1753</v>
      </c>
      <c r="I22" s="455">
        <v>773</v>
      </c>
      <c r="J22" s="455">
        <v>1852</v>
      </c>
      <c r="K22" s="455">
        <v>4012</v>
      </c>
      <c r="L22" s="455">
        <v>3432</v>
      </c>
      <c r="M22" s="455">
        <f t="shared" si="0"/>
        <v>27622</v>
      </c>
      <c r="N22" s="905" t="s">
        <v>25</v>
      </c>
    </row>
    <row r="23" spans="1:14" ht="24.95" customHeight="1">
      <c r="A23" s="905" t="s">
        <v>116</v>
      </c>
      <c r="B23" s="915">
        <v>1457</v>
      </c>
      <c r="C23" s="432">
        <v>1375</v>
      </c>
      <c r="D23" s="432">
        <v>4860</v>
      </c>
      <c r="E23" s="432">
        <v>3432</v>
      </c>
      <c r="F23" s="432">
        <v>8467</v>
      </c>
      <c r="G23" s="432">
        <v>6890</v>
      </c>
      <c r="H23" s="432">
        <v>1777</v>
      </c>
      <c r="I23" s="432">
        <v>1361</v>
      </c>
      <c r="J23" s="432">
        <v>4933</v>
      </c>
      <c r="K23" s="432">
        <v>9948</v>
      </c>
      <c r="L23" s="432">
        <v>17050</v>
      </c>
      <c r="M23" s="432">
        <f t="shared" si="0"/>
        <v>61550</v>
      </c>
      <c r="N23" s="905" t="s">
        <v>117</v>
      </c>
    </row>
    <row r="24" spans="1:14" ht="24.95" customHeight="1">
      <c r="A24" s="905" t="s">
        <v>118</v>
      </c>
      <c r="B24" s="455">
        <v>16167</v>
      </c>
      <c r="C24" s="455">
        <v>1617</v>
      </c>
      <c r="D24" s="455">
        <v>5218</v>
      </c>
      <c r="E24" s="455">
        <v>12875</v>
      </c>
      <c r="F24" s="455">
        <v>4413</v>
      </c>
      <c r="G24" s="455">
        <v>13807</v>
      </c>
      <c r="H24" s="455">
        <v>13662</v>
      </c>
      <c r="I24" s="455">
        <v>922</v>
      </c>
      <c r="J24" s="455">
        <v>4398</v>
      </c>
      <c r="K24" s="455">
        <v>11938</v>
      </c>
      <c r="L24" s="455">
        <v>10336</v>
      </c>
      <c r="M24" s="455">
        <f t="shared" si="0"/>
        <v>95353</v>
      </c>
      <c r="N24" s="905" t="s">
        <v>28</v>
      </c>
    </row>
    <row r="25" spans="1:14" ht="24.95" customHeight="1">
      <c r="A25" s="905" t="s">
        <v>126</v>
      </c>
      <c r="B25" s="915">
        <v>4708</v>
      </c>
      <c r="C25" s="432">
        <v>3980</v>
      </c>
      <c r="D25" s="432">
        <v>7769</v>
      </c>
      <c r="E25" s="432">
        <v>5411</v>
      </c>
      <c r="F25" s="432">
        <v>11203</v>
      </c>
      <c r="G25" s="432">
        <v>10837</v>
      </c>
      <c r="H25" s="432">
        <v>3322</v>
      </c>
      <c r="I25" s="432">
        <v>346</v>
      </c>
      <c r="J25" s="432">
        <v>8272</v>
      </c>
      <c r="K25" s="432">
        <v>11914</v>
      </c>
      <c r="L25" s="432">
        <v>5061</v>
      </c>
      <c r="M25" s="432">
        <f t="shared" si="0"/>
        <v>72823</v>
      </c>
      <c r="N25" s="905" t="s">
        <v>30</v>
      </c>
    </row>
    <row r="26" spans="1:14" ht="24.95" customHeight="1">
      <c r="A26" s="905" t="s">
        <v>31</v>
      </c>
      <c r="B26" s="455">
        <v>532</v>
      </c>
      <c r="C26" s="455">
        <v>956</v>
      </c>
      <c r="D26" s="455">
        <v>7540</v>
      </c>
      <c r="E26" s="455">
        <v>4230</v>
      </c>
      <c r="F26" s="455">
        <v>1532</v>
      </c>
      <c r="G26" s="455">
        <v>5603</v>
      </c>
      <c r="H26" s="455">
        <v>2145</v>
      </c>
      <c r="I26" s="455">
        <v>960</v>
      </c>
      <c r="J26" s="455">
        <v>2410</v>
      </c>
      <c r="K26" s="455">
        <v>2145</v>
      </c>
      <c r="L26" s="455">
        <v>1723</v>
      </c>
      <c r="M26" s="455">
        <f t="shared" si="0"/>
        <v>29776</v>
      </c>
      <c r="N26" s="905" t="s">
        <v>140</v>
      </c>
    </row>
    <row r="27" spans="1:14" ht="24.95" customHeight="1">
      <c r="A27" s="905" t="s">
        <v>33</v>
      </c>
      <c r="B27" s="915">
        <v>3535</v>
      </c>
      <c r="C27" s="432">
        <v>2525</v>
      </c>
      <c r="D27" s="432">
        <v>3253</v>
      </c>
      <c r="E27" s="432">
        <v>4193</v>
      </c>
      <c r="F27" s="432">
        <v>0</v>
      </c>
      <c r="G27" s="432">
        <v>2747</v>
      </c>
      <c r="H27" s="432">
        <v>8425</v>
      </c>
      <c r="I27" s="432">
        <v>0</v>
      </c>
      <c r="J27" s="432">
        <v>0</v>
      </c>
      <c r="K27" s="432">
        <v>79</v>
      </c>
      <c r="L27" s="432">
        <v>5496</v>
      </c>
      <c r="M27" s="432">
        <f t="shared" si="0"/>
        <v>30253</v>
      </c>
      <c r="N27" s="905" t="s">
        <v>34</v>
      </c>
    </row>
    <row r="28" spans="1:14" ht="24.95" customHeight="1">
      <c r="A28" s="874" t="s">
        <v>58</v>
      </c>
      <c r="B28" s="881">
        <f>SUM(B8:B27)</f>
        <v>589399</v>
      </c>
      <c r="C28" s="881">
        <f>SUM(C8:C27)</f>
        <v>114185</v>
      </c>
      <c r="D28" s="881">
        <f>SUM(D8:D27)</f>
        <v>296879</v>
      </c>
      <c r="E28" s="881">
        <f>SUM(E8:E27)</f>
        <v>361090</v>
      </c>
      <c r="F28" s="881">
        <f>SUM(F8:F27)</f>
        <v>150385</v>
      </c>
      <c r="G28" s="881">
        <f t="shared" ref="G28:M28" si="1">SUM(G8:G27)</f>
        <v>226780</v>
      </c>
      <c r="H28" s="881">
        <f t="shared" si="1"/>
        <v>531237</v>
      </c>
      <c r="I28" s="881">
        <f t="shared" si="1"/>
        <v>31022</v>
      </c>
      <c r="J28" s="881">
        <f t="shared" si="1"/>
        <v>77873</v>
      </c>
      <c r="K28" s="881">
        <f t="shared" si="1"/>
        <v>365276</v>
      </c>
      <c r="L28" s="881">
        <f t="shared" si="1"/>
        <v>601439</v>
      </c>
      <c r="M28" s="881">
        <f t="shared" si="1"/>
        <v>3345565</v>
      </c>
      <c r="N28" s="874" t="s">
        <v>36</v>
      </c>
    </row>
    <row r="29" spans="1:14" ht="30" customHeight="1">
      <c r="A29" s="1081" t="s">
        <v>300</v>
      </c>
      <c r="B29" s="1082"/>
      <c r="C29" s="1082"/>
      <c r="D29" s="1082"/>
      <c r="E29" s="1082"/>
      <c r="F29" s="1082"/>
      <c r="G29" s="1082"/>
      <c r="H29" s="1082" t="s">
        <v>301</v>
      </c>
      <c r="I29" s="1082"/>
      <c r="J29" s="1082"/>
      <c r="K29" s="1082"/>
      <c r="L29" s="1082"/>
      <c r="M29" s="1082"/>
      <c r="N29" s="1083"/>
    </row>
    <row r="30" spans="1:14" ht="24.95" customHeight="1">
      <c r="A30" s="488"/>
      <c r="B30" s="489"/>
      <c r="C30" s="489"/>
      <c r="D30" s="489"/>
      <c r="E30" s="488"/>
      <c r="F30" s="488"/>
      <c r="G30" s="488"/>
      <c r="H30" s="488"/>
      <c r="I30" s="488"/>
      <c r="J30" s="488"/>
      <c r="K30" s="488"/>
      <c r="L30" s="488"/>
      <c r="M30" s="488"/>
      <c r="N30" s="488"/>
    </row>
    <row r="31" spans="1:14" ht="24.95" customHeight="1">
      <c r="B31" s="346"/>
    </row>
    <row r="33" spans="2:14"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</sheetData>
  <mergeCells count="28">
    <mergeCell ref="F4:F5"/>
    <mergeCell ref="I6:J6"/>
    <mergeCell ref="K6:L6"/>
    <mergeCell ref="A29:G29"/>
    <mergeCell ref="H29:N29"/>
    <mergeCell ref="C6:C7"/>
    <mergeCell ref="D6:D7"/>
    <mergeCell ref="E6:E7"/>
    <mergeCell ref="F6:F7"/>
    <mergeCell ref="G6:G7"/>
    <mergeCell ref="H6:H7"/>
    <mergeCell ref="M4:M5"/>
    <mergeCell ref="A1:N1"/>
    <mergeCell ref="A2:N2"/>
    <mergeCell ref="A3:C3"/>
    <mergeCell ref="D3:N3"/>
    <mergeCell ref="A4:A7"/>
    <mergeCell ref="N4:N7"/>
    <mergeCell ref="M6:M7"/>
    <mergeCell ref="G4:G5"/>
    <mergeCell ref="H4:H5"/>
    <mergeCell ref="B6:B7"/>
    <mergeCell ref="I4:J4"/>
    <mergeCell ref="K4:L4"/>
    <mergeCell ref="B4:B5"/>
    <mergeCell ref="C4:C5"/>
    <mergeCell ref="D4:D5"/>
    <mergeCell ref="E4:E5"/>
  </mergeCells>
  <pageMargins left="0.7" right="0.7" top="0.75" bottom="0.75" header="0.3" footer="0.3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J32"/>
  <sheetViews>
    <sheetView rightToLeft="1" zoomScaleNormal="100" workbookViewId="0">
      <selection activeCell="A3" sqref="A3:C3"/>
    </sheetView>
  </sheetViews>
  <sheetFormatPr defaultColWidth="13.42578125" defaultRowHeight="15"/>
  <cols>
    <col min="1" max="7" width="29.7109375" style="317" customWidth="1"/>
    <col min="8" max="251" width="13.42578125" style="317"/>
    <col min="252" max="257" width="20.7109375" style="317" customWidth="1"/>
    <col min="258" max="259" width="13.42578125" style="317" customWidth="1"/>
    <col min="260" max="507" width="13.42578125" style="317"/>
    <col min="508" max="513" width="20.7109375" style="317" customWidth="1"/>
    <col min="514" max="515" width="13.42578125" style="317" customWidth="1"/>
    <col min="516" max="763" width="13.42578125" style="317"/>
    <col min="764" max="769" width="20.7109375" style="317" customWidth="1"/>
    <col min="770" max="771" width="13.42578125" style="317" customWidth="1"/>
    <col min="772" max="1019" width="13.42578125" style="317"/>
    <col min="1020" max="1025" width="20.7109375" style="317" customWidth="1"/>
    <col min="1026" max="1027" width="13.42578125" style="317" customWidth="1"/>
    <col min="1028" max="1275" width="13.42578125" style="317"/>
    <col min="1276" max="1281" width="20.7109375" style="317" customWidth="1"/>
    <col min="1282" max="1283" width="13.42578125" style="317" customWidth="1"/>
    <col min="1284" max="1531" width="13.42578125" style="317"/>
    <col min="1532" max="1537" width="20.7109375" style="317" customWidth="1"/>
    <col min="1538" max="1539" width="13.42578125" style="317" customWidth="1"/>
    <col min="1540" max="1787" width="13.42578125" style="317"/>
    <col min="1788" max="1793" width="20.7109375" style="317" customWidth="1"/>
    <col min="1794" max="1795" width="13.42578125" style="317" customWidth="1"/>
    <col min="1796" max="2043" width="13.42578125" style="317"/>
    <col min="2044" max="2049" width="20.7109375" style="317" customWidth="1"/>
    <col min="2050" max="2051" width="13.42578125" style="317" customWidth="1"/>
    <col min="2052" max="2299" width="13.42578125" style="317"/>
    <col min="2300" max="2305" width="20.7109375" style="317" customWidth="1"/>
    <col min="2306" max="2307" width="13.42578125" style="317" customWidth="1"/>
    <col min="2308" max="2555" width="13.42578125" style="317"/>
    <col min="2556" max="2561" width="20.7109375" style="317" customWidth="1"/>
    <col min="2562" max="2563" width="13.42578125" style="317" customWidth="1"/>
    <col min="2564" max="2811" width="13.42578125" style="317"/>
    <col min="2812" max="2817" width="20.7109375" style="317" customWidth="1"/>
    <col min="2818" max="2819" width="13.42578125" style="317" customWidth="1"/>
    <col min="2820" max="3067" width="13.42578125" style="317"/>
    <col min="3068" max="3073" width="20.7109375" style="317" customWidth="1"/>
    <col min="3074" max="3075" width="13.42578125" style="317" customWidth="1"/>
    <col min="3076" max="3323" width="13.42578125" style="317"/>
    <col min="3324" max="3329" width="20.7109375" style="317" customWidth="1"/>
    <col min="3330" max="3331" width="13.42578125" style="317" customWidth="1"/>
    <col min="3332" max="3579" width="13.42578125" style="317"/>
    <col min="3580" max="3585" width="20.7109375" style="317" customWidth="1"/>
    <col min="3586" max="3587" width="13.42578125" style="317" customWidth="1"/>
    <col min="3588" max="3835" width="13.42578125" style="317"/>
    <col min="3836" max="3841" width="20.7109375" style="317" customWidth="1"/>
    <col min="3842" max="3843" width="13.42578125" style="317" customWidth="1"/>
    <col min="3844" max="4091" width="13.42578125" style="317"/>
    <col min="4092" max="4097" width="20.7109375" style="317" customWidth="1"/>
    <col min="4098" max="4099" width="13.42578125" style="317" customWidth="1"/>
    <col min="4100" max="4347" width="13.42578125" style="317"/>
    <col min="4348" max="4353" width="20.7109375" style="317" customWidth="1"/>
    <col min="4354" max="4355" width="13.42578125" style="317" customWidth="1"/>
    <col min="4356" max="4603" width="13.42578125" style="317"/>
    <col min="4604" max="4609" width="20.7109375" style="317" customWidth="1"/>
    <col min="4610" max="4611" width="13.42578125" style="317" customWidth="1"/>
    <col min="4612" max="4859" width="13.42578125" style="317"/>
    <col min="4860" max="4865" width="20.7109375" style="317" customWidth="1"/>
    <col min="4866" max="4867" width="13.42578125" style="317" customWidth="1"/>
    <col min="4868" max="5115" width="13.42578125" style="317"/>
    <col min="5116" max="5121" width="20.7109375" style="317" customWidth="1"/>
    <col min="5122" max="5123" width="13.42578125" style="317" customWidth="1"/>
    <col min="5124" max="5371" width="13.42578125" style="317"/>
    <col min="5372" max="5377" width="20.7109375" style="317" customWidth="1"/>
    <col min="5378" max="5379" width="13.42578125" style="317" customWidth="1"/>
    <col min="5380" max="5627" width="13.42578125" style="317"/>
    <col min="5628" max="5633" width="20.7109375" style="317" customWidth="1"/>
    <col min="5634" max="5635" width="13.42578125" style="317" customWidth="1"/>
    <col min="5636" max="5883" width="13.42578125" style="317"/>
    <col min="5884" max="5889" width="20.7109375" style="317" customWidth="1"/>
    <col min="5890" max="5891" width="13.42578125" style="317" customWidth="1"/>
    <col min="5892" max="6139" width="13.42578125" style="317"/>
    <col min="6140" max="6145" width="20.7109375" style="317" customWidth="1"/>
    <col min="6146" max="6147" width="13.42578125" style="317" customWidth="1"/>
    <col min="6148" max="6395" width="13.42578125" style="317"/>
    <col min="6396" max="6401" width="20.7109375" style="317" customWidth="1"/>
    <col min="6402" max="6403" width="13.42578125" style="317" customWidth="1"/>
    <col min="6404" max="6651" width="13.42578125" style="317"/>
    <col min="6652" max="6657" width="20.7109375" style="317" customWidth="1"/>
    <col min="6658" max="6659" width="13.42578125" style="317" customWidth="1"/>
    <col min="6660" max="6907" width="13.42578125" style="317"/>
    <col min="6908" max="6913" width="20.7109375" style="317" customWidth="1"/>
    <col min="6914" max="6915" width="13.42578125" style="317" customWidth="1"/>
    <col min="6916" max="7163" width="13.42578125" style="317"/>
    <col min="7164" max="7169" width="20.7109375" style="317" customWidth="1"/>
    <col min="7170" max="7171" width="13.42578125" style="317" customWidth="1"/>
    <col min="7172" max="7419" width="13.42578125" style="317"/>
    <col min="7420" max="7425" width="20.7109375" style="317" customWidth="1"/>
    <col min="7426" max="7427" width="13.42578125" style="317" customWidth="1"/>
    <col min="7428" max="7675" width="13.42578125" style="317"/>
    <col min="7676" max="7681" width="20.7109375" style="317" customWidth="1"/>
    <col min="7682" max="7683" width="13.42578125" style="317" customWidth="1"/>
    <col min="7684" max="7931" width="13.42578125" style="317"/>
    <col min="7932" max="7937" width="20.7109375" style="317" customWidth="1"/>
    <col min="7938" max="7939" width="13.42578125" style="317" customWidth="1"/>
    <col min="7940" max="8187" width="13.42578125" style="317"/>
    <col min="8188" max="8193" width="20.7109375" style="317" customWidth="1"/>
    <col min="8194" max="8195" width="13.42578125" style="317" customWidth="1"/>
    <col min="8196" max="8443" width="13.42578125" style="317"/>
    <col min="8444" max="8449" width="20.7109375" style="317" customWidth="1"/>
    <col min="8450" max="8451" width="13.42578125" style="317" customWidth="1"/>
    <col min="8452" max="8699" width="13.42578125" style="317"/>
    <col min="8700" max="8705" width="20.7109375" style="317" customWidth="1"/>
    <col min="8706" max="8707" width="13.42578125" style="317" customWidth="1"/>
    <col min="8708" max="8955" width="13.42578125" style="317"/>
    <col min="8956" max="8961" width="20.7109375" style="317" customWidth="1"/>
    <col min="8962" max="8963" width="13.42578125" style="317" customWidth="1"/>
    <col min="8964" max="9211" width="13.42578125" style="317"/>
    <col min="9212" max="9217" width="20.7109375" style="317" customWidth="1"/>
    <col min="9218" max="9219" width="13.42578125" style="317" customWidth="1"/>
    <col min="9220" max="9467" width="13.42578125" style="317"/>
    <col min="9468" max="9473" width="20.7109375" style="317" customWidth="1"/>
    <col min="9474" max="9475" width="13.42578125" style="317" customWidth="1"/>
    <col min="9476" max="9723" width="13.42578125" style="317"/>
    <col min="9724" max="9729" width="20.7109375" style="317" customWidth="1"/>
    <col min="9730" max="9731" width="13.42578125" style="317" customWidth="1"/>
    <col min="9732" max="9979" width="13.42578125" style="317"/>
    <col min="9980" max="9985" width="20.7109375" style="317" customWidth="1"/>
    <col min="9986" max="9987" width="13.42578125" style="317" customWidth="1"/>
    <col min="9988" max="10235" width="13.42578125" style="317"/>
    <col min="10236" max="10241" width="20.7109375" style="317" customWidth="1"/>
    <col min="10242" max="10243" width="13.42578125" style="317" customWidth="1"/>
    <col min="10244" max="10491" width="13.42578125" style="317"/>
    <col min="10492" max="10497" width="20.7109375" style="317" customWidth="1"/>
    <col min="10498" max="10499" width="13.42578125" style="317" customWidth="1"/>
    <col min="10500" max="10747" width="13.42578125" style="317"/>
    <col min="10748" max="10753" width="20.7109375" style="317" customWidth="1"/>
    <col min="10754" max="10755" width="13.42578125" style="317" customWidth="1"/>
    <col min="10756" max="11003" width="13.42578125" style="317"/>
    <col min="11004" max="11009" width="20.7109375" style="317" customWidth="1"/>
    <col min="11010" max="11011" width="13.42578125" style="317" customWidth="1"/>
    <col min="11012" max="11259" width="13.42578125" style="317"/>
    <col min="11260" max="11265" width="20.7109375" style="317" customWidth="1"/>
    <col min="11266" max="11267" width="13.42578125" style="317" customWidth="1"/>
    <col min="11268" max="11515" width="13.42578125" style="317"/>
    <col min="11516" max="11521" width="20.7109375" style="317" customWidth="1"/>
    <col min="11522" max="11523" width="13.42578125" style="317" customWidth="1"/>
    <col min="11524" max="11771" width="13.42578125" style="317"/>
    <col min="11772" max="11777" width="20.7109375" style="317" customWidth="1"/>
    <col min="11778" max="11779" width="13.42578125" style="317" customWidth="1"/>
    <col min="11780" max="12027" width="13.42578125" style="317"/>
    <col min="12028" max="12033" width="20.7109375" style="317" customWidth="1"/>
    <col min="12034" max="12035" width="13.42578125" style="317" customWidth="1"/>
    <col min="12036" max="12283" width="13.42578125" style="317"/>
    <col min="12284" max="12289" width="20.7109375" style="317" customWidth="1"/>
    <col min="12290" max="12291" width="13.42578125" style="317" customWidth="1"/>
    <col min="12292" max="12539" width="13.42578125" style="317"/>
    <col min="12540" max="12545" width="20.7109375" style="317" customWidth="1"/>
    <col min="12546" max="12547" width="13.42578125" style="317" customWidth="1"/>
    <col min="12548" max="12795" width="13.42578125" style="317"/>
    <col min="12796" max="12801" width="20.7109375" style="317" customWidth="1"/>
    <col min="12802" max="12803" width="13.42578125" style="317" customWidth="1"/>
    <col min="12804" max="13051" width="13.42578125" style="317"/>
    <col min="13052" max="13057" width="20.7109375" style="317" customWidth="1"/>
    <col min="13058" max="13059" width="13.42578125" style="317" customWidth="1"/>
    <col min="13060" max="13307" width="13.42578125" style="317"/>
    <col min="13308" max="13313" width="20.7109375" style="317" customWidth="1"/>
    <col min="13314" max="13315" width="13.42578125" style="317" customWidth="1"/>
    <col min="13316" max="13563" width="13.42578125" style="317"/>
    <col min="13564" max="13569" width="20.7109375" style="317" customWidth="1"/>
    <col min="13570" max="13571" width="13.42578125" style="317" customWidth="1"/>
    <col min="13572" max="13819" width="13.42578125" style="317"/>
    <col min="13820" max="13825" width="20.7109375" style="317" customWidth="1"/>
    <col min="13826" max="13827" width="13.42578125" style="317" customWidth="1"/>
    <col min="13828" max="14075" width="13.42578125" style="317"/>
    <col min="14076" max="14081" width="20.7109375" style="317" customWidth="1"/>
    <col min="14082" max="14083" width="13.42578125" style="317" customWidth="1"/>
    <col min="14084" max="14331" width="13.42578125" style="317"/>
    <col min="14332" max="14337" width="20.7109375" style="317" customWidth="1"/>
    <col min="14338" max="14339" width="13.42578125" style="317" customWidth="1"/>
    <col min="14340" max="14587" width="13.42578125" style="317"/>
    <col min="14588" max="14593" width="20.7109375" style="317" customWidth="1"/>
    <col min="14594" max="14595" width="13.42578125" style="317" customWidth="1"/>
    <col min="14596" max="14843" width="13.42578125" style="317"/>
    <col min="14844" max="14849" width="20.7109375" style="317" customWidth="1"/>
    <col min="14850" max="14851" width="13.42578125" style="317" customWidth="1"/>
    <col min="14852" max="15099" width="13.42578125" style="317"/>
    <col min="15100" max="15105" width="20.7109375" style="317" customWidth="1"/>
    <col min="15106" max="15107" width="13.42578125" style="317" customWidth="1"/>
    <col min="15108" max="15355" width="13.42578125" style="317"/>
    <col min="15356" max="15361" width="20.7109375" style="317" customWidth="1"/>
    <col min="15362" max="15363" width="13.42578125" style="317" customWidth="1"/>
    <col min="15364" max="15611" width="13.42578125" style="317"/>
    <col min="15612" max="15617" width="20.7109375" style="317" customWidth="1"/>
    <col min="15618" max="15619" width="13.42578125" style="317" customWidth="1"/>
    <col min="15620" max="15867" width="13.42578125" style="317"/>
    <col min="15868" max="15873" width="20.7109375" style="317" customWidth="1"/>
    <col min="15874" max="15875" width="13.42578125" style="317" customWidth="1"/>
    <col min="15876" max="16123" width="13.42578125" style="317"/>
    <col min="16124" max="16129" width="20.7109375" style="317" customWidth="1"/>
    <col min="16130" max="16131" width="13.42578125" style="317" customWidth="1"/>
    <col min="16132" max="16384" width="13.42578125" style="317"/>
  </cols>
  <sheetData>
    <row r="1" spans="1:10" s="345" customFormat="1" ht="27" customHeight="1">
      <c r="A1" s="1007" t="s">
        <v>1311</v>
      </c>
      <c r="B1" s="1007"/>
      <c r="C1" s="1007"/>
      <c r="D1" s="1007"/>
      <c r="E1" s="1007"/>
      <c r="F1" s="1007"/>
      <c r="G1" s="1007"/>
      <c r="H1" s="486"/>
    </row>
    <row r="2" spans="1:10" s="345" customFormat="1" ht="27" customHeight="1">
      <c r="A2" s="1088" t="s">
        <v>1484</v>
      </c>
      <c r="B2" s="1089"/>
      <c r="C2" s="1089"/>
      <c r="D2" s="1089"/>
      <c r="E2" s="1089"/>
      <c r="F2" s="1089"/>
      <c r="G2" s="1090"/>
      <c r="H2" s="486"/>
    </row>
    <row r="3" spans="1:10" ht="21.75" customHeight="1">
      <c r="A3" s="1070" t="s">
        <v>302</v>
      </c>
      <c r="B3" s="1070"/>
      <c r="C3" s="1071"/>
      <c r="D3" s="1072" t="s">
        <v>303</v>
      </c>
      <c r="E3" s="1072"/>
      <c r="F3" s="1072"/>
      <c r="G3" s="1073"/>
      <c r="H3" s="487"/>
    </row>
    <row r="4" spans="1:10" ht="41.25" customHeight="1">
      <c r="A4" s="1074" t="s">
        <v>833</v>
      </c>
      <c r="B4" s="413" t="s">
        <v>374</v>
      </c>
      <c r="C4" s="413" t="s">
        <v>375</v>
      </c>
      <c r="D4" s="413" t="s">
        <v>376</v>
      </c>
      <c r="E4" s="413" t="s">
        <v>377</v>
      </c>
      <c r="F4" s="906" t="s">
        <v>1309</v>
      </c>
      <c r="G4" s="1074" t="s">
        <v>838</v>
      </c>
      <c r="H4" s="487"/>
    </row>
    <row r="5" spans="1:10" ht="45" customHeight="1">
      <c r="A5" s="1074"/>
      <c r="B5" s="413" t="s">
        <v>378</v>
      </c>
      <c r="C5" s="413" t="s">
        <v>379</v>
      </c>
      <c r="D5" s="413" t="s">
        <v>380</v>
      </c>
      <c r="E5" s="413" t="s">
        <v>667</v>
      </c>
      <c r="F5" s="906" t="s">
        <v>1310</v>
      </c>
      <c r="G5" s="1074"/>
      <c r="H5" s="487"/>
    </row>
    <row r="6" spans="1:10" ht="24.95" customHeight="1">
      <c r="A6" s="391" t="s">
        <v>104</v>
      </c>
      <c r="B6" s="455">
        <v>39418</v>
      </c>
      <c r="C6" s="455">
        <v>35611</v>
      </c>
      <c r="D6" s="452">
        <f>SUM(B6:C6)</f>
        <v>75029</v>
      </c>
      <c r="E6" s="455">
        <v>3707</v>
      </c>
      <c r="F6" s="455">
        <v>20</v>
      </c>
      <c r="G6" s="905" t="s">
        <v>2</v>
      </c>
      <c r="H6" s="487"/>
    </row>
    <row r="7" spans="1:10" ht="24.95" customHeight="1">
      <c r="A7" s="391" t="s">
        <v>750</v>
      </c>
      <c r="B7" s="915">
        <v>9571</v>
      </c>
      <c r="C7" s="432">
        <v>13922</v>
      </c>
      <c r="D7" s="452">
        <f t="shared" ref="D7:D25" si="0">SUM(B7:C7)</f>
        <v>23493</v>
      </c>
      <c r="E7" s="432">
        <v>5258</v>
      </c>
      <c r="F7" s="432">
        <v>56</v>
      </c>
      <c r="G7" s="905" t="s">
        <v>1139</v>
      </c>
      <c r="H7" s="518"/>
      <c r="I7" s="321"/>
      <c r="J7" s="321"/>
    </row>
    <row r="8" spans="1:10" ht="24.95" customHeight="1">
      <c r="A8" s="391" t="s">
        <v>105</v>
      </c>
      <c r="B8" s="455">
        <v>14449</v>
      </c>
      <c r="C8" s="455">
        <v>17614</v>
      </c>
      <c r="D8" s="452">
        <f t="shared" si="0"/>
        <v>32063</v>
      </c>
      <c r="E8" s="455">
        <v>1747</v>
      </c>
      <c r="F8" s="455">
        <v>28</v>
      </c>
      <c r="G8" s="905" t="s">
        <v>5</v>
      </c>
      <c r="H8" s="487"/>
    </row>
    <row r="9" spans="1:10" ht="24.95" customHeight="1">
      <c r="A9" s="391" t="s">
        <v>106</v>
      </c>
      <c r="B9" s="915">
        <v>9423</v>
      </c>
      <c r="C9" s="432">
        <v>8392</v>
      </c>
      <c r="D9" s="452">
        <f t="shared" si="0"/>
        <v>17815</v>
      </c>
      <c r="E9" s="432">
        <v>2204</v>
      </c>
      <c r="F9" s="432">
        <v>31</v>
      </c>
      <c r="G9" s="905" t="s">
        <v>7</v>
      </c>
      <c r="H9" s="487"/>
    </row>
    <row r="10" spans="1:10" ht="24.95" customHeight="1">
      <c r="A10" s="391" t="s">
        <v>107</v>
      </c>
      <c r="B10" s="455">
        <v>19753</v>
      </c>
      <c r="C10" s="455">
        <v>19625</v>
      </c>
      <c r="D10" s="452">
        <f t="shared" si="0"/>
        <v>39378</v>
      </c>
      <c r="E10" s="455">
        <v>4189</v>
      </c>
      <c r="F10" s="455">
        <v>48</v>
      </c>
      <c r="G10" s="905" t="s">
        <v>8</v>
      </c>
      <c r="H10" s="487"/>
    </row>
    <row r="11" spans="1:10" ht="24.95" customHeight="1">
      <c r="A11" s="391" t="s">
        <v>108</v>
      </c>
      <c r="B11" s="915">
        <v>15772</v>
      </c>
      <c r="C11" s="432">
        <v>14073</v>
      </c>
      <c r="D11" s="452">
        <f t="shared" si="0"/>
        <v>29845</v>
      </c>
      <c r="E11" s="432">
        <v>3922</v>
      </c>
      <c r="F11" s="432">
        <v>18</v>
      </c>
      <c r="G11" s="905" t="s">
        <v>109</v>
      </c>
      <c r="H11" s="487"/>
    </row>
    <row r="12" spans="1:10" ht="24.95" customHeight="1">
      <c r="A12" s="391" t="s">
        <v>110</v>
      </c>
      <c r="B12" s="455">
        <v>17492</v>
      </c>
      <c r="C12" s="455">
        <v>15253</v>
      </c>
      <c r="D12" s="452">
        <f t="shared" si="0"/>
        <v>32745</v>
      </c>
      <c r="E12" s="455">
        <v>10314</v>
      </c>
      <c r="F12" s="455">
        <v>45</v>
      </c>
      <c r="G12" s="905" t="s">
        <v>11</v>
      </c>
      <c r="H12" s="487"/>
    </row>
    <row r="13" spans="1:10" ht="24.95" customHeight="1">
      <c r="A13" s="391" t="s">
        <v>111</v>
      </c>
      <c r="B13" s="915">
        <v>14803</v>
      </c>
      <c r="C13" s="432">
        <v>19002</v>
      </c>
      <c r="D13" s="452">
        <f t="shared" si="0"/>
        <v>33805</v>
      </c>
      <c r="E13" s="432">
        <v>4247</v>
      </c>
      <c r="F13" s="432">
        <v>0</v>
      </c>
      <c r="G13" s="905" t="s">
        <v>13</v>
      </c>
      <c r="H13" s="487"/>
    </row>
    <row r="14" spans="1:10" ht="24.95" customHeight="1">
      <c r="A14" s="391" t="s">
        <v>124</v>
      </c>
      <c r="B14" s="455">
        <v>3100</v>
      </c>
      <c r="C14" s="455">
        <v>2300</v>
      </c>
      <c r="D14" s="452">
        <f t="shared" si="0"/>
        <v>5400</v>
      </c>
      <c r="E14" s="455">
        <v>170</v>
      </c>
      <c r="F14" s="455">
        <v>6</v>
      </c>
      <c r="G14" s="905" t="s">
        <v>15</v>
      </c>
      <c r="H14" s="487"/>
    </row>
    <row r="15" spans="1:10" ht="24.95" customHeight="1">
      <c r="A15" s="391" t="s">
        <v>112</v>
      </c>
      <c r="B15" s="915">
        <v>20007</v>
      </c>
      <c r="C15" s="432">
        <v>14823</v>
      </c>
      <c r="D15" s="452">
        <f t="shared" si="0"/>
        <v>34830</v>
      </c>
      <c r="E15" s="432">
        <v>495</v>
      </c>
      <c r="F15" s="432">
        <v>10</v>
      </c>
      <c r="G15" s="905" t="s">
        <v>17</v>
      </c>
      <c r="H15" s="487"/>
    </row>
    <row r="16" spans="1:10" ht="24.95" customHeight="1">
      <c r="A16" s="391" t="s">
        <v>40</v>
      </c>
      <c r="B16" s="455">
        <v>2632</v>
      </c>
      <c r="C16" s="455">
        <v>3422</v>
      </c>
      <c r="D16" s="452">
        <f t="shared" si="0"/>
        <v>6054</v>
      </c>
      <c r="E16" s="455">
        <v>526</v>
      </c>
      <c r="F16" s="455">
        <v>2</v>
      </c>
      <c r="G16" s="905" t="s">
        <v>18</v>
      </c>
      <c r="H16" s="487"/>
    </row>
    <row r="17" spans="1:8" ht="24.95" customHeight="1">
      <c r="A17" s="391" t="s">
        <v>113</v>
      </c>
      <c r="B17" s="915">
        <v>9966</v>
      </c>
      <c r="C17" s="432">
        <v>9013</v>
      </c>
      <c r="D17" s="452">
        <f t="shared" si="0"/>
        <v>18979</v>
      </c>
      <c r="E17" s="432">
        <v>129</v>
      </c>
      <c r="F17" s="432">
        <v>0</v>
      </c>
      <c r="G17" s="905" t="s">
        <v>20</v>
      </c>
      <c r="H17" s="487"/>
    </row>
    <row r="18" spans="1:8" ht="24.95" customHeight="1">
      <c r="A18" s="391" t="s">
        <v>21</v>
      </c>
      <c r="B18" s="455">
        <v>6228</v>
      </c>
      <c r="C18" s="455">
        <v>7657</v>
      </c>
      <c r="D18" s="452">
        <f t="shared" si="0"/>
        <v>13885</v>
      </c>
      <c r="E18" s="455">
        <v>239</v>
      </c>
      <c r="F18" s="455">
        <v>15</v>
      </c>
      <c r="G18" s="905" t="s">
        <v>114</v>
      </c>
      <c r="H18" s="487"/>
    </row>
    <row r="19" spans="1:8" ht="24.95" customHeight="1">
      <c r="A19" s="391" t="s">
        <v>42</v>
      </c>
      <c r="B19" s="915">
        <v>4407</v>
      </c>
      <c r="C19" s="432">
        <v>5048</v>
      </c>
      <c r="D19" s="452">
        <f t="shared" si="0"/>
        <v>9455</v>
      </c>
      <c r="E19" s="432">
        <v>199</v>
      </c>
      <c r="F19" s="432">
        <v>0</v>
      </c>
      <c r="G19" s="905" t="s">
        <v>23</v>
      </c>
      <c r="H19" s="487"/>
    </row>
    <row r="20" spans="1:8" ht="24.95" customHeight="1">
      <c r="A20" s="391" t="s">
        <v>125</v>
      </c>
      <c r="B20" s="455">
        <v>23892</v>
      </c>
      <c r="C20" s="455">
        <v>28347</v>
      </c>
      <c r="D20" s="452">
        <f t="shared" si="0"/>
        <v>52239</v>
      </c>
      <c r="E20" s="455">
        <v>1689</v>
      </c>
      <c r="F20" s="455">
        <v>18</v>
      </c>
      <c r="G20" s="905" t="s">
        <v>25</v>
      </c>
      <c r="H20" s="487"/>
    </row>
    <row r="21" spans="1:8" ht="24.95" customHeight="1">
      <c r="A21" s="391" t="s">
        <v>116</v>
      </c>
      <c r="B21" s="915">
        <v>7684</v>
      </c>
      <c r="C21" s="432">
        <v>5897</v>
      </c>
      <c r="D21" s="452">
        <f t="shared" si="0"/>
        <v>13581</v>
      </c>
      <c r="E21" s="432">
        <v>1632</v>
      </c>
      <c r="F21" s="432">
        <v>17</v>
      </c>
      <c r="G21" s="905" t="s">
        <v>117</v>
      </c>
      <c r="H21" s="487"/>
    </row>
    <row r="22" spans="1:8" ht="24.95" customHeight="1">
      <c r="A22" s="391" t="s">
        <v>118</v>
      </c>
      <c r="B22" s="455">
        <v>9724</v>
      </c>
      <c r="C22" s="455">
        <v>11365</v>
      </c>
      <c r="D22" s="452">
        <f t="shared" si="0"/>
        <v>21089</v>
      </c>
      <c r="E22" s="455">
        <v>3959</v>
      </c>
      <c r="F22" s="455">
        <v>7</v>
      </c>
      <c r="G22" s="905" t="s">
        <v>28</v>
      </c>
      <c r="H22" s="487"/>
    </row>
    <row r="23" spans="1:8" ht="24.95" customHeight="1">
      <c r="A23" s="391" t="s">
        <v>126</v>
      </c>
      <c r="B23" s="915">
        <v>11382</v>
      </c>
      <c r="C23" s="432">
        <v>1180</v>
      </c>
      <c r="D23" s="452">
        <f t="shared" si="0"/>
        <v>12562</v>
      </c>
      <c r="E23" s="432">
        <v>1138</v>
      </c>
      <c r="F23" s="432">
        <v>0</v>
      </c>
      <c r="G23" s="905" t="s">
        <v>30</v>
      </c>
      <c r="H23" s="487"/>
    </row>
    <row r="24" spans="1:8" ht="24.95" customHeight="1">
      <c r="A24" s="391" t="s">
        <v>31</v>
      </c>
      <c r="B24" s="455">
        <v>4120</v>
      </c>
      <c r="C24" s="455">
        <v>3260</v>
      </c>
      <c r="D24" s="452">
        <f t="shared" si="0"/>
        <v>7380</v>
      </c>
      <c r="E24" s="455">
        <v>542</v>
      </c>
      <c r="F24" s="455">
        <v>0</v>
      </c>
      <c r="G24" s="905" t="s">
        <v>140</v>
      </c>
      <c r="H24" s="487"/>
    </row>
    <row r="25" spans="1:8" ht="24.95" customHeight="1">
      <c r="A25" s="391" t="s">
        <v>33</v>
      </c>
      <c r="B25" s="915">
        <v>2044</v>
      </c>
      <c r="C25" s="432">
        <v>3253</v>
      </c>
      <c r="D25" s="452">
        <f t="shared" si="0"/>
        <v>5297</v>
      </c>
      <c r="E25" s="432">
        <v>142</v>
      </c>
      <c r="F25" s="432">
        <v>0</v>
      </c>
      <c r="G25" s="905" t="s">
        <v>34</v>
      </c>
      <c r="H25" s="487"/>
    </row>
    <row r="26" spans="1:8" ht="24.95" customHeight="1">
      <c r="A26" s="392" t="s">
        <v>58</v>
      </c>
      <c r="B26" s="881">
        <f>SUM(B6:B25)</f>
        <v>245867</v>
      </c>
      <c r="C26" s="881">
        <f>SUM(C6:C25)</f>
        <v>239057</v>
      </c>
      <c r="D26" s="881">
        <f>SUM(D6:D25)</f>
        <v>484924</v>
      </c>
      <c r="E26" s="881">
        <f>SUM(E6:E25)</f>
        <v>46448</v>
      </c>
      <c r="F26" s="881">
        <f>SUM(F6:F25)</f>
        <v>321</v>
      </c>
      <c r="G26" s="392" t="s">
        <v>36</v>
      </c>
      <c r="H26" s="487"/>
    </row>
    <row r="27" spans="1:8" ht="20.25">
      <c r="A27" s="1091" t="s">
        <v>381</v>
      </c>
      <c r="B27" s="1091"/>
      <c r="C27" s="1091"/>
      <c r="D27" s="1081" t="s">
        <v>382</v>
      </c>
      <c r="E27" s="1082"/>
      <c r="F27" s="1082"/>
      <c r="G27" s="1086"/>
      <c r="H27" s="487"/>
    </row>
    <row r="28" spans="1:8" ht="20.25">
      <c r="A28" s="1087" t="s">
        <v>300</v>
      </c>
      <c r="B28" s="1087"/>
      <c r="C28" s="1087"/>
      <c r="D28" s="1081" t="s">
        <v>301</v>
      </c>
      <c r="E28" s="1082"/>
      <c r="F28" s="1082"/>
      <c r="G28" s="1086"/>
      <c r="H28" s="487"/>
    </row>
    <row r="29" spans="1:8" ht="24.95" customHeight="1">
      <c r="A29" s="488"/>
      <c r="B29" s="489"/>
      <c r="C29" s="489"/>
      <c r="D29" s="489"/>
      <c r="E29" s="488"/>
      <c r="F29" s="488"/>
      <c r="G29" s="488"/>
    </row>
    <row r="30" spans="1:8" ht="24.95" customHeight="1">
      <c r="B30" s="346"/>
    </row>
    <row r="32" spans="1:8">
      <c r="B32" s="346"/>
      <c r="C32" s="346"/>
      <c r="D32" s="346"/>
      <c r="E32" s="346"/>
      <c r="F32" s="346"/>
      <c r="G32" s="346"/>
    </row>
  </sheetData>
  <mergeCells count="10">
    <mergeCell ref="A1:G1"/>
    <mergeCell ref="A2:G2"/>
    <mergeCell ref="A3:C3"/>
    <mergeCell ref="D3:G3"/>
    <mergeCell ref="A27:C27"/>
    <mergeCell ref="D28:G28"/>
    <mergeCell ref="D27:G27"/>
    <mergeCell ref="A4:A5"/>
    <mergeCell ref="G4:G5"/>
    <mergeCell ref="A28:C28"/>
  </mergeCells>
  <pageMargins left="0.7" right="0.7" top="0.75" bottom="0.75" header="0.3" footer="0.3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BH86"/>
  <sheetViews>
    <sheetView rightToLeft="1" zoomScaleNormal="100" workbookViewId="0">
      <selection activeCell="A3" sqref="A3:D3"/>
    </sheetView>
  </sheetViews>
  <sheetFormatPr defaultRowHeight="15.75"/>
  <cols>
    <col min="1" max="1" width="23.7109375" style="872" customWidth="1"/>
    <col min="2" max="7" width="15.7109375" style="872" customWidth="1"/>
    <col min="8" max="8" width="23.7109375" style="872" customWidth="1"/>
    <col min="9" max="9" width="9.140625" style="756" hidden="1" customWidth="1"/>
    <col min="10" max="10" width="13" style="781" hidden="1" customWidth="1"/>
    <col min="11" max="25" width="9.140625" style="781" hidden="1" customWidth="1"/>
    <col min="26" max="39" width="9.140625" style="756" hidden="1" customWidth="1"/>
    <col min="40" max="46" width="0" style="756" hidden="1" customWidth="1"/>
    <col min="47" max="54" width="9.140625" style="756" hidden="1" customWidth="1"/>
    <col min="55" max="66" width="0" style="756" hidden="1" customWidth="1"/>
    <col min="67" max="164" width="9.140625" style="756"/>
    <col min="165" max="172" width="12" style="756" customWidth="1"/>
    <col min="173" max="174" width="9.140625" style="756"/>
    <col min="175" max="175" width="8.28515625" style="756" bestFit="1" customWidth="1"/>
    <col min="176" max="420" width="9.140625" style="756"/>
    <col min="421" max="428" width="12" style="756" customWidth="1"/>
    <col min="429" max="430" width="9.140625" style="756"/>
    <col min="431" max="431" width="8.28515625" style="756" bestFit="1" customWidth="1"/>
    <col min="432" max="676" width="9.140625" style="756"/>
    <col min="677" max="684" width="12" style="756" customWidth="1"/>
    <col min="685" max="686" width="9.140625" style="756"/>
    <col min="687" max="687" width="8.28515625" style="756" bestFit="1" customWidth="1"/>
    <col min="688" max="932" width="9.140625" style="756"/>
    <col min="933" max="940" width="12" style="756" customWidth="1"/>
    <col min="941" max="942" width="9.140625" style="756"/>
    <col min="943" max="943" width="8.28515625" style="756" bestFit="1" customWidth="1"/>
    <col min="944" max="1188" width="9.140625" style="756"/>
    <col min="1189" max="1196" width="12" style="756" customWidth="1"/>
    <col min="1197" max="1198" width="9.140625" style="756"/>
    <col min="1199" max="1199" width="8.28515625" style="756" bestFit="1" customWidth="1"/>
    <col min="1200" max="1444" width="9.140625" style="756"/>
    <col min="1445" max="1452" width="12" style="756" customWidth="1"/>
    <col min="1453" max="1454" width="9.140625" style="756"/>
    <col min="1455" max="1455" width="8.28515625" style="756" bestFit="1" customWidth="1"/>
    <col min="1456" max="1700" width="9.140625" style="756"/>
    <col min="1701" max="1708" width="12" style="756" customWidth="1"/>
    <col min="1709" max="1710" width="9.140625" style="756"/>
    <col min="1711" max="1711" width="8.28515625" style="756" bestFit="1" customWidth="1"/>
    <col min="1712" max="1956" width="9.140625" style="756"/>
    <col min="1957" max="1964" width="12" style="756" customWidth="1"/>
    <col min="1965" max="1966" width="9.140625" style="756"/>
    <col min="1967" max="1967" width="8.28515625" style="756" bestFit="1" customWidth="1"/>
    <col min="1968" max="2212" width="9.140625" style="756"/>
    <col min="2213" max="2220" width="12" style="756" customWidth="1"/>
    <col min="2221" max="2222" width="9.140625" style="756"/>
    <col min="2223" max="2223" width="8.28515625" style="756" bestFit="1" customWidth="1"/>
    <col min="2224" max="2468" width="9.140625" style="756"/>
    <col min="2469" max="2476" width="12" style="756" customWidth="1"/>
    <col min="2477" max="2478" width="9.140625" style="756"/>
    <col min="2479" max="2479" width="8.28515625" style="756" bestFit="1" customWidth="1"/>
    <col min="2480" max="2724" width="9.140625" style="756"/>
    <col min="2725" max="2732" width="12" style="756" customWidth="1"/>
    <col min="2733" max="2734" width="9.140625" style="756"/>
    <col min="2735" max="2735" width="8.28515625" style="756" bestFit="1" customWidth="1"/>
    <col min="2736" max="2980" width="9.140625" style="756"/>
    <col min="2981" max="2988" width="12" style="756" customWidth="1"/>
    <col min="2989" max="2990" width="9.140625" style="756"/>
    <col min="2991" max="2991" width="8.28515625" style="756" bestFit="1" customWidth="1"/>
    <col min="2992" max="3236" width="9.140625" style="756"/>
    <col min="3237" max="3244" width="12" style="756" customWidth="1"/>
    <col min="3245" max="3246" width="9.140625" style="756"/>
    <col min="3247" max="3247" width="8.28515625" style="756" bestFit="1" customWidth="1"/>
    <col min="3248" max="3492" width="9.140625" style="756"/>
    <col min="3493" max="3500" width="12" style="756" customWidth="1"/>
    <col min="3501" max="3502" width="9.140625" style="756"/>
    <col min="3503" max="3503" width="8.28515625" style="756" bestFit="1" customWidth="1"/>
    <col min="3504" max="3748" width="9.140625" style="756"/>
    <col min="3749" max="3756" width="12" style="756" customWidth="1"/>
    <col min="3757" max="3758" width="9.140625" style="756"/>
    <col min="3759" max="3759" width="8.28515625" style="756" bestFit="1" customWidth="1"/>
    <col min="3760" max="4004" width="9.140625" style="756"/>
    <col min="4005" max="4012" width="12" style="756" customWidth="1"/>
    <col min="4013" max="4014" width="9.140625" style="756"/>
    <col min="4015" max="4015" width="8.28515625" style="756" bestFit="1" customWidth="1"/>
    <col min="4016" max="4260" width="9.140625" style="756"/>
    <col min="4261" max="4268" width="12" style="756" customWidth="1"/>
    <col min="4269" max="4270" width="9.140625" style="756"/>
    <col min="4271" max="4271" width="8.28515625" style="756" bestFit="1" customWidth="1"/>
    <col min="4272" max="4516" width="9.140625" style="756"/>
    <col min="4517" max="4524" width="12" style="756" customWidth="1"/>
    <col min="4525" max="4526" width="9.140625" style="756"/>
    <col min="4527" max="4527" width="8.28515625" style="756" bestFit="1" customWidth="1"/>
    <col min="4528" max="4772" width="9.140625" style="756"/>
    <col min="4773" max="4780" width="12" style="756" customWidth="1"/>
    <col min="4781" max="4782" width="9.140625" style="756"/>
    <col min="4783" max="4783" width="8.28515625" style="756" bestFit="1" customWidth="1"/>
    <col min="4784" max="5028" width="9.140625" style="756"/>
    <col min="5029" max="5036" width="12" style="756" customWidth="1"/>
    <col min="5037" max="5038" width="9.140625" style="756"/>
    <col min="5039" max="5039" width="8.28515625" style="756" bestFit="1" customWidth="1"/>
    <col min="5040" max="5284" width="9.140625" style="756"/>
    <col min="5285" max="5292" width="12" style="756" customWidth="1"/>
    <col min="5293" max="5294" width="9.140625" style="756"/>
    <col min="5295" max="5295" width="8.28515625" style="756" bestFit="1" customWidth="1"/>
    <col min="5296" max="5540" width="9.140625" style="756"/>
    <col min="5541" max="5548" width="12" style="756" customWidth="1"/>
    <col min="5549" max="5550" width="9.140625" style="756"/>
    <col min="5551" max="5551" width="8.28515625" style="756" bestFit="1" customWidth="1"/>
    <col min="5552" max="5796" width="9.140625" style="756"/>
    <col min="5797" max="5804" width="12" style="756" customWidth="1"/>
    <col min="5805" max="5806" width="9.140625" style="756"/>
    <col min="5807" max="5807" width="8.28515625" style="756" bestFit="1" customWidth="1"/>
    <col min="5808" max="6052" width="9.140625" style="756"/>
    <col min="6053" max="6060" width="12" style="756" customWidth="1"/>
    <col min="6061" max="6062" width="9.140625" style="756"/>
    <col min="6063" max="6063" width="8.28515625" style="756" bestFit="1" customWidth="1"/>
    <col min="6064" max="6308" width="9.140625" style="756"/>
    <col min="6309" max="6316" width="12" style="756" customWidth="1"/>
    <col min="6317" max="6318" width="9.140625" style="756"/>
    <col min="6319" max="6319" width="8.28515625" style="756" bestFit="1" customWidth="1"/>
    <col min="6320" max="6564" width="9.140625" style="756"/>
    <col min="6565" max="6572" width="12" style="756" customWidth="1"/>
    <col min="6573" max="6574" width="9.140625" style="756"/>
    <col min="6575" max="6575" width="8.28515625" style="756" bestFit="1" customWidth="1"/>
    <col min="6576" max="6820" width="9.140625" style="756"/>
    <col min="6821" max="6828" width="12" style="756" customWidth="1"/>
    <col min="6829" max="6830" width="9.140625" style="756"/>
    <col min="6831" max="6831" width="8.28515625" style="756" bestFit="1" customWidth="1"/>
    <col min="6832" max="7076" width="9.140625" style="756"/>
    <col min="7077" max="7084" width="12" style="756" customWidth="1"/>
    <col min="7085" max="7086" width="9.140625" style="756"/>
    <col min="7087" max="7087" width="8.28515625" style="756" bestFit="1" customWidth="1"/>
    <col min="7088" max="7332" width="9.140625" style="756"/>
    <col min="7333" max="7340" width="12" style="756" customWidth="1"/>
    <col min="7341" max="7342" width="9.140625" style="756"/>
    <col min="7343" max="7343" width="8.28515625" style="756" bestFit="1" customWidth="1"/>
    <col min="7344" max="7588" width="9.140625" style="756"/>
    <col min="7589" max="7596" width="12" style="756" customWidth="1"/>
    <col min="7597" max="7598" width="9.140625" style="756"/>
    <col min="7599" max="7599" width="8.28515625" style="756" bestFit="1" customWidth="1"/>
    <col min="7600" max="7844" width="9.140625" style="756"/>
    <col min="7845" max="7852" width="12" style="756" customWidth="1"/>
    <col min="7853" max="7854" width="9.140625" style="756"/>
    <col min="7855" max="7855" width="8.28515625" style="756" bestFit="1" customWidth="1"/>
    <col min="7856" max="8100" width="9.140625" style="756"/>
    <col min="8101" max="8108" width="12" style="756" customWidth="1"/>
    <col min="8109" max="8110" width="9.140625" style="756"/>
    <col min="8111" max="8111" width="8.28515625" style="756" bestFit="1" customWidth="1"/>
    <col min="8112" max="8356" width="9.140625" style="756"/>
    <col min="8357" max="8364" width="12" style="756" customWidth="1"/>
    <col min="8365" max="8366" width="9.140625" style="756"/>
    <col min="8367" max="8367" width="8.28515625" style="756" bestFit="1" customWidth="1"/>
    <col min="8368" max="8612" width="9.140625" style="756"/>
    <col min="8613" max="8620" width="12" style="756" customWidth="1"/>
    <col min="8621" max="8622" width="9.140625" style="756"/>
    <col min="8623" max="8623" width="8.28515625" style="756" bestFit="1" customWidth="1"/>
    <col min="8624" max="8868" width="9.140625" style="756"/>
    <col min="8869" max="8876" width="12" style="756" customWidth="1"/>
    <col min="8877" max="8878" width="9.140625" style="756"/>
    <col min="8879" max="8879" width="8.28515625" style="756" bestFit="1" customWidth="1"/>
    <col min="8880" max="9124" width="9.140625" style="756"/>
    <col min="9125" max="9132" width="12" style="756" customWidth="1"/>
    <col min="9133" max="9134" width="9.140625" style="756"/>
    <col min="9135" max="9135" width="8.28515625" style="756" bestFit="1" customWidth="1"/>
    <col min="9136" max="9380" width="9.140625" style="756"/>
    <col min="9381" max="9388" width="12" style="756" customWidth="1"/>
    <col min="9389" max="9390" width="9.140625" style="756"/>
    <col min="9391" max="9391" width="8.28515625" style="756" bestFit="1" customWidth="1"/>
    <col min="9392" max="9636" width="9.140625" style="756"/>
    <col min="9637" max="9644" width="12" style="756" customWidth="1"/>
    <col min="9645" max="9646" width="9.140625" style="756"/>
    <col min="9647" max="9647" width="8.28515625" style="756" bestFit="1" customWidth="1"/>
    <col min="9648" max="9892" width="9.140625" style="756"/>
    <col min="9893" max="9900" width="12" style="756" customWidth="1"/>
    <col min="9901" max="9902" width="9.140625" style="756"/>
    <col min="9903" max="9903" width="8.28515625" style="756" bestFit="1" customWidth="1"/>
    <col min="9904" max="10148" width="9.140625" style="756"/>
    <col min="10149" max="10156" width="12" style="756" customWidth="1"/>
    <col min="10157" max="10158" width="9.140625" style="756"/>
    <col min="10159" max="10159" width="8.28515625" style="756" bestFit="1" customWidth="1"/>
    <col min="10160" max="10404" width="9.140625" style="756"/>
    <col min="10405" max="10412" width="12" style="756" customWidth="1"/>
    <col min="10413" max="10414" width="9.140625" style="756"/>
    <col min="10415" max="10415" width="8.28515625" style="756" bestFit="1" customWidth="1"/>
    <col min="10416" max="10660" width="9.140625" style="756"/>
    <col min="10661" max="10668" width="12" style="756" customWidth="1"/>
    <col min="10669" max="10670" width="9.140625" style="756"/>
    <col min="10671" max="10671" width="8.28515625" style="756" bestFit="1" customWidth="1"/>
    <col min="10672" max="10916" width="9.140625" style="756"/>
    <col min="10917" max="10924" width="12" style="756" customWidth="1"/>
    <col min="10925" max="10926" width="9.140625" style="756"/>
    <col min="10927" max="10927" width="8.28515625" style="756" bestFit="1" customWidth="1"/>
    <col min="10928" max="11172" width="9.140625" style="756"/>
    <col min="11173" max="11180" width="12" style="756" customWidth="1"/>
    <col min="11181" max="11182" width="9.140625" style="756"/>
    <col min="11183" max="11183" width="8.28515625" style="756" bestFit="1" customWidth="1"/>
    <col min="11184" max="11428" width="9.140625" style="756"/>
    <col min="11429" max="11436" width="12" style="756" customWidth="1"/>
    <col min="11437" max="11438" width="9.140625" style="756"/>
    <col min="11439" max="11439" width="8.28515625" style="756" bestFit="1" customWidth="1"/>
    <col min="11440" max="11684" width="9.140625" style="756"/>
    <col min="11685" max="11692" width="12" style="756" customWidth="1"/>
    <col min="11693" max="11694" width="9.140625" style="756"/>
    <col min="11695" max="11695" width="8.28515625" style="756" bestFit="1" customWidth="1"/>
    <col min="11696" max="11940" width="9.140625" style="756"/>
    <col min="11941" max="11948" width="12" style="756" customWidth="1"/>
    <col min="11949" max="11950" width="9.140625" style="756"/>
    <col min="11951" max="11951" width="8.28515625" style="756" bestFit="1" customWidth="1"/>
    <col min="11952" max="12196" width="9.140625" style="756"/>
    <col min="12197" max="12204" width="12" style="756" customWidth="1"/>
    <col min="12205" max="12206" width="9.140625" style="756"/>
    <col min="12207" max="12207" width="8.28515625" style="756" bestFit="1" customWidth="1"/>
    <col min="12208" max="12452" width="9.140625" style="756"/>
    <col min="12453" max="12460" width="12" style="756" customWidth="1"/>
    <col min="12461" max="12462" width="9.140625" style="756"/>
    <col min="12463" max="12463" width="8.28515625" style="756" bestFit="1" customWidth="1"/>
    <col min="12464" max="12708" width="9.140625" style="756"/>
    <col min="12709" max="12716" width="12" style="756" customWidth="1"/>
    <col min="12717" max="12718" width="9.140625" style="756"/>
    <col min="12719" max="12719" width="8.28515625" style="756" bestFit="1" customWidth="1"/>
    <col min="12720" max="12964" width="9.140625" style="756"/>
    <col min="12965" max="12972" width="12" style="756" customWidth="1"/>
    <col min="12973" max="12974" width="9.140625" style="756"/>
    <col min="12975" max="12975" width="8.28515625" style="756" bestFit="1" customWidth="1"/>
    <col min="12976" max="13220" width="9.140625" style="756"/>
    <col min="13221" max="13228" width="12" style="756" customWidth="1"/>
    <col min="13229" max="13230" width="9.140625" style="756"/>
    <col min="13231" max="13231" width="8.28515625" style="756" bestFit="1" customWidth="1"/>
    <col min="13232" max="13476" width="9.140625" style="756"/>
    <col min="13477" max="13484" width="12" style="756" customWidth="1"/>
    <col min="13485" max="13486" width="9.140625" style="756"/>
    <col min="13487" max="13487" width="8.28515625" style="756" bestFit="1" customWidth="1"/>
    <col min="13488" max="13732" width="9.140625" style="756"/>
    <col min="13733" max="13740" width="12" style="756" customWidth="1"/>
    <col min="13741" max="13742" width="9.140625" style="756"/>
    <col min="13743" max="13743" width="8.28515625" style="756" bestFit="1" customWidth="1"/>
    <col min="13744" max="13988" width="9.140625" style="756"/>
    <col min="13989" max="13996" width="12" style="756" customWidth="1"/>
    <col min="13997" max="13998" width="9.140625" style="756"/>
    <col min="13999" max="13999" width="8.28515625" style="756" bestFit="1" customWidth="1"/>
    <col min="14000" max="14244" width="9.140625" style="756"/>
    <col min="14245" max="14252" width="12" style="756" customWidth="1"/>
    <col min="14253" max="14254" width="9.140625" style="756"/>
    <col min="14255" max="14255" width="8.28515625" style="756" bestFit="1" customWidth="1"/>
    <col min="14256" max="14500" width="9.140625" style="756"/>
    <col min="14501" max="14508" width="12" style="756" customWidth="1"/>
    <col min="14509" max="14510" width="9.140625" style="756"/>
    <col min="14511" max="14511" width="8.28515625" style="756" bestFit="1" customWidth="1"/>
    <col min="14512" max="14756" width="9.140625" style="756"/>
    <col min="14757" max="14764" width="12" style="756" customWidth="1"/>
    <col min="14765" max="14766" width="9.140625" style="756"/>
    <col min="14767" max="14767" width="8.28515625" style="756" bestFit="1" customWidth="1"/>
    <col min="14768" max="15012" width="9.140625" style="756"/>
    <col min="15013" max="15020" width="12" style="756" customWidth="1"/>
    <col min="15021" max="15022" width="9.140625" style="756"/>
    <col min="15023" max="15023" width="8.28515625" style="756" bestFit="1" customWidth="1"/>
    <col min="15024" max="15268" width="9.140625" style="756"/>
    <col min="15269" max="15276" width="12" style="756" customWidth="1"/>
    <col min="15277" max="15278" width="9.140625" style="756"/>
    <col min="15279" max="15279" width="8.28515625" style="756" bestFit="1" customWidth="1"/>
    <col min="15280" max="15524" width="9.140625" style="756"/>
    <col min="15525" max="15532" width="12" style="756" customWidth="1"/>
    <col min="15533" max="15534" width="9.140625" style="756"/>
    <col min="15535" max="15535" width="8.28515625" style="756" bestFit="1" customWidth="1"/>
    <col min="15536" max="15780" width="9.140625" style="756"/>
    <col min="15781" max="15788" width="12" style="756" customWidth="1"/>
    <col min="15789" max="15790" width="9.140625" style="756"/>
    <col min="15791" max="15791" width="8.28515625" style="756" bestFit="1" customWidth="1"/>
    <col min="15792" max="16036" width="9.140625" style="756"/>
    <col min="16037" max="16044" width="12" style="756" customWidth="1"/>
    <col min="16045" max="16046" width="9.140625" style="756"/>
    <col min="16047" max="16047" width="8.28515625" style="756" bestFit="1" customWidth="1"/>
    <col min="16048" max="16292" width="9.140625" style="756"/>
    <col min="16293" max="16384" width="9" style="756" customWidth="1"/>
  </cols>
  <sheetData>
    <row r="1" spans="1:60" ht="33" customHeight="1">
      <c r="A1" s="1027" t="s">
        <v>1295</v>
      </c>
      <c r="B1" s="1027"/>
      <c r="C1" s="1027"/>
      <c r="D1" s="1027"/>
      <c r="E1" s="1027"/>
      <c r="F1" s="1027"/>
      <c r="G1" s="1027"/>
      <c r="H1" s="1027"/>
      <c r="J1" s="757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</row>
    <row r="2" spans="1:60" ht="33" customHeight="1" thickBot="1">
      <c r="A2" s="1028" t="s">
        <v>1485</v>
      </c>
      <c r="B2" s="1028"/>
      <c r="C2" s="1028"/>
      <c r="D2" s="1028"/>
      <c r="E2" s="1028"/>
      <c r="F2" s="1028"/>
      <c r="G2" s="1028"/>
      <c r="H2" s="1028"/>
      <c r="J2" s="759"/>
      <c r="K2" s="758"/>
      <c r="L2" s="758"/>
      <c r="M2" s="758"/>
      <c r="N2" s="758"/>
      <c r="O2" s="791">
        <v>2021</v>
      </c>
      <c r="P2" s="758"/>
      <c r="Q2" s="758"/>
      <c r="R2" s="791">
        <v>2021</v>
      </c>
      <c r="S2" s="758"/>
      <c r="T2" s="758"/>
      <c r="U2" s="791">
        <v>2021</v>
      </c>
      <c r="V2" s="758"/>
      <c r="W2" s="758"/>
      <c r="X2" s="758"/>
      <c r="Y2" s="758"/>
    </row>
    <row r="3" spans="1:60" ht="14.25" customHeight="1" thickTop="1">
      <c r="A3" s="999" t="s">
        <v>316</v>
      </c>
      <c r="B3" s="999"/>
      <c r="C3" s="999"/>
      <c r="D3" s="995"/>
      <c r="E3" s="997" t="s">
        <v>317</v>
      </c>
      <c r="F3" s="997"/>
      <c r="G3" s="997"/>
      <c r="H3" s="998"/>
      <c r="J3" s="760"/>
      <c r="K3" s="1109" t="s">
        <v>1222</v>
      </c>
      <c r="L3" s="1110"/>
      <c r="M3" s="1111"/>
      <c r="N3" s="1112" t="s">
        <v>1223</v>
      </c>
      <c r="O3" s="1113"/>
      <c r="P3" s="1114"/>
      <c r="Q3" s="1112" t="s">
        <v>1224</v>
      </c>
      <c r="R3" s="1113"/>
      <c r="S3" s="1114"/>
      <c r="T3" s="1112" t="s">
        <v>1225</v>
      </c>
      <c r="U3" s="1113"/>
      <c r="V3" s="1114"/>
      <c r="W3" s="1102" t="s">
        <v>35</v>
      </c>
      <c r="X3" s="1103"/>
      <c r="Y3" s="1104"/>
    </row>
    <row r="4" spans="1:60" ht="50.25" customHeight="1">
      <c r="A4" s="991" t="s">
        <v>832</v>
      </c>
      <c r="B4" s="859" t="s">
        <v>76</v>
      </c>
      <c r="C4" s="859" t="s">
        <v>304</v>
      </c>
      <c r="D4" s="859" t="s">
        <v>305</v>
      </c>
      <c r="E4" s="859" t="s">
        <v>306</v>
      </c>
      <c r="F4" s="859" t="s">
        <v>307</v>
      </c>
      <c r="G4" s="859" t="s">
        <v>96</v>
      </c>
      <c r="H4" s="991" t="s">
        <v>838</v>
      </c>
      <c r="J4" s="1105" t="s">
        <v>1220</v>
      </c>
      <c r="K4" s="1096" t="s">
        <v>76</v>
      </c>
      <c r="L4" s="1098" t="s">
        <v>304</v>
      </c>
      <c r="M4" s="1100" t="s">
        <v>305</v>
      </c>
      <c r="N4" s="1107" t="s">
        <v>76</v>
      </c>
      <c r="O4" s="1092" t="s">
        <v>304</v>
      </c>
      <c r="P4" s="1094" t="s">
        <v>305</v>
      </c>
      <c r="Q4" s="1107" t="s">
        <v>76</v>
      </c>
      <c r="R4" s="1092" t="s">
        <v>304</v>
      </c>
      <c r="S4" s="1094" t="s">
        <v>305</v>
      </c>
      <c r="T4" s="1107" t="s">
        <v>76</v>
      </c>
      <c r="U4" s="1092" t="s">
        <v>304</v>
      </c>
      <c r="V4" s="1094" t="s">
        <v>305</v>
      </c>
      <c r="W4" s="1096" t="s">
        <v>76</v>
      </c>
      <c r="X4" s="1098" t="s">
        <v>304</v>
      </c>
      <c r="Y4" s="1100" t="s">
        <v>305</v>
      </c>
      <c r="AL4" s="756" t="s">
        <v>37</v>
      </c>
      <c r="AM4" s="756" t="s">
        <v>1252</v>
      </c>
      <c r="AN4" s="756" t="s">
        <v>1253</v>
      </c>
      <c r="AQ4" s="756" t="s">
        <v>1254</v>
      </c>
      <c r="AR4" s="756" t="s">
        <v>1255</v>
      </c>
      <c r="AU4" s="756" t="s">
        <v>1256</v>
      </c>
      <c r="AV4" s="756" t="s">
        <v>1257</v>
      </c>
      <c r="AW4" s="756" t="s">
        <v>1258</v>
      </c>
      <c r="AX4" s="756" t="s">
        <v>1259</v>
      </c>
      <c r="AY4" s="756" t="s">
        <v>1260</v>
      </c>
      <c r="AZ4" s="756" t="s">
        <v>1261</v>
      </c>
      <c r="BA4" s="756" t="s">
        <v>1262</v>
      </c>
      <c r="BB4" s="756" t="s">
        <v>1263</v>
      </c>
      <c r="BC4" s="756" t="s">
        <v>1264</v>
      </c>
      <c r="BD4" s="756" t="s">
        <v>1265</v>
      </c>
    </row>
    <row r="5" spans="1:60" ht="33" customHeight="1">
      <c r="A5" s="991"/>
      <c r="B5" s="859" t="s">
        <v>78</v>
      </c>
      <c r="C5" s="859" t="s">
        <v>308</v>
      </c>
      <c r="D5" s="859" t="s">
        <v>309</v>
      </c>
      <c r="E5" s="859" t="s">
        <v>310</v>
      </c>
      <c r="F5" s="859" t="s">
        <v>311</v>
      </c>
      <c r="G5" s="859" t="s">
        <v>312</v>
      </c>
      <c r="H5" s="991"/>
      <c r="J5" s="1106"/>
      <c r="K5" s="1097"/>
      <c r="L5" s="1099"/>
      <c r="M5" s="1101"/>
      <c r="N5" s="1108"/>
      <c r="O5" s="1093"/>
      <c r="P5" s="1095"/>
      <c r="Q5" s="1108"/>
      <c r="R5" s="1093"/>
      <c r="S5" s="1095"/>
      <c r="T5" s="1108"/>
      <c r="U5" s="1093"/>
      <c r="V5" s="1095"/>
      <c r="W5" s="1097"/>
      <c r="X5" s="1099"/>
      <c r="Y5" s="1101"/>
      <c r="AN5" s="756" t="s">
        <v>221</v>
      </c>
      <c r="AO5" s="756" t="s">
        <v>1269</v>
      </c>
      <c r="AR5" s="756" t="s">
        <v>1266</v>
      </c>
      <c r="AS5" s="756" t="s">
        <v>1267</v>
      </c>
      <c r="AT5" s="756" t="s">
        <v>1268</v>
      </c>
    </row>
    <row r="6" spans="1:60" ht="33" customHeight="1">
      <c r="A6" s="858" t="s">
        <v>104</v>
      </c>
      <c r="B6" s="866">
        <v>228425</v>
      </c>
      <c r="C6" s="866">
        <v>30981</v>
      </c>
      <c r="D6" s="866">
        <v>21520</v>
      </c>
      <c r="E6" s="866">
        <f>C6+D6</f>
        <v>52501</v>
      </c>
      <c r="F6" s="896">
        <f>E6+B6</f>
        <v>280926</v>
      </c>
      <c r="G6" s="863">
        <f>B6/F6</f>
        <v>0.81311448566526412</v>
      </c>
      <c r="H6" s="858" t="s">
        <v>2</v>
      </c>
      <c r="J6" s="761" t="s">
        <v>104</v>
      </c>
      <c r="K6" s="784">
        <v>140052</v>
      </c>
      <c r="L6" s="785">
        <v>25395</v>
      </c>
      <c r="M6" s="786">
        <v>20398</v>
      </c>
      <c r="N6" s="784">
        <v>8457</v>
      </c>
      <c r="O6" s="785">
        <v>1858</v>
      </c>
      <c r="P6" s="786">
        <v>782</v>
      </c>
      <c r="Q6" s="784">
        <v>48650</v>
      </c>
      <c r="R6" s="785">
        <v>1958</v>
      </c>
      <c r="S6" s="786">
        <v>340</v>
      </c>
      <c r="T6" s="784">
        <v>31266</v>
      </c>
      <c r="U6" s="785">
        <v>1770</v>
      </c>
      <c r="V6" s="786">
        <v>0</v>
      </c>
      <c r="W6" s="762">
        <f>K6+N6+Q6+T6</f>
        <v>228425</v>
      </c>
      <c r="X6" s="763">
        <f>L6+O6+R6+U6</f>
        <v>30981</v>
      </c>
      <c r="Y6" s="764">
        <f>M6+P6+S6+V6</f>
        <v>21520</v>
      </c>
      <c r="Z6" s="765">
        <f>SUM(W6:Y6)</f>
        <v>280926</v>
      </c>
      <c r="AA6" s="765">
        <f>Z6-F6</f>
        <v>0</v>
      </c>
      <c r="AB6" s="909">
        <f>AA6/F6</f>
        <v>0</v>
      </c>
      <c r="AD6" s="756">
        <v>696</v>
      </c>
      <c r="AE6" s="756" t="s">
        <v>1</v>
      </c>
      <c r="AF6" s="756">
        <v>1</v>
      </c>
      <c r="AI6" s="756">
        <v>28680</v>
      </c>
      <c r="AJ6" s="756">
        <v>624</v>
      </c>
      <c r="AK6" s="756">
        <v>1500</v>
      </c>
      <c r="AO6" s="756" t="s">
        <v>1270</v>
      </c>
      <c r="AP6" s="756" t="s">
        <v>1271</v>
      </c>
    </row>
    <row r="7" spans="1:60" ht="33" customHeight="1">
      <c r="A7" s="858" t="s">
        <v>750</v>
      </c>
      <c r="B7" s="856">
        <v>70735</v>
      </c>
      <c r="C7" s="856">
        <v>12806</v>
      </c>
      <c r="D7" s="856">
        <v>6563</v>
      </c>
      <c r="E7" s="856">
        <f t="shared" ref="E7:E25" si="0">C7+D7</f>
        <v>19369</v>
      </c>
      <c r="F7" s="896">
        <f t="shared" ref="F7:F25" si="1">E7+B7</f>
        <v>90104</v>
      </c>
      <c r="G7" s="864">
        <f t="shared" ref="G7:G26" si="2">B7/F7</f>
        <v>0.78503729024238655</v>
      </c>
      <c r="H7" s="858" t="s">
        <v>1139</v>
      </c>
      <c r="J7" s="766" t="s">
        <v>1226</v>
      </c>
      <c r="K7" s="770">
        <v>51505</v>
      </c>
      <c r="L7" s="771">
        <v>10458</v>
      </c>
      <c r="M7" s="772">
        <v>5357</v>
      </c>
      <c r="N7" s="770">
        <v>1287</v>
      </c>
      <c r="O7" s="771">
        <v>289</v>
      </c>
      <c r="P7" s="772">
        <v>68</v>
      </c>
      <c r="Q7" s="770">
        <v>550</v>
      </c>
      <c r="R7" s="771">
        <v>157</v>
      </c>
      <c r="S7" s="772">
        <v>48</v>
      </c>
      <c r="T7" s="770">
        <v>17393</v>
      </c>
      <c r="U7" s="771">
        <v>1902</v>
      </c>
      <c r="V7" s="772">
        <v>1090</v>
      </c>
      <c r="W7" s="762">
        <f t="shared" ref="W7:Y26" si="3">K7+N7+Q7+T7</f>
        <v>70735</v>
      </c>
      <c r="X7" s="763">
        <f t="shared" si="3"/>
        <v>12806</v>
      </c>
      <c r="Y7" s="764">
        <f t="shared" si="3"/>
        <v>6563</v>
      </c>
      <c r="Z7" s="765">
        <f t="shared" ref="Z7:Z26" si="4">SUM(W7:Y7)</f>
        <v>90104</v>
      </c>
      <c r="AA7" s="765">
        <f t="shared" ref="AA7:AA26" si="5">Z7-F7</f>
        <v>0</v>
      </c>
      <c r="AB7" s="909">
        <f t="shared" ref="AB7:AB25" si="6">AA7/F7</f>
        <v>0</v>
      </c>
      <c r="AD7" s="756">
        <v>72</v>
      </c>
      <c r="AE7" s="756" t="s">
        <v>1054</v>
      </c>
      <c r="AF7" s="756">
        <v>2</v>
      </c>
      <c r="AI7" s="756">
        <v>8376</v>
      </c>
      <c r="AJ7" s="756">
        <v>168</v>
      </c>
      <c r="AK7" s="756">
        <v>0</v>
      </c>
      <c r="AL7" s="756" t="s">
        <v>1272</v>
      </c>
      <c r="AN7" s="756">
        <v>43994</v>
      </c>
      <c r="AO7" s="756">
        <v>11314</v>
      </c>
      <c r="AP7" s="756">
        <v>13473</v>
      </c>
      <c r="AQ7" s="756">
        <v>73.850795912218572</v>
      </c>
      <c r="AR7" s="756">
        <v>82.775229357798167</v>
      </c>
      <c r="AS7" s="756">
        <v>56.31111111111111</v>
      </c>
      <c r="AT7" s="756">
        <v>72.700962695547531</v>
      </c>
      <c r="AU7" s="756">
        <v>79.083333333333329</v>
      </c>
      <c r="AV7" s="756">
        <v>4</v>
      </c>
      <c r="AW7" s="756">
        <v>36.93333333333333</v>
      </c>
      <c r="AX7" s="756">
        <v>60.669332347831386</v>
      </c>
      <c r="AY7" s="756" t="e">
        <v>#DIV/0!</v>
      </c>
      <c r="AZ7" s="756" t="e">
        <v>#DIV/0!</v>
      </c>
      <c r="BA7" s="756">
        <v>163.91666666666666</v>
      </c>
      <c r="BB7" s="756">
        <v>0.4777263656595836</v>
      </c>
      <c r="BC7" s="756">
        <v>3.7119610295429726</v>
      </c>
      <c r="BD7" s="756">
        <v>6.1122271737970282</v>
      </c>
      <c r="BF7" s="756">
        <f>AN7+AN8+AN9</f>
        <v>140052</v>
      </c>
      <c r="BG7" s="756">
        <f t="shared" ref="BG7:BH7" si="7">AO7+AO8+AO9</f>
        <v>25395</v>
      </c>
      <c r="BH7" s="756">
        <f t="shared" si="7"/>
        <v>20398</v>
      </c>
    </row>
    <row r="8" spans="1:60" ht="33" customHeight="1">
      <c r="A8" s="858" t="s">
        <v>105</v>
      </c>
      <c r="B8" s="866">
        <v>64820</v>
      </c>
      <c r="C8" s="866">
        <v>13656</v>
      </c>
      <c r="D8" s="866">
        <v>5097</v>
      </c>
      <c r="E8" s="866">
        <f t="shared" si="0"/>
        <v>18753</v>
      </c>
      <c r="F8" s="896">
        <f t="shared" si="1"/>
        <v>83573</v>
      </c>
      <c r="G8" s="863">
        <f t="shared" si="2"/>
        <v>0.77560934751654242</v>
      </c>
      <c r="H8" s="858" t="s">
        <v>5</v>
      </c>
      <c r="J8" s="766" t="s">
        <v>105</v>
      </c>
      <c r="K8" s="770">
        <v>58628</v>
      </c>
      <c r="L8" s="771">
        <v>13368</v>
      </c>
      <c r="M8" s="772">
        <v>5011</v>
      </c>
      <c r="N8" s="770">
        <v>2471</v>
      </c>
      <c r="O8" s="771">
        <v>201</v>
      </c>
      <c r="P8" s="772">
        <v>77</v>
      </c>
      <c r="Q8" s="770">
        <v>3721</v>
      </c>
      <c r="R8" s="771">
        <v>87</v>
      </c>
      <c r="S8" s="772">
        <v>9</v>
      </c>
      <c r="T8" s="767"/>
      <c r="U8" s="768"/>
      <c r="V8" s="769"/>
      <c r="W8" s="762">
        <f t="shared" si="3"/>
        <v>64820</v>
      </c>
      <c r="X8" s="763">
        <f t="shared" si="3"/>
        <v>13656</v>
      </c>
      <c r="Y8" s="764">
        <f t="shared" si="3"/>
        <v>5097</v>
      </c>
      <c r="Z8" s="765">
        <f t="shared" si="4"/>
        <v>83573</v>
      </c>
      <c r="AA8" s="765">
        <f t="shared" si="5"/>
        <v>0</v>
      </c>
      <c r="AB8" s="909">
        <f t="shared" si="6"/>
        <v>0</v>
      </c>
      <c r="AD8" s="756">
        <v>0</v>
      </c>
      <c r="AE8" s="756" t="s">
        <v>4</v>
      </c>
      <c r="AF8" s="756">
        <v>3</v>
      </c>
      <c r="AI8" s="756">
        <v>12216</v>
      </c>
      <c r="AJ8" s="756">
        <v>492</v>
      </c>
      <c r="AK8" s="756">
        <v>0</v>
      </c>
      <c r="AL8" s="756" t="s">
        <v>1273</v>
      </c>
      <c r="AN8" s="756">
        <v>38656</v>
      </c>
      <c r="AO8" s="756">
        <v>4604</v>
      </c>
      <c r="AP8" s="756">
        <v>3225</v>
      </c>
      <c r="AQ8" s="756">
        <v>77.277727209161796</v>
      </c>
      <c r="AR8" s="756">
        <v>75.475000000000009</v>
      </c>
      <c r="AS8" s="756">
        <v>62.708333333333336</v>
      </c>
      <c r="AT8" s="756">
        <v>82.416666666666671</v>
      </c>
      <c r="AU8" s="756" t="e">
        <v>#REF!</v>
      </c>
      <c r="AV8" s="756" t="e">
        <v>#REF!</v>
      </c>
      <c r="AW8" s="756" t="e">
        <v>#REF!</v>
      </c>
      <c r="AX8" s="756" t="e">
        <v>#DIV/0!</v>
      </c>
      <c r="AY8" s="756" t="e">
        <v>#DIV/0!</v>
      </c>
      <c r="AZ8" s="756" t="e">
        <v>#REF!</v>
      </c>
      <c r="BA8" s="756">
        <v>211.66666666666666</v>
      </c>
      <c r="BB8" s="756">
        <v>9.3678973109092803E-2</v>
      </c>
      <c r="BC8" s="756">
        <v>2.7594422208705685</v>
      </c>
      <c r="BD8" s="756">
        <v>8.7872708817470073</v>
      </c>
    </row>
    <row r="9" spans="1:60" ht="33" customHeight="1">
      <c r="A9" s="858" t="s">
        <v>106</v>
      </c>
      <c r="B9" s="856">
        <v>61310</v>
      </c>
      <c r="C9" s="856">
        <v>5329</v>
      </c>
      <c r="D9" s="856">
        <v>1946</v>
      </c>
      <c r="E9" s="856">
        <f t="shared" si="0"/>
        <v>7275</v>
      </c>
      <c r="F9" s="896">
        <f t="shared" si="1"/>
        <v>68585</v>
      </c>
      <c r="G9" s="864">
        <f t="shared" si="2"/>
        <v>0.89392724356637754</v>
      </c>
      <c r="H9" s="858" t="s">
        <v>7</v>
      </c>
      <c r="J9" s="766" t="s">
        <v>106</v>
      </c>
      <c r="K9" s="770">
        <v>44650</v>
      </c>
      <c r="L9" s="771">
        <v>4310</v>
      </c>
      <c r="M9" s="772">
        <v>1812</v>
      </c>
      <c r="N9" s="770">
        <v>11639</v>
      </c>
      <c r="O9" s="771">
        <v>857</v>
      </c>
      <c r="P9" s="772">
        <v>134</v>
      </c>
      <c r="Q9" s="770">
        <v>5021</v>
      </c>
      <c r="R9" s="771">
        <v>162</v>
      </c>
      <c r="S9" s="772">
        <v>0</v>
      </c>
      <c r="T9" s="767"/>
      <c r="U9" s="768"/>
      <c r="V9" s="769"/>
      <c r="W9" s="762">
        <f t="shared" si="3"/>
        <v>61310</v>
      </c>
      <c r="X9" s="763">
        <f t="shared" si="3"/>
        <v>5329</v>
      </c>
      <c r="Y9" s="764">
        <f t="shared" si="3"/>
        <v>1946</v>
      </c>
      <c r="Z9" s="765">
        <f t="shared" si="4"/>
        <v>68585</v>
      </c>
      <c r="AA9" s="765">
        <f t="shared" si="5"/>
        <v>0</v>
      </c>
      <c r="AB9" s="909">
        <f t="shared" si="6"/>
        <v>0</v>
      </c>
      <c r="AD9" s="756">
        <v>108</v>
      </c>
      <c r="AE9" s="756" t="s">
        <v>6</v>
      </c>
      <c r="AF9" s="756">
        <v>4</v>
      </c>
      <c r="AI9" s="756">
        <v>10800</v>
      </c>
      <c r="AJ9" s="756">
        <v>1368</v>
      </c>
      <c r="AK9" s="756">
        <v>1296</v>
      </c>
      <c r="AL9" s="756" t="s">
        <v>1274</v>
      </c>
      <c r="AN9" s="756">
        <v>57402</v>
      </c>
      <c r="AO9" s="756">
        <v>9477</v>
      </c>
      <c r="AP9" s="756">
        <v>3700</v>
      </c>
      <c r="AQ9" s="756">
        <v>35.339740585950686</v>
      </c>
      <c r="AR9" s="756">
        <v>36.290660000000003</v>
      </c>
      <c r="AS9" s="756">
        <v>23.879166666666666</v>
      </c>
      <c r="AT9" s="756">
        <v>41.663198647276381</v>
      </c>
      <c r="AU9" s="756">
        <v>3.4</v>
      </c>
      <c r="AV9" s="756">
        <v>2.7583333333333333</v>
      </c>
      <c r="AW9" s="756">
        <v>3.2416666666666667</v>
      </c>
      <c r="AX9" s="756" t="e">
        <v>#DIV/0!</v>
      </c>
      <c r="AY9" s="756">
        <v>2.7583333333333333</v>
      </c>
      <c r="AZ9" s="756">
        <v>3.2416666666666667</v>
      </c>
      <c r="BA9" s="756">
        <v>75.75</v>
      </c>
      <c r="BB9" s="756">
        <v>2.7583333333333333</v>
      </c>
      <c r="BC9" s="756">
        <v>2.9860952595618016</v>
      </c>
      <c r="BD9" s="756">
        <v>3.6192463437651963</v>
      </c>
    </row>
    <row r="10" spans="1:60" ht="33" customHeight="1">
      <c r="A10" s="858" t="s">
        <v>107</v>
      </c>
      <c r="B10" s="866">
        <v>78849</v>
      </c>
      <c r="C10" s="866">
        <v>10114</v>
      </c>
      <c r="D10" s="866">
        <v>2149</v>
      </c>
      <c r="E10" s="866">
        <f t="shared" si="0"/>
        <v>12263</v>
      </c>
      <c r="F10" s="896">
        <f t="shared" si="1"/>
        <v>91112</v>
      </c>
      <c r="G10" s="863">
        <f t="shared" si="2"/>
        <v>0.86540741065940818</v>
      </c>
      <c r="H10" s="858" t="s">
        <v>8</v>
      </c>
      <c r="J10" s="766" t="s">
        <v>107</v>
      </c>
      <c r="K10" s="770">
        <v>67604</v>
      </c>
      <c r="L10" s="771">
        <v>9146</v>
      </c>
      <c r="M10" s="772">
        <v>2078</v>
      </c>
      <c r="N10" s="770">
        <v>9184</v>
      </c>
      <c r="O10" s="771">
        <v>801</v>
      </c>
      <c r="P10" s="772">
        <v>71</v>
      </c>
      <c r="Q10" s="770">
        <v>2061</v>
      </c>
      <c r="R10" s="771">
        <v>167</v>
      </c>
      <c r="S10" s="772">
        <v>0</v>
      </c>
      <c r="T10" s="767"/>
      <c r="U10" s="768"/>
      <c r="V10" s="769"/>
      <c r="W10" s="762">
        <f t="shared" si="3"/>
        <v>78849</v>
      </c>
      <c r="X10" s="763">
        <f t="shared" si="3"/>
        <v>10114</v>
      </c>
      <c r="Y10" s="764">
        <f t="shared" si="3"/>
        <v>2149</v>
      </c>
      <c r="Z10" s="765">
        <f t="shared" si="4"/>
        <v>91112</v>
      </c>
      <c r="AA10" s="765">
        <f t="shared" si="5"/>
        <v>0</v>
      </c>
      <c r="AB10" s="909">
        <f t="shared" si="6"/>
        <v>0</v>
      </c>
      <c r="AD10" s="756">
        <v>168</v>
      </c>
      <c r="AE10" s="756" t="s">
        <v>1001</v>
      </c>
      <c r="AF10" s="756">
        <v>5</v>
      </c>
      <c r="AI10" s="756">
        <f>AI6+AI7</f>
        <v>37056</v>
      </c>
      <c r="AJ10" s="756">
        <f>AJ6+AJ7</f>
        <v>792</v>
      </c>
      <c r="AK10" s="756">
        <f>AK6+AK7</f>
        <v>1500</v>
      </c>
      <c r="AL10" s="756" t="s">
        <v>1275</v>
      </c>
      <c r="AN10" s="756">
        <v>51505</v>
      </c>
      <c r="AO10" s="756">
        <v>10458</v>
      </c>
      <c r="AP10" s="756">
        <v>5357</v>
      </c>
      <c r="AQ10" s="756">
        <v>60.769224050108328</v>
      </c>
      <c r="AR10" s="756">
        <v>96.944764011799407</v>
      </c>
      <c r="AS10" s="756">
        <v>55.061868686868685</v>
      </c>
      <c r="AT10" s="756">
        <v>50.337096774193554</v>
      </c>
      <c r="AU10" s="756" t="e">
        <v>#VALUE!</v>
      </c>
      <c r="AV10" s="756">
        <v>4.3999999999999995</v>
      </c>
      <c r="AW10" s="756">
        <v>35.883333333333333</v>
      </c>
      <c r="AX10" s="756" t="e">
        <v>#REF!</v>
      </c>
      <c r="AY10" s="756" t="e">
        <v>#REF!</v>
      </c>
      <c r="AZ10" s="756" t="e">
        <v>#REF!</v>
      </c>
      <c r="BA10" s="756">
        <v>95.416666666666671</v>
      </c>
      <c r="BB10" s="756">
        <v>0.66964455250900945</v>
      </c>
      <c r="BC10" s="756">
        <v>3.5161934704184894</v>
      </c>
      <c r="BD10" s="756">
        <v>5.6711845257215252</v>
      </c>
    </row>
    <row r="11" spans="1:60" ht="33" customHeight="1">
      <c r="A11" s="858" t="s">
        <v>108</v>
      </c>
      <c r="B11" s="856">
        <v>96184</v>
      </c>
      <c r="C11" s="856">
        <v>7356</v>
      </c>
      <c r="D11" s="856">
        <v>3810</v>
      </c>
      <c r="E11" s="856">
        <f t="shared" si="0"/>
        <v>11166</v>
      </c>
      <c r="F11" s="896">
        <f t="shared" si="1"/>
        <v>107350</v>
      </c>
      <c r="G11" s="864">
        <f t="shared" si="2"/>
        <v>0.89598509548206795</v>
      </c>
      <c r="H11" s="858" t="s">
        <v>10</v>
      </c>
      <c r="J11" s="766" t="s">
        <v>108</v>
      </c>
      <c r="K11" s="770">
        <v>83423</v>
      </c>
      <c r="L11" s="771">
        <v>6540</v>
      </c>
      <c r="M11" s="772">
        <v>3499</v>
      </c>
      <c r="N11" s="770">
        <v>9312</v>
      </c>
      <c r="O11" s="771">
        <v>705</v>
      </c>
      <c r="P11" s="772">
        <v>311</v>
      </c>
      <c r="Q11" s="770">
        <v>3449</v>
      </c>
      <c r="R11" s="771">
        <v>111</v>
      </c>
      <c r="S11" s="772">
        <v>0</v>
      </c>
      <c r="T11" s="767"/>
      <c r="U11" s="768"/>
      <c r="V11" s="769"/>
      <c r="W11" s="762">
        <f t="shared" si="3"/>
        <v>96184</v>
      </c>
      <c r="X11" s="763">
        <f t="shared" si="3"/>
        <v>7356</v>
      </c>
      <c r="Y11" s="764">
        <f t="shared" si="3"/>
        <v>3810</v>
      </c>
      <c r="Z11" s="765">
        <f t="shared" si="4"/>
        <v>107350</v>
      </c>
      <c r="AA11" s="765">
        <f t="shared" si="5"/>
        <v>0</v>
      </c>
      <c r="AB11" s="909">
        <f t="shared" si="6"/>
        <v>0</v>
      </c>
      <c r="AD11" s="756">
        <v>336</v>
      </c>
      <c r="AE11" s="756" t="s">
        <v>9</v>
      </c>
      <c r="AF11" s="756">
        <v>6</v>
      </c>
      <c r="AL11" s="756" t="s">
        <v>1276</v>
      </c>
      <c r="AN11" s="756">
        <v>67604</v>
      </c>
      <c r="AO11" s="756">
        <v>9146</v>
      </c>
      <c r="AP11" s="756">
        <v>2078</v>
      </c>
      <c r="AQ11" s="756">
        <v>71.953794957638877</v>
      </c>
      <c r="AR11" s="756">
        <v>96.244404761904732</v>
      </c>
      <c r="AS11" s="756">
        <v>82.980769230769241</v>
      </c>
      <c r="AT11" s="756">
        <v>82.313160239366894</v>
      </c>
      <c r="AU11" s="756">
        <v>30.400000000000006</v>
      </c>
      <c r="AV11" s="756">
        <v>4.9500000000000011</v>
      </c>
      <c r="AW11" s="756">
        <v>31.766666666666662</v>
      </c>
      <c r="AX11" s="756">
        <v>96.244404761904732</v>
      </c>
      <c r="AY11" s="756">
        <v>81.034331610418562</v>
      </c>
      <c r="AZ11" s="756">
        <v>82.313160239366894</v>
      </c>
      <c r="BA11" s="756">
        <v>71.666666666666671</v>
      </c>
      <c r="BB11" s="756" t="e">
        <v>#DIV/0!</v>
      </c>
      <c r="BC11" s="756">
        <v>4.1230856644156644</v>
      </c>
      <c r="BD11" s="756">
        <v>5.7120699784783326</v>
      </c>
    </row>
    <row r="12" spans="1:60" ht="33" customHeight="1">
      <c r="A12" s="858" t="s">
        <v>110</v>
      </c>
      <c r="B12" s="866">
        <v>70316</v>
      </c>
      <c r="C12" s="866">
        <v>12425</v>
      </c>
      <c r="D12" s="866">
        <v>2770</v>
      </c>
      <c r="E12" s="866">
        <f t="shared" si="0"/>
        <v>15195</v>
      </c>
      <c r="F12" s="896">
        <f t="shared" si="1"/>
        <v>85511</v>
      </c>
      <c r="G12" s="863">
        <f t="shared" si="2"/>
        <v>0.8223035632842558</v>
      </c>
      <c r="H12" s="858" t="s">
        <v>11</v>
      </c>
      <c r="J12" s="766" t="s">
        <v>110</v>
      </c>
      <c r="K12" s="770">
        <v>45754</v>
      </c>
      <c r="L12" s="771">
        <v>8627</v>
      </c>
      <c r="M12" s="772">
        <v>1760</v>
      </c>
      <c r="N12" s="770">
        <v>7027</v>
      </c>
      <c r="O12" s="771">
        <v>2644</v>
      </c>
      <c r="P12" s="772">
        <v>1010</v>
      </c>
      <c r="Q12" s="770">
        <v>6870</v>
      </c>
      <c r="R12" s="771">
        <v>503</v>
      </c>
      <c r="S12" s="772">
        <v>0</v>
      </c>
      <c r="T12" s="770">
        <v>10665</v>
      </c>
      <c r="U12" s="771">
        <v>651</v>
      </c>
      <c r="V12" s="772">
        <v>0</v>
      </c>
      <c r="W12" s="762">
        <f t="shared" si="3"/>
        <v>70316</v>
      </c>
      <c r="X12" s="763">
        <f t="shared" si="3"/>
        <v>12425</v>
      </c>
      <c r="Y12" s="764">
        <f t="shared" si="3"/>
        <v>2770</v>
      </c>
      <c r="Z12" s="765">
        <f t="shared" si="4"/>
        <v>85511</v>
      </c>
      <c r="AA12" s="765">
        <f t="shared" si="5"/>
        <v>0</v>
      </c>
      <c r="AB12" s="909">
        <f t="shared" si="6"/>
        <v>0</v>
      </c>
      <c r="AD12" s="756">
        <v>1044</v>
      </c>
      <c r="AE12" s="756" t="s">
        <v>39</v>
      </c>
      <c r="AF12" s="756">
        <v>7</v>
      </c>
      <c r="AI12"/>
      <c r="AJ12"/>
      <c r="AK12"/>
      <c r="AL12" s="756" t="s">
        <v>1277</v>
      </c>
      <c r="AN12" s="756">
        <v>58628</v>
      </c>
      <c r="AO12" s="756">
        <v>13368</v>
      </c>
      <c r="AP12" s="756">
        <v>5011</v>
      </c>
      <c r="AQ12" s="756">
        <v>66.785156527992868</v>
      </c>
      <c r="AR12" s="756">
        <v>75.319444444444443</v>
      </c>
      <c r="AS12" s="756">
        <v>81.10208333333334</v>
      </c>
      <c r="AT12" s="756">
        <v>76.366071428571431</v>
      </c>
      <c r="AU12" s="756">
        <v>10.366666666666665</v>
      </c>
      <c r="AV12" s="756">
        <v>1.6166666666666663</v>
      </c>
      <c r="AW12" s="756">
        <v>11.083333333333334</v>
      </c>
      <c r="AX12" s="756">
        <v>7.4741157391711495</v>
      </c>
      <c r="AY12" s="756">
        <v>8.4349126984127007</v>
      </c>
      <c r="AZ12" s="756">
        <v>7.118770634352817</v>
      </c>
      <c r="BA12" s="756">
        <v>234.08333333333334</v>
      </c>
      <c r="BB12" s="756">
        <v>0.71922856374405375</v>
      </c>
      <c r="BC12" s="756">
        <v>3.1788878912211174</v>
      </c>
      <c r="BD12" s="756">
        <v>6.9010829752524607</v>
      </c>
    </row>
    <row r="13" spans="1:60" ht="33" customHeight="1">
      <c r="A13" s="858" t="s">
        <v>111</v>
      </c>
      <c r="B13" s="856">
        <v>47317</v>
      </c>
      <c r="C13" s="856">
        <v>2661</v>
      </c>
      <c r="D13" s="856">
        <v>1064</v>
      </c>
      <c r="E13" s="856">
        <f t="shared" si="0"/>
        <v>3725</v>
      </c>
      <c r="F13" s="896">
        <f t="shared" si="1"/>
        <v>51042</v>
      </c>
      <c r="G13" s="864">
        <f t="shared" si="2"/>
        <v>0.92702088476156885</v>
      </c>
      <c r="H13" s="858" t="s">
        <v>13</v>
      </c>
      <c r="J13" s="766" t="s">
        <v>111</v>
      </c>
      <c r="K13" s="770">
        <v>43949</v>
      </c>
      <c r="L13" s="771">
        <v>2481</v>
      </c>
      <c r="M13" s="772">
        <v>1064</v>
      </c>
      <c r="N13" s="770">
        <v>1330</v>
      </c>
      <c r="O13" s="771">
        <v>79</v>
      </c>
      <c r="P13" s="772">
        <v>0</v>
      </c>
      <c r="Q13" s="770">
        <v>2038</v>
      </c>
      <c r="R13" s="771">
        <v>101</v>
      </c>
      <c r="S13" s="772">
        <v>0</v>
      </c>
      <c r="T13" s="767"/>
      <c r="U13" s="768"/>
      <c r="V13" s="769"/>
      <c r="W13" s="762">
        <f t="shared" si="3"/>
        <v>47317</v>
      </c>
      <c r="X13" s="763">
        <f t="shared" si="3"/>
        <v>2661</v>
      </c>
      <c r="Y13" s="764">
        <f t="shared" si="3"/>
        <v>1064</v>
      </c>
      <c r="Z13" s="765">
        <f t="shared" si="4"/>
        <v>51042</v>
      </c>
      <c r="AA13" s="765">
        <f t="shared" si="5"/>
        <v>0</v>
      </c>
      <c r="AB13" s="909">
        <f t="shared" si="6"/>
        <v>0</v>
      </c>
      <c r="AD13" s="756">
        <v>72</v>
      </c>
      <c r="AE13" s="756" t="s">
        <v>1208</v>
      </c>
      <c r="AF13" s="756">
        <v>8</v>
      </c>
      <c r="AL13" s="756" t="s">
        <v>1278</v>
      </c>
      <c r="AN13" s="756">
        <v>44650</v>
      </c>
      <c r="AO13" s="756">
        <v>4310</v>
      </c>
      <c r="AP13" s="756">
        <v>1812</v>
      </c>
      <c r="AQ13" s="756">
        <v>65.04533682274969</v>
      </c>
      <c r="AR13" s="756">
        <v>81.871884735202499</v>
      </c>
      <c r="AS13" s="756">
        <v>65.978337754199814</v>
      </c>
      <c r="AT13" s="756">
        <v>74.458756130559792</v>
      </c>
      <c r="AU13" s="756">
        <v>9.1333333333333329</v>
      </c>
      <c r="AV13" s="756">
        <v>7.1833333333333336</v>
      </c>
      <c r="AW13" s="756">
        <v>22.633333333333336</v>
      </c>
      <c r="AX13" s="756">
        <v>80.455218068535828</v>
      </c>
      <c r="AY13" s="756">
        <v>65.638594164456222</v>
      </c>
      <c r="AZ13" s="756">
        <v>74.458756130559792</v>
      </c>
      <c r="BA13" s="756">
        <v>99.5</v>
      </c>
      <c r="BB13" s="756" t="e">
        <v>#DIV/0!</v>
      </c>
      <c r="BC13" s="756">
        <v>3.4467449973465505</v>
      </c>
      <c r="BD13" s="756">
        <v>6.4057219661976932</v>
      </c>
    </row>
    <row r="14" spans="1:60" ht="33" customHeight="1">
      <c r="A14" s="858" t="s">
        <v>124</v>
      </c>
      <c r="B14" s="866">
        <v>28246</v>
      </c>
      <c r="C14" s="866">
        <v>3770</v>
      </c>
      <c r="D14" s="866">
        <v>1391</v>
      </c>
      <c r="E14" s="866">
        <f t="shared" si="0"/>
        <v>5161</v>
      </c>
      <c r="F14" s="896">
        <f t="shared" si="1"/>
        <v>33407</v>
      </c>
      <c r="G14" s="863">
        <f t="shared" si="2"/>
        <v>0.84551141976232524</v>
      </c>
      <c r="H14" s="858" t="s">
        <v>15</v>
      </c>
      <c r="J14" s="766" t="s">
        <v>124</v>
      </c>
      <c r="K14" s="770">
        <v>25002</v>
      </c>
      <c r="L14" s="771">
        <v>3541</v>
      </c>
      <c r="M14" s="772">
        <v>1391</v>
      </c>
      <c r="N14" s="770">
        <v>30</v>
      </c>
      <c r="O14" s="771">
        <v>6</v>
      </c>
      <c r="P14" s="772">
        <v>0</v>
      </c>
      <c r="Q14" s="770">
        <v>3214</v>
      </c>
      <c r="R14" s="771">
        <v>223</v>
      </c>
      <c r="S14" s="772">
        <v>0</v>
      </c>
      <c r="T14" s="767"/>
      <c r="U14" s="768"/>
      <c r="V14" s="769"/>
      <c r="W14" s="762">
        <f t="shared" si="3"/>
        <v>28246</v>
      </c>
      <c r="X14" s="763">
        <f t="shared" si="3"/>
        <v>3770</v>
      </c>
      <c r="Y14" s="764">
        <f t="shared" si="3"/>
        <v>1391</v>
      </c>
      <c r="Z14" s="765">
        <f t="shared" si="4"/>
        <v>33407</v>
      </c>
      <c r="AA14" s="765">
        <f t="shared" si="5"/>
        <v>0</v>
      </c>
      <c r="AB14" s="909">
        <f t="shared" si="6"/>
        <v>0</v>
      </c>
      <c r="AD14" s="756">
        <v>0</v>
      </c>
      <c r="AE14" s="756" t="s">
        <v>14</v>
      </c>
      <c r="AF14" s="756">
        <v>9</v>
      </c>
      <c r="AL14" s="756" t="s">
        <v>1279</v>
      </c>
      <c r="AN14" s="756">
        <v>9680</v>
      </c>
      <c r="AO14" s="756">
        <v>334</v>
      </c>
      <c r="AP14" s="756">
        <v>340</v>
      </c>
      <c r="AQ14" s="756">
        <v>55.328942535882241</v>
      </c>
      <c r="AR14" s="756">
        <v>51.583333333333336</v>
      </c>
      <c r="AS14" s="756">
        <v>0</v>
      </c>
      <c r="AT14" s="756">
        <v>35.862612612612615</v>
      </c>
      <c r="AU14" s="756">
        <v>5.2833333333333323</v>
      </c>
      <c r="AV14" s="756">
        <v>0</v>
      </c>
      <c r="AW14" s="756">
        <v>7.4000000000000012</v>
      </c>
      <c r="AX14" s="756">
        <v>51.642857142857132</v>
      </c>
      <c r="AY14" s="756" t="e">
        <v>#DIV/0!</v>
      </c>
      <c r="AZ14" s="756">
        <v>35.862612612612615</v>
      </c>
      <c r="BA14" s="756">
        <v>6.25</v>
      </c>
      <c r="BB14" s="756">
        <v>0.58601310131084683</v>
      </c>
      <c r="BC14" s="756">
        <v>5.0753008401162729</v>
      </c>
      <c r="BD14" s="756">
        <v>3.2378850193420767</v>
      </c>
    </row>
    <row r="15" spans="1:60" ht="33" customHeight="1">
      <c r="A15" s="858" t="s">
        <v>112</v>
      </c>
      <c r="B15" s="856">
        <v>97423</v>
      </c>
      <c r="C15" s="856">
        <v>4960</v>
      </c>
      <c r="D15" s="856">
        <v>5169</v>
      </c>
      <c r="E15" s="856">
        <f t="shared" si="0"/>
        <v>10129</v>
      </c>
      <c r="F15" s="896">
        <f t="shared" si="1"/>
        <v>107552</v>
      </c>
      <c r="G15" s="864">
        <f t="shared" si="2"/>
        <v>0.90582229991074081</v>
      </c>
      <c r="H15" s="858" t="s">
        <v>17</v>
      </c>
      <c r="J15" s="766" t="s">
        <v>112</v>
      </c>
      <c r="K15" s="770">
        <v>85984</v>
      </c>
      <c r="L15" s="771">
        <v>4261</v>
      </c>
      <c r="M15" s="772">
        <v>4950</v>
      </c>
      <c r="N15" s="770">
        <v>10528</v>
      </c>
      <c r="O15" s="771">
        <v>498</v>
      </c>
      <c r="P15" s="772">
        <v>190</v>
      </c>
      <c r="Q15" s="770">
        <v>911</v>
      </c>
      <c r="R15" s="771">
        <v>201</v>
      </c>
      <c r="S15" s="772">
        <v>29</v>
      </c>
      <c r="T15" s="767"/>
      <c r="U15" s="768"/>
      <c r="V15" s="769"/>
      <c r="W15" s="762">
        <f t="shared" si="3"/>
        <v>97423</v>
      </c>
      <c r="X15" s="763">
        <f t="shared" si="3"/>
        <v>4960</v>
      </c>
      <c r="Y15" s="764">
        <f t="shared" si="3"/>
        <v>5169</v>
      </c>
      <c r="Z15" s="765">
        <f t="shared" si="4"/>
        <v>107552</v>
      </c>
      <c r="AA15" s="765">
        <f t="shared" si="5"/>
        <v>0</v>
      </c>
      <c r="AB15" s="909">
        <f t="shared" si="6"/>
        <v>0</v>
      </c>
      <c r="AD15" s="756">
        <v>2064</v>
      </c>
      <c r="AE15" s="756" t="s">
        <v>16</v>
      </c>
      <c r="AF15" s="756">
        <v>10</v>
      </c>
      <c r="AL15" s="756" t="s">
        <v>1280</v>
      </c>
      <c r="AN15" s="756">
        <v>45754</v>
      </c>
      <c r="AO15" s="756">
        <v>8627</v>
      </c>
      <c r="AP15" s="756">
        <v>1760</v>
      </c>
      <c r="AQ15" s="756">
        <v>54.898428362022891</v>
      </c>
      <c r="AR15" s="756">
        <v>69.232104276315781</v>
      </c>
      <c r="AS15" s="756">
        <v>59.018939696818258</v>
      </c>
      <c r="AT15" s="756">
        <v>68.017345540539836</v>
      </c>
      <c r="AU15" s="756">
        <v>16.45</v>
      </c>
      <c r="AV15" s="756">
        <v>6.5166666666666657</v>
      </c>
      <c r="AW15" s="756">
        <v>25.366666666666664</v>
      </c>
      <c r="AX15" s="756">
        <v>69.232104276315781</v>
      </c>
      <c r="AY15" s="756">
        <v>59.018939696818258</v>
      </c>
      <c r="AZ15" s="756">
        <v>68.017345540539836</v>
      </c>
      <c r="BA15" s="756">
        <v>54.75</v>
      </c>
      <c r="BB15" s="756">
        <v>0.53507329025010053</v>
      </c>
      <c r="BC15" s="756">
        <v>3.4502135137614114</v>
      </c>
      <c r="BD15" s="756">
        <v>5.1721186400871275</v>
      </c>
    </row>
    <row r="16" spans="1:60" ht="33" customHeight="1">
      <c r="A16" s="858" t="s">
        <v>40</v>
      </c>
      <c r="B16" s="866">
        <v>25988</v>
      </c>
      <c r="C16" s="866">
        <v>2363</v>
      </c>
      <c r="D16" s="866">
        <v>550</v>
      </c>
      <c r="E16" s="866">
        <f t="shared" si="0"/>
        <v>2913</v>
      </c>
      <c r="F16" s="896">
        <f t="shared" si="1"/>
        <v>28901</v>
      </c>
      <c r="G16" s="863">
        <f t="shared" si="2"/>
        <v>0.89920763987405283</v>
      </c>
      <c r="H16" s="858" t="s">
        <v>18</v>
      </c>
      <c r="J16" s="766" t="s">
        <v>40</v>
      </c>
      <c r="K16" s="770">
        <v>21342</v>
      </c>
      <c r="L16" s="771">
        <v>1805</v>
      </c>
      <c r="M16" s="772">
        <v>385</v>
      </c>
      <c r="N16" s="770">
        <v>3624</v>
      </c>
      <c r="O16" s="771">
        <v>550</v>
      </c>
      <c r="P16" s="772">
        <v>165</v>
      </c>
      <c r="Q16" s="770">
        <v>1022</v>
      </c>
      <c r="R16" s="771">
        <v>8</v>
      </c>
      <c r="S16" s="772">
        <v>0</v>
      </c>
      <c r="T16" s="767"/>
      <c r="U16" s="768"/>
      <c r="V16" s="769"/>
      <c r="W16" s="762">
        <f t="shared" si="3"/>
        <v>25988</v>
      </c>
      <c r="X16" s="763">
        <f t="shared" si="3"/>
        <v>2363</v>
      </c>
      <c r="Y16" s="764">
        <f t="shared" si="3"/>
        <v>550</v>
      </c>
      <c r="Z16" s="765">
        <f t="shared" si="4"/>
        <v>28901</v>
      </c>
      <c r="AA16" s="765">
        <f t="shared" si="5"/>
        <v>0</v>
      </c>
      <c r="AB16" s="909">
        <f t="shared" si="6"/>
        <v>0</v>
      </c>
      <c r="AD16" s="756">
        <v>132</v>
      </c>
      <c r="AE16" s="756" t="s">
        <v>40</v>
      </c>
      <c r="AF16" s="756">
        <v>11</v>
      </c>
      <c r="AL16" s="756" t="s">
        <v>1281</v>
      </c>
      <c r="AN16" s="756">
        <v>43949</v>
      </c>
      <c r="AO16" s="756">
        <v>2481</v>
      </c>
      <c r="AP16" s="756">
        <v>1064</v>
      </c>
      <c r="AQ16" s="756">
        <v>53.776894899125629</v>
      </c>
      <c r="AR16" s="756">
        <v>65.011316862571007</v>
      </c>
      <c r="AS16" s="756">
        <v>67.581276512041597</v>
      </c>
      <c r="AT16" s="756">
        <v>62.071245879933947</v>
      </c>
      <c r="AU16" s="756">
        <v>17.824999999999999</v>
      </c>
      <c r="AV16" s="756">
        <v>6.0333333333333323</v>
      </c>
      <c r="AW16" s="756">
        <v>17.466666666666669</v>
      </c>
      <c r="AX16" s="756">
        <v>70.253028270158097</v>
      </c>
      <c r="AY16" s="756">
        <v>70.556477449992528</v>
      </c>
      <c r="AZ16" s="756">
        <v>63.31116975868084</v>
      </c>
      <c r="BA16" s="756">
        <v>56.75</v>
      </c>
      <c r="BB16" s="756">
        <v>0.60749458891912822</v>
      </c>
      <c r="BC16" s="756">
        <v>3.6640667271862459</v>
      </c>
      <c r="BD16" s="756">
        <v>4.6074259219045102</v>
      </c>
    </row>
    <row r="17" spans="1:56" ht="33" customHeight="1">
      <c r="A17" s="858" t="s">
        <v>113</v>
      </c>
      <c r="B17" s="856">
        <v>39216</v>
      </c>
      <c r="C17" s="856">
        <v>3212</v>
      </c>
      <c r="D17" s="856">
        <v>1703</v>
      </c>
      <c r="E17" s="856">
        <f t="shared" si="0"/>
        <v>4915</v>
      </c>
      <c r="F17" s="896">
        <f>E17+B17</f>
        <v>44131</v>
      </c>
      <c r="G17" s="864">
        <f t="shared" si="2"/>
        <v>0.88862704221522282</v>
      </c>
      <c r="H17" s="858" t="s">
        <v>20</v>
      </c>
      <c r="J17" s="766" t="s">
        <v>113</v>
      </c>
      <c r="K17" s="770">
        <v>36458</v>
      </c>
      <c r="L17" s="771">
        <v>3145</v>
      </c>
      <c r="M17" s="772">
        <v>1676</v>
      </c>
      <c r="N17" s="770">
        <v>921</v>
      </c>
      <c r="O17" s="771">
        <v>57</v>
      </c>
      <c r="P17" s="772">
        <v>27</v>
      </c>
      <c r="Q17" s="770">
        <v>1837</v>
      </c>
      <c r="R17" s="771">
        <v>10</v>
      </c>
      <c r="S17" s="772">
        <v>0</v>
      </c>
      <c r="T17" s="767"/>
      <c r="U17" s="768"/>
      <c r="V17" s="769"/>
      <c r="W17" s="762">
        <f t="shared" si="3"/>
        <v>39216</v>
      </c>
      <c r="X17" s="763">
        <f t="shared" si="3"/>
        <v>3212</v>
      </c>
      <c r="Y17" s="764">
        <f t="shared" si="3"/>
        <v>1703</v>
      </c>
      <c r="Z17" s="765">
        <f t="shared" si="4"/>
        <v>44131</v>
      </c>
      <c r="AA17" s="765">
        <f t="shared" si="5"/>
        <v>0</v>
      </c>
      <c r="AB17" s="909">
        <f t="shared" si="6"/>
        <v>0</v>
      </c>
      <c r="AD17" s="756">
        <v>0</v>
      </c>
      <c r="AE17" s="756" t="s">
        <v>19</v>
      </c>
      <c r="AF17" s="756">
        <v>12</v>
      </c>
      <c r="AL17" s="756" t="s">
        <v>1282</v>
      </c>
      <c r="AN17" s="756">
        <v>27362</v>
      </c>
      <c r="AO17" s="756">
        <v>1313</v>
      </c>
      <c r="AP17" s="756">
        <v>697</v>
      </c>
      <c r="AQ17" s="756">
        <v>59.695905654771217</v>
      </c>
      <c r="AR17" s="756">
        <v>78.588245388245397</v>
      </c>
      <c r="AS17" s="756">
        <v>61.3125</v>
      </c>
      <c r="AT17" s="756">
        <v>76.794785059901344</v>
      </c>
      <c r="AU17" s="756">
        <v>7.7333333333333343</v>
      </c>
      <c r="AV17" s="756">
        <v>1.5999999999999999</v>
      </c>
      <c r="AW17" s="756">
        <v>8.7499999999999982</v>
      </c>
      <c r="AX17" s="756">
        <v>78.588245388245397</v>
      </c>
      <c r="AY17" s="756">
        <v>61.3125</v>
      </c>
      <c r="AZ17" s="756">
        <v>76.794785059901344</v>
      </c>
      <c r="BA17" s="756">
        <v>34.5</v>
      </c>
      <c r="BB17" s="756">
        <v>0.79109259906642926</v>
      </c>
      <c r="BC17" s="756">
        <v>4.5124230984416895</v>
      </c>
      <c r="BD17" s="756">
        <v>4.0540236485905607</v>
      </c>
    </row>
    <row r="18" spans="1:56" ht="33" customHeight="1">
      <c r="A18" s="858" t="s">
        <v>21</v>
      </c>
      <c r="B18" s="866">
        <v>36292</v>
      </c>
      <c r="C18" s="866">
        <v>2217</v>
      </c>
      <c r="D18" s="866">
        <v>1515</v>
      </c>
      <c r="E18" s="866">
        <f t="shared" si="0"/>
        <v>3732</v>
      </c>
      <c r="F18" s="896">
        <f t="shared" si="1"/>
        <v>40024</v>
      </c>
      <c r="G18" s="863">
        <f t="shared" si="2"/>
        <v>0.90675594643214075</v>
      </c>
      <c r="H18" s="858" t="s">
        <v>22</v>
      </c>
      <c r="J18" s="766" t="s">
        <v>21</v>
      </c>
      <c r="K18" s="770">
        <v>28042</v>
      </c>
      <c r="L18" s="771">
        <v>1989</v>
      </c>
      <c r="M18" s="772">
        <v>1346</v>
      </c>
      <c r="N18" s="770">
        <v>6323</v>
      </c>
      <c r="O18" s="771">
        <v>192</v>
      </c>
      <c r="P18" s="772">
        <v>144</v>
      </c>
      <c r="Q18" s="770">
        <v>1927</v>
      </c>
      <c r="R18" s="771">
        <v>36</v>
      </c>
      <c r="S18" s="772">
        <v>25</v>
      </c>
      <c r="T18" s="767"/>
      <c r="U18" s="768"/>
      <c r="V18" s="769"/>
      <c r="W18" s="762">
        <f t="shared" si="3"/>
        <v>36292</v>
      </c>
      <c r="X18" s="763">
        <f t="shared" si="3"/>
        <v>2217</v>
      </c>
      <c r="Y18" s="764">
        <f t="shared" si="3"/>
        <v>1515</v>
      </c>
      <c r="Z18" s="765">
        <f t="shared" si="4"/>
        <v>40024</v>
      </c>
      <c r="AA18" s="765">
        <f t="shared" si="5"/>
        <v>0</v>
      </c>
      <c r="AB18" s="909">
        <f t="shared" si="6"/>
        <v>0</v>
      </c>
      <c r="AD18" s="756">
        <v>312</v>
      </c>
      <c r="AE18" s="756" t="s">
        <v>21</v>
      </c>
      <c r="AF18" s="756">
        <v>13</v>
      </c>
      <c r="AL18" s="756" t="s">
        <v>1283</v>
      </c>
      <c r="AN18" s="756">
        <v>32863</v>
      </c>
      <c r="AO18" s="756">
        <v>2292</v>
      </c>
      <c r="AP18" s="756">
        <v>1421</v>
      </c>
      <c r="AQ18" s="756">
        <v>39.756907258852614</v>
      </c>
      <c r="AR18" s="756">
        <v>58.71216584833607</v>
      </c>
      <c r="AS18" s="756">
        <v>59.637087912087907</v>
      </c>
      <c r="AT18" s="756">
        <v>33.403179616016708</v>
      </c>
      <c r="AU18" s="756">
        <v>9.9833333333333343</v>
      </c>
      <c r="AV18" s="756">
        <v>4.7833333333333341</v>
      </c>
      <c r="AW18" s="756">
        <v>21.149999999999995</v>
      </c>
      <c r="AX18" s="756">
        <v>58.71216584833607</v>
      </c>
      <c r="AY18" s="756">
        <v>59.637087912087907</v>
      </c>
      <c r="AZ18" s="756">
        <v>33.403179616016708</v>
      </c>
      <c r="BA18" s="756">
        <v>26.166666666666668</v>
      </c>
      <c r="BB18" s="756">
        <v>0.61367880687084797</v>
      </c>
      <c r="BC18" s="756">
        <v>3.5372896828766986</v>
      </c>
      <c r="BD18" s="756">
        <v>3.910783209685659</v>
      </c>
    </row>
    <row r="19" spans="1:56" ht="33" customHeight="1">
      <c r="A19" s="858" t="s">
        <v>115</v>
      </c>
      <c r="B19" s="856">
        <v>23613</v>
      </c>
      <c r="C19" s="856">
        <v>1914</v>
      </c>
      <c r="D19" s="856">
        <v>757</v>
      </c>
      <c r="E19" s="856">
        <f>C19+D19</f>
        <v>2671</v>
      </c>
      <c r="F19" s="896">
        <f t="shared" si="1"/>
        <v>26284</v>
      </c>
      <c r="G19" s="864">
        <f t="shared" si="2"/>
        <v>0.89837924212448639</v>
      </c>
      <c r="H19" s="858" t="s">
        <v>23</v>
      </c>
      <c r="J19" s="766" t="s">
        <v>115</v>
      </c>
      <c r="K19" s="770">
        <v>21471</v>
      </c>
      <c r="L19" s="771">
        <v>1702</v>
      </c>
      <c r="M19" s="772">
        <v>751</v>
      </c>
      <c r="N19" s="770">
        <v>1096</v>
      </c>
      <c r="O19" s="771">
        <v>127</v>
      </c>
      <c r="P19" s="772">
        <v>6</v>
      </c>
      <c r="Q19" s="770">
        <v>1046</v>
      </c>
      <c r="R19" s="771">
        <v>85</v>
      </c>
      <c r="S19" s="772">
        <v>0</v>
      </c>
      <c r="T19" s="767"/>
      <c r="U19" s="768"/>
      <c r="V19" s="769"/>
      <c r="W19" s="762">
        <f t="shared" si="3"/>
        <v>23613</v>
      </c>
      <c r="X19" s="763">
        <f t="shared" si="3"/>
        <v>1914</v>
      </c>
      <c r="Y19" s="764">
        <f t="shared" si="3"/>
        <v>757</v>
      </c>
      <c r="Z19" s="765">
        <f t="shared" si="4"/>
        <v>26284</v>
      </c>
      <c r="AA19" s="765">
        <f t="shared" si="5"/>
        <v>0</v>
      </c>
      <c r="AB19" s="909">
        <f t="shared" si="6"/>
        <v>0</v>
      </c>
      <c r="AD19" s="756">
        <v>48</v>
      </c>
      <c r="AE19" s="756" t="s">
        <v>1227</v>
      </c>
      <c r="AF19" s="756">
        <v>14</v>
      </c>
      <c r="AL19" s="756" t="s">
        <v>1284</v>
      </c>
      <c r="AN19" s="756">
        <v>21471</v>
      </c>
      <c r="AO19" s="756">
        <v>1702</v>
      </c>
      <c r="AP19" s="756">
        <v>751</v>
      </c>
      <c r="AQ19" s="756">
        <v>34.300428120003239</v>
      </c>
      <c r="AR19" s="756">
        <v>45.312940194292651</v>
      </c>
      <c r="AS19" s="756">
        <v>54.291666666666664</v>
      </c>
      <c r="AT19" s="756">
        <v>35.696661758743566</v>
      </c>
      <c r="AU19" s="756">
        <v>12.933333333333335</v>
      </c>
      <c r="AV19" s="756">
        <v>2</v>
      </c>
      <c r="AW19" s="756">
        <v>22.233333333333334</v>
      </c>
      <c r="AX19" s="756">
        <v>50.110481177899224</v>
      </c>
      <c r="AY19" s="756">
        <v>53.483333333333327</v>
      </c>
      <c r="AZ19" s="756">
        <v>35.696661758743566</v>
      </c>
      <c r="BA19" s="756">
        <v>20.416666666666668</v>
      </c>
      <c r="BB19" s="756" t="e">
        <v>#DIV/0!</v>
      </c>
      <c r="BC19" s="756">
        <v>1.9927756947144744</v>
      </c>
      <c r="BD19" s="756">
        <v>6.2965472424943592</v>
      </c>
    </row>
    <row r="20" spans="1:56" ht="33" customHeight="1">
      <c r="A20" s="858" t="s">
        <v>24</v>
      </c>
      <c r="B20" s="866">
        <v>56213</v>
      </c>
      <c r="C20" s="866">
        <v>9261</v>
      </c>
      <c r="D20" s="866">
        <v>6273</v>
      </c>
      <c r="E20" s="866">
        <f t="shared" si="0"/>
        <v>15534</v>
      </c>
      <c r="F20" s="896">
        <f t="shared" si="1"/>
        <v>71747</v>
      </c>
      <c r="G20" s="863">
        <f t="shared" si="2"/>
        <v>0.78348920512355913</v>
      </c>
      <c r="H20" s="858" t="s">
        <v>25</v>
      </c>
      <c r="J20" s="766" t="s">
        <v>24</v>
      </c>
      <c r="K20" s="770">
        <v>36965</v>
      </c>
      <c r="L20" s="771">
        <v>5727</v>
      </c>
      <c r="M20" s="772">
        <v>4181</v>
      </c>
      <c r="N20" s="770">
        <v>17536</v>
      </c>
      <c r="O20" s="771">
        <v>3427</v>
      </c>
      <c r="P20" s="772">
        <v>2092</v>
      </c>
      <c r="Q20" s="770">
        <v>1712</v>
      </c>
      <c r="R20" s="771">
        <v>107</v>
      </c>
      <c r="S20" s="772">
        <v>0</v>
      </c>
      <c r="T20" s="767"/>
      <c r="U20" s="768"/>
      <c r="V20" s="769"/>
      <c r="W20" s="762">
        <f t="shared" si="3"/>
        <v>56213</v>
      </c>
      <c r="X20" s="763">
        <f t="shared" si="3"/>
        <v>9261</v>
      </c>
      <c r="Y20" s="764">
        <f t="shared" si="3"/>
        <v>6273</v>
      </c>
      <c r="Z20" s="765">
        <f t="shared" si="4"/>
        <v>71747</v>
      </c>
      <c r="AA20" s="765">
        <f t="shared" si="5"/>
        <v>0</v>
      </c>
      <c r="AB20" s="909">
        <f t="shared" si="6"/>
        <v>0</v>
      </c>
      <c r="AD20" s="756">
        <v>1368</v>
      </c>
      <c r="AE20" s="756" t="s">
        <v>24</v>
      </c>
      <c r="AF20" s="756">
        <v>15</v>
      </c>
      <c r="AL20" s="756" t="s">
        <v>1285</v>
      </c>
      <c r="AN20" s="756">
        <v>24243</v>
      </c>
      <c r="AO20" s="756">
        <v>1018</v>
      </c>
      <c r="AP20" s="756">
        <v>693</v>
      </c>
      <c r="AQ20" s="756">
        <v>75.25</v>
      </c>
      <c r="AR20" s="756">
        <v>86.583333333333329</v>
      </c>
      <c r="AS20" s="756">
        <v>82.083333333333329</v>
      </c>
      <c r="AT20" s="756">
        <v>66.666666666666671</v>
      </c>
      <c r="AU20" s="756">
        <v>6</v>
      </c>
      <c r="AV20" s="756">
        <v>2.3999999999999995</v>
      </c>
      <c r="AW20" s="756">
        <v>3.600000000000001</v>
      </c>
      <c r="AX20" s="756">
        <v>479.08333333333331</v>
      </c>
      <c r="AY20" s="756">
        <v>187.9</v>
      </c>
      <c r="AZ20" s="756">
        <v>227.43333333333331</v>
      </c>
      <c r="BA20" s="756">
        <v>7.5</v>
      </c>
      <c r="BB20" s="756">
        <v>0.2882000551689276</v>
      </c>
      <c r="BC20" s="756">
        <v>9.0508814102564106</v>
      </c>
      <c r="BD20" s="756">
        <v>2.5006802243603032</v>
      </c>
    </row>
    <row r="21" spans="1:56" ht="33" customHeight="1">
      <c r="A21" s="858" t="s">
        <v>116</v>
      </c>
      <c r="B21" s="856">
        <v>34540</v>
      </c>
      <c r="C21" s="856">
        <v>4779</v>
      </c>
      <c r="D21" s="856">
        <v>6278</v>
      </c>
      <c r="E21" s="856">
        <f t="shared" si="0"/>
        <v>11057</v>
      </c>
      <c r="F21" s="896">
        <f t="shared" si="1"/>
        <v>45597</v>
      </c>
      <c r="G21" s="864">
        <f t="shared" si="2"/>
        <v>0.75750597627036864</v>
      </c>
      <c r="H21" s="858" t="s">
        <v>117</v>
      </c>
      <c r="J21" s="766" t="s">
        <v>116</v>
      </c>
      <c r="K21" s="770">
        <v>28384</v>
      </c>
      <c r="L21" s="771">
        <v>4043</v>
      </c>
      <c r="M21" s="772">
        <v>5547</v>
      </c>
      <c r="N21" s="770">
        <v>5906</v>
      </c>
      <c r="O21" s="771">
        <v>685</v>
      </c>
      <c r="P21" s="772">
        <v>731</v>
      </c>
      <c r="Q21" s="770">
        <v>250</v>
      </c>
      <c r="R21" s="771">
        <v>51</v>
      </c>
      <c r="S21" s="772">
        <v>0</v>
      </c>
      <c r="T21" s="767"/>
      <c r="U21" s="768"/>
      <c r="V21" s="769"/>
      <c r="W21" s="762">
        <f t="shared" si="3"/>
        <v>34540</v>
      </c>
      <c r="X21" s="763">
        <f t="shared" si="3"/>
        <v>4779</v>
      </c>
      <c r="Y21" s="764">
        <f t="shared" si="3"/>
        <v>6278</v>
      </c>
      <c r="Z21" s="765">
        <f t="shared" si="4"/>
        <v>45597</v>
      </c>
      <c r="AA21" s="765">
        <f t="shared" si="5"/>
        <v>0</v>
      </c>
      <c r="AB21" s="909">
        <f t="shared" si="6"/>
        <v>0</v>
      </c>
      <c r="AD21" s="756">
        <v>996</v>
      </c>
      <c r="AE21" s="756" t="s">
        <v>26</v>
      </c>
      <c r="AF21" s="756">
        <v>16</v>
      </c>
      <c r="AL21" s="756" t="s">
        <v>1286</v>
      </c>
      <c r="AN21" s="756">
        <v>83423</v>
      </c>
      <c r="AO21" s="756">
        <v>6540</v>
      </c>
      <c r="AP21" s="756">
        <v>3499</v>
      </c>
      <c r="AQ21" s="756">
        <v>56.418853975882762</v>
      </c>
      <c r="AR21" s="756">
        <v>63.358333333333341</v>
      </c>
      <c r="AS21" s="756">
        <v>51.441666666666663</v>
      </c>
      <c r="AT21" s="756">
        <v>85.916666666666671</v>
      </c>
      <c r="AU21" s="756">
        <v>0</v>
      </c>
      <c r="AV21" s="756">
        <v>0</v>
      </c>
      <c r="AW21" s="756">
        <v>0</v>
      </c>
      <c r="AX21" s="756" t="e">
        <v>#DIV/0!</v>
      </c>
      <c r="AY21" s="756" t="e">
        <v>#DIV/0!</v>
      </c>
      <c r="AZ21" s="756" t="e">
        <v>#DIV/0!</v>
      </c>
      <c r="BA21" s="756">
        <v>116.58333333333333</v>
      </c>
      <c r="BB21" s="756">
        <v>0.33486946932917744</v>
      </c>
      <c r="BC21" s="756">
        <v>4.024048420061801</v>
      </c>
      <c r="BD21" s="756">
        <v>4.6047257328717617</v>
      </c>
    </row>
    <row r="22" spans="1:56" ht="33" customHeight="1">
      <c r="A22" s="858" t="s">
        <v>118</v>
      </c>
      <c r="B22" s="866">
        <v>34112</v>
      </c>
      <c r="C22" s="866">
        <v>1567</v>
      </c>
      <c r="D22" s="866">
        <v>775</v>
      </c>
      <c r="E22" s="866">
        <f t="shared" si="0"/>
        <v>2342</v>
      </c>
      <c r="F22" s="896">
        <f t="shared" si="1"/>
        <v>36454</v>
      </c>
      <c r="G22" s="863">
        <f t="shared" si="2"/>
        <v>0.9357546496955067</v>
      </c>
      <c r="H22" s="858" t="s">
        <v>150</v>
      </c>
      <c r="J22" s="766" t="s">
        <v>118</v>
      </c>
      <c r="K22" s="770">
        <v>27362</v>
      </c>
      <c r="L22" s="771">
        <v>1313</v>
      </c>
      <c r="M22" s="772">
        <v>697</v>
      </c>
      <c r="N22" s="770">
        <v>5647</v>
      </c>
      <c r="O22" s="771">
        <v>252</v>
      </c>
      <c r="P22" s="772">
        <v>78</v>
      </c>
      <c r="Q22" s="770">
        <v>1103</v>
      </c>
      <c r="R22" s="771">
        <v>2</v>
      </c>
      <c r="S22" s="772">
        <v>0</v>
      </c>
      <c r="T22" s="767"/>
      <c r="U22" s="768"/>
      <c r="V22" s="769"/>
      <c r="W22" s="762">
        <f t="shared" si="3"/>
        <v>34112</v>
      </c>
      <c r="X22" s="763">
        <f t="shared" si="3"/>
        <v>1567</v>
      </c>
      <c r="Y22" s="764">
        <f t="shared" si="3"/>
        <v>775</v>
      </c>
      <c r="Z22" s="765">
        <f t="shared" si="4"/>
        <v>36454</v>
      </c>
      <c r="AA22" s="765">
        <f t="shared" si="5"/>
        <v>0</v>
      </c>
      <c r="AB22" s="909">
        <f t="shared" si="6"/>
        <v>0</v>
      </c>
      <c r="AD22" s="756">
        <v>48</v>
      </c>
      <c r="AE22" s="756" t="s">
        <v>43</v>
      </c>
      <c r="AF22" s="756">
        <v>17</v>
      </c>
      <c r="AL22" s="756" t="s">
        <v>1287</v>
      </c>
      <c r="AN22" s="756">
        <v>21342</v>
      </c>
      <c r="AO22" s="756">
        <v>1805</v>
      </c>
      <c r="AP22" s="756">
        <v>385</v>
      </c>
      <c r="AQ22" s="756">
        <v>47.473867989540757</v>
      </c>
      <c r="AR22" s="756">
        <v>56.758333333333333</v>
      </c>
      <c r="AS22" s="756">
        <v>0</v>
      </c>
      <c r="AT22" s="756">
        <v>87.749166666666682</v>
      </c>
      <c r="AU22" s="756">
        <v>2.6000000000000005</v>
      </c>
      <c r="AV22" s="756">
        <v>0</v>
      </c>
      <c r="AW22" s="756">
        <v>14</v>
      </c>
      <c r="AX22" s="756">
        <v>32.800000000000004</v>
      </c>
      <c r="AY22" s="756" t="e">
        <v>#DIV/0!</v>
      </c>
      <c r="AZ22" s="756">
        <v>90.036666666666676</v>
      </c>
      <c r="BA22" s="756">
        <v>24.416666666666668</v>
      </c>
      <c r="BB22" s="756">
        <v>0.38449048258374896</v>
      </c>
      <c r="BC22" s="756">
        <v>3.4925175339736221</v>
      </c>
      <c r="BD22" s="756">
        <v>4.601581968495176</v>
      </c>
    </row>
    <row r="23" spans="1:56" ht="33" customHeight="1">
      <c r="A23" s="858" t="s">
        <v>126</v>
      </c>
      <c r="B23" s="856">
        <v>37801</v>
      </c>
      <c r="C23" s="856">
        <v>2436</v>
      </c>
      <c r="D23" s="856">
        <v>1470</v>
      </c>
      <c r="E23" s="856">
        <f t="shared" si="0"/>
        <v>3906</v>
      </c>
      <c r="F23" s="896">
        <f t="shared" si="1"/>
        <v>41707</v>
      </c>
      <c r="G23" s="864">
        <f t="shared" si="2"/>
        <v>0.90634665643656942</v>
      </c>
      <c r="H23" s="858" t="s">
        <v>30</v>
      </c>
      <c r="J23" s="766" t="s">
        <v>126</v>
      </c>
      <c r="K23" s="770">
        <v>32863</v>
      </c>
      <c r="L23" s="771">
        <v>2292</v>
      </c>
      <c r="M23" s="772">
        <v>1421</v>
      </c>
      <c r="N23" s="770">
        <v>3705</v>
      </c>
      <c r="O23" s="771">
        <v>115</v>
      </c>
      <c r="P23" s="772">
        <v>49</v>
      </c>
      <c r="Q23" s="770">
        <v>1233</v>
      </c>
      <c r="R23" s="771">
        <v>29</v>
      </c>
      <c r="S23" s="772">
        <v>0</v>
      </c>
      <c r="T23" s="767"/>
      <c r="U23" s="768"/>
      <c r="V23" s="769"/>
      <c r="W23" s="762">
        <f t="shared" si="3"/>
        <v>37801</v>
      </c>
      <c r="X23" s="763">
        <f t="shared" si="3"/>
        <v>2436</v>
      </c>
      <c r="Y23" s="764">
        <f t="shared" si="3"/>
        <v>1470</v>
      </c>
      <c r="Z23" s="765">
        <f t="shared" si="4"/>
        <v>41707</v>
      </c>
      <c r="AA23" s="765">
        <f t="shared" si="5"/>
        <v>0</v>
      </c>
      <c r="AB23" s="909">
        <f t="shared" si="6"/>
        <v>0</v>
      </c>
      <c r="AD23" s="756">
        <v>96</v>
      </c>
      <c r="AE23" s="756" t="s">
        <v>29</v>
      </c>
      <c r="AF23" s="756">
        <v>18</v>
      </c>
      <c r="AL23" s="756" t="s">
        <v>1288</v>
      </c>
      <c r="AN23" s="756">
        <v>36458</v>
      </c>
      <c r="AO23" s="756">
        <v>3145</v>
      </c>
      <c r="AP23" s="756">
        <v>1676</v>
      </c>
      <c r="AQ23" s="756">
        <v>46.382966730508677</v>
      </c>
      <c r="AR23" s="756">
        <v>52.916984101978379</v>
      </c>
      <c r="AS23" s="756">
        <v>52.457487922705305</v>
      </c>
      <c r="AT23" s="756">
        <v>61.361299936088983</v>
      </c>
      <c r="AU23" s="756">
        <v>16.400000000000002</v>
      </c>
      <c r="AV23" s="756">
        <v>8.1333333333333346</v>
      </c>
      <c r="AW23" s="756">
        <v>29.766666666666666</v>
      </c>
      <c r="AX23" s="756">
        <v>52.916984101978379</v>
      </c>
      <c r="AY23" s="756">
        <v>52.457487922705305</v>
      </c>
      <c r="AZ23" s="756">
        <v>61.361299936088983</v>
      </c>
      <c r="BA23" s="756">
        <v>103.58333333333333</v>
      </c>
      <c r="BB23" s="756">
        <v>0.42933404461722496</v>
      </c>
      <c r="BC23" s="756">
        <v>2.8252466371138616</v>
      </c>
      <c r="BD23" s="756">
        <v>5.4077160242881952</v>
      </c>
    </row>
    <row r="24" spans="1:56" ht="33" customHeight="1">
      <c r="A24" s="858" t="s">
        <v>31</v>
      </c>
      <c r="B24" s="866">
        <v>24947</v>
      </c>
      <c r="C24" s="866">
        <v>1018</v>
      </c>
      <c r="D24" s="866">
        <v>793</v>
      </c>
      <c r="E24" s="866">
        <f t="shared" si="0"/>
        <v>1811</v>
      </c>
      <c r="F24" s="896">
        <f t="shared" si="1"/>
        <v>26758</v>
      </c>
      <c r="G24" s="863">
        <f t="shared" si="2"/>
        <v>0.9323193063756634</v>
      </c>
      <c r="H24" s="858" t="s">
        <v>32</v>
      </c>
      <c r="J24" s="766" t="s">
        <v>31</v>
      </c>
      <c r="K24" s="770">
        <v>24243</v>
      </c>
      <c r="L24" s="771">
        <v>1018</v>
      </c>
      <c r="M24" s="772">
        <v>693</v>
      </c>
      <c r="N24" s="770">
        <v>181</v>
      </c>
      <c r="O24" s="771">
        <v>0</v>
      </c>
      <c r="P24" s="772">
        <v>79</v>
      </c>
      <c r="Q24" s="770">
        <v>523</v>
      </c>
      <c r="R24" s="771">
        <v>0</v>
      </c>
      <c r="S24" s="772">
        <v>21</v>
      </c>
      <c r="T24" s="767"/>
      <c r="U24" s="768"/>
      <c r="V24" s="769"/>
      <c r="W24" s="762">
        <f t="shared" si="3"/>
        <v>24947</v>
      </c>
      <c r="X24" s="763">
        <f t="shared" si="3"/>
        <v>1018</v>
      </c>
      <c r="Y24" s="764">
        <f t="shared" si="3"/>
        <v>793</v>
      </c>
      <c r="Z24" s="765">
        <f t="shared" si="4"/>
        <v>26758</v>
      </c>
      <c r="AA24" s="765">
        <f t="shared" si="5"/>
        <v>0</v>
      </c>
      <c r="AB24" s="909">
        <f t="shared" si="6"/>
        <v>0</v>
      </c>
      <c r="AD24" s="756">
        <v>0</v>
      </c>
      <c r="AE24" s="756" t="s">
        <v>31</v>
      </c>
      <c r="AF24" s="756">
        <v>19</v>
      </c>
      <c r="AL24" s="756" t="s">
        <v>1289</v>
      </c>
      <c r="AN24" s="756">
        <v>36965</v>
      </c>
      <c r="AO24" s="756">
        <v>5727</v>
      </c>
      <c r="AP24" s="756">
        <v>4181</v>
      </c>
      <c r="AQ24" s="756">
        <v>78.924475386497349</v>
      </c>
      <c r="AR24" s="756">
        <v>67.416666666666671</v>
      </c>
      <c r="AS24" s="756">
        <v>47.579365079365083</v>
      </c>
      <c r="AT24" s="756">
        <v>67.25</v>
      </c>
      <c r="AU24" s="756">
        <v>13.033333333333333</v>
      </c>
      <c r="AV24" s="756">
        <v>3.2166666666666668</v>
      </c>
      <c r="AW24" s="756">
        <v>23.483333333333334</v>
      </c>
      <c r="AX24" s="756" t="e">
        <v>#DIV/0!</v>
      </c>
      <c r="AY24" s="756" t="e">
        <v>#DIV/0!</v>
      </c>
      <c r="AZ24" s="756" t="e">
        <v>#DIV/0!</v>
      </c>
      <c r="BA24" s="756">
        <v>51</v>
      </c>
      <c r="BB24" s="756">
        <v>0.36073901806864495</v>
      </c>
      <c r="BC24" s="756">
        <v>3.8854882099318431</v>
      </c>
      <c r="BD24" s="756">
        <v>6.2518816155805057</v>
      </c>
    </row>
    <row r="25" spans="1:56" ht="33" customHeight="1">
      <c r="A25" s="858" t="s">
        <v>33</v>
      </c>
      <c r="B25" s="856">
        <v>15119</v>
      </c>
      <c r="C25" s="856">
        <v>492</v>
      </c>
      <c r="D25" s="856">
        <v>411</v>
      </c>
      <c r="E25" s="856">
        <f t="shared" si="0"/>
        <v>903</v>
      </c>
      <c r="F25" s="896">
        <f t="shared" si="1"/>
        <v>16022</v>
      </c>
      <c r="G25" s="864">
        <f t="shared" si="2"/>
        <v>0.94363999500686557</v>
      </c>
      <c r="H25" s="858" t="s">
        <v>34</v>
      </c>
      <c r="J25" s="773" t="s">
        <v>33</v>
      </c>
      <c r="K25" s="787">
        <v>9680</v>
      </c>
      <c r="L25" s="788">
        <v>334</v>
      </c>
      <c r="M25" s="789">
        <v>340</v>
      </c>
      <c r="N25" s="787">
        <v>5439</v>
      </c>
      <c r="O25" s="788">
        <v>158</v>
      </c>
      <c r="P25" s="789">
        <v>71</v>
      </c>
      <c r="Q25" s="787">
        <v>0</v>
      </c>
      <c r="R25" s="788"/>
      <c r="S25" s="789"/>
      <c r="T25" s="774"/>
      <c r="U25" s="775"/>
      <c r="V25" s="776"/>
      <c r="W25" s="762">
        <f t="shared" si="3"/>
        <v>15119</v>
      </c>
      <c r="X25" s="763">
        <f t="shared" si="3"/>
        <v>492</v>
      </c>
      <c r="Y25" s="764">
        <f t="shared" si="3"/>
        <v>411</v>
      </c>
      <c r="Z25" s="765">
        <f t="shared" si="4"/>
        <v>16022</v>
      </c>
      <c r="AA25" s="765">
        <f t="shared" si="5"/>
        <v>0</v>
      </c>
      <c r="AB25" s="909">
        <f t="shared" si="6"/>
        <v>0</v>
      </c>
      <c r="AD25" s="756">
        <v>24</v>
      </c>
      <c r="AE25" s="756" t="s">
        <v>33</v>
      </c>
      <c r="AF25" s="756">
        <v>20</v>
      </c>
      <c r="AL25" s="756" t="s">
        <v>1290</v>
      </c>
      <c r="AN25" s="756">
        <v>28042</v>
      </c>
      <c r="AO25" s="756">
        <v>1989</v>
      </c>
      <c r="AP25" s="756">
        <v>1346</v>
      </c>
      <c r="AQ25" s="756">
        <v>58.798076078479596</v>
      </c>
      <c r="AR25" s="756">
        <v>87.588345864661662</v>
      </c>
      <c r="AS25" s="756">
        <v>53.29666666666666</v>
      </c>
      <c r="AT25" s="756">
        <v>62.312794612794619</v>
      </c>
      <c r="AU25" s="756">
        <v>12.533333333333337</v>
      </c>
      <c r="AV25" s="756">
        <v>3.6666666666666665</v>
      </c>
      <c r="AW25" s="756">
        <v>13.449999999999998</v>
      </c>
      <c r="AX25" s="756">
        <v>110.68776106934001</v>
      </c>
      <c r="AY25" s="756" t="e">
        <v>#DIV/0!</v>
      </c>
      <c r="AZ25" s="756">
        <v>66.138418216195987</v>
      </c>
      <c r="BA25" s="756">
        <v>40.75</v>
      </c>
      <c r="BB25" s="756">
        <v>0.34416666666666668</v>
      </c>
      <c r="BC25" s="756">
        <v>3.5085937800286691</v>
      </c>
      <c r="BD25" s="756">
        <v>5.9637494408621921</v>
      </c>
    </row>
    <row r="26" spans="1:56" ht="33" customHeight="1" thickBot="1">
      <c r="A26" s="862" t="s">
        <v>58</v>
      </c>
      <c r="B26" s="895">
        <f>SUM(B6:B25)</f>
        <v>1171466</v>
      </c>
      <c r="C26" s="895">
        <f>SUM(C6:C25)</f>
        <v>133317</v>
      </c>
      <c r="D26" s="895">
        <f>SUM(D6:D25)</f>
        <v>72004</v>
      </c>
      <c r="E26" s="895">
        <f>SUM(E6:E25)</f>
        <v>205321</v>
      </c>
      <c r="F26" s="895">
        <f>SUM(F6:F25)</f>
        <v>1376787</v>
      </c>
      <c r="G26" s="865">
        <f t="shared" si="2"/>
        <v>0.85086945184694507</v>
      </c>
      <c r="H26" s="862" t="s">
        <v>36</v>
      </c>
      <c r="J26" s="777" t="s">
        <v>58</v>
      </c>
      <c r="K26" s="778">
        <f t="shared" ref="K26:V26" si="8">SUM(K6:K25)</f>
        <v>913361</v>
      </c>
      <c r="L26" s="778">
        <f t="shared" si="8"/>
        <v>111495</v>
      </c>
      <c r="M26" s="778">
        <f t="shared" si="8"/>
        <v>64357</v>
      </c>
      <c r="N26" s="790">
        <f t="shared" si="8"/>
        <v>111643</v>
      </c>
      <c r="O26" s="790">
        <f t="shared" si="8"/>
        <v>13501</v>
      </c>
      <c r="P26" s="790">
        <f t="shared" si="8"/>
        <v>6085</v>
      </c>
      <c r="Q26" s="790">
        <f t="shared" si="8"/>
        <v>87138</v>
      </c>
      <c r="R26" s="790">
        <f t="shared" si="8"/>
        <v>3998</v>
      </c>
      <c r="S26" s="790">
        <f t="shared" si="8"/>
        <v>472</v>
      </c>
      <c r="T26" s="790">
        <f t="shared" si="8"/>
        <v>59324</v>
      </c>
      <c r="U26" s="790">
        <f t="shared" si="8"/>
        <v>4323</v>
      </c>
      <c r="V26" s="790">
        <f t="shared" si="8"/>
        <v>1090</v>
      </c>
      <c r="W26" s="792">
        <f t="shared" si="3"/>
        <v>1171466</v>
      </c>
      <c r="X26" s="779">
        <f t="shared" si="3"/>
        <v>133317</v>
      </c>
      <c r="Y26" s="780">
        <f t="shared" si="3"/>
        <v>72004</v>
      </c>
      <c r="Z26" s="765">
        <f t="shared" si="4"/>
        <v>1376787</v>
      </c>
      <c r="AA26" s="765">
        <f t="shared" si="5"/>
        <v>0</v>
      </c>
      <c r="AD26" s="756">
        <v>7584</v>
      </c>
      <c r="AE26" s="756" t="s">
        <v>53</v>
      </c>
      <c r="AL26" s="756" t="s">
        <v>1291</v>
      </c>
      <c r="AN26" s="756">
        <v>25002</v>
      </c>
      <c r="AO26" s="756">
        <v>3541</v>
      </c>
      <c r="AP26" s="756">
        <v>1391</v>
      </c>
      <c r="AQ26" s="756">
        <v>41.014311971381233</v>
      </c>
      <c r="AR26" s="756">
        <v>89</v>
      </c>
      <c r="AS26" s="756">
        <v>75</v>
      </c>
      <c r="AT26" s="756">
        <v>41.222566022861642</v>
      </c>
      <c r="AU26" s="756">
        <v>8</v>
      </c>
      <c r="AV26" s="756">
        <v>1.5999999999999999</v>
      </c>
      <c r="AW26" s="756">
        <v>9.6666666666666643</v>
      </c>
      <c r="AX26" s="756">
        <v>89</v>
      </c>
      <c r="AY26" s="756">
        <v>75</v>
      </c>
      <c r="AZ26" s="756">
        <v>41.214229404808826</v>
      </c>
      <c r="BA26" s="756">
        <v>27.916666666666668</v>
      </c>
      <c r="BB26" s="756" t="e">
        <v>#DIV/0!</v>
      </c>
      <c r="BC26" s="756">
        <v>3.4175687938352044</v>
      </c>
      <c r="BD26" s="756">
        <v>3.7548129012964857</v>
      </c>
    </row>
    <row r="27" spans="1:56" ht="33" customHeight="1" thickTop="1">
      <c r="A27" s="1063" t="s">
        <v>314</v>
      </c>
      <c r="B27" s="1063"/>
      <c r="C27" s="1063"/>
      <c r="D27" s="1063"/>
      <c r="E27" s="1064" t="s">
        <v>315</v>
      </c>
      <c r="F27" s="1065"/>
      <c r="G27" s="1065"/>
      <c r="H27" s="1066"/>
      <c r="AL27" s="756" t="s">
        <v>1292</v>
      </c>
      <c r="AN27" s="756">
        <v>85984</v>
      </c>
      <c r="AO27" s="756">
        <v>4261</v>
      </c>
      <c r="AP27" s="756">
        <v>4950</v>
      </c>
      <c r="AQ27" s="756">
        <v>64.073191924432933</v>
      </c>
      <c r="AR27" s="756">
        <v>57.480555555555554</v>
      </c>
      <c r="AS27" s="756">
        <v>51.594444444444456</v>
      </c>
      <c r="AT27" s="756">
        <v>62.609722222222217</v>
      </c>
      <c r="AU27" s="756">
        <v>0</v>
      </c>
      <c r="AV27" s="756" t="e">
        <v>#DIV/0!</v>
      </c>
      <c r="AW27" s="756" t="e">
        <v>#DIV/0!</v>
      </c>
      <c r="AX27" s="756" t="e">
        <v>#DIV/0!</v>
      </c>
      <c r="AY27" s="756" t="e">
        <v>#DIV/0!</v>
      </c>
      <c r="AZ27" s="756" t="e">
        <v>#DIV/0!</v>
      </c>
      <c r="BA27" s="756">
        <v>86.5</v>
      </c>
      <c r="BB27" s="756" t="e">
        <v>#DIV/0!</v>
      </c>
      <c r="BC27" s="756">
        <v>4.8058226200858281</v>
      </c>
      <c r="BD27" s="756">
        <v>4.4883633197853845</v>
      </c>
    </row>
    <row r="28" spans="1:56">
      <c r="A28" s="894"/>
      <c r="B28" s="894"/>
      <c r="C28" s="894"/>
      <c r="D28" s="894"/>
      <c r="E28" s="894"/>
      <c r="F28" s="894"/>
      <c r="G28" s="894"/>
      <c r="H28" s="894"/>
      <c r="T28" s="781">
        <v>12856</v>
      </c>
      <c r="U28" s="781">
        <v>203</v>
      </c>
      <c r="V28" s="781">
        <v>0</v>
      </c>
      <c r="AL28" s="756" t="s">
        <v>1293</v>
      </c>
      <c r="AN28" s="756">
        <v>28384</v>
      </c>
      <c r="AO28" s="756">
        <v>4043</v>
      </c>
      <c r="AP28" s="756">
        <v>5547</v>
      </c>
      <c r="AQ28" s="756">
        <v>72.128193937533283</v>
      </c>
      <c r="AR28" s="756">
        <v>98.122993827160485</v>
      </c>
      <c r="AS28" s="756">
        <v>57.266738505747135</v>
      </c>
      <c r="AT28" s="756">
        <v>72.485082750582762</v>
      </c>
      <c r="AU28" s="756">
        <v>8.5666666666666682</v>
      </c>
      <c r="AV28" s="756">
        <v>5.6333333333333337</v>
      </c>
      <c r="AW28" s="756">
        <v>13.166666666666666</v>
      </c>
      <c r="AX28" s="756">
        <v>98.122993827160485</v>
      </c>
      <c r="AY28" s="756">
        <v>57.266738505747135</v>
      </c>
      <c r="AZ28" s="756">
        <v>72.485082750582762</v>
      </c>
      <c r="BA28" s="756">
        <v>71</v>
      </c>
      <c r="BB28" s="756" t="e">
        <v>#DIV/0!</v>
      </c>
      <c r="BC28" s="756">
        <v>4.4938043767664206</v>
      </c>
      <c r="BD28" s="756">
        <v>5.5753133688156362</v>
      </c>
    </row>
    <row r="29" spans="1:56" s="782" customFormat="1">
      <c r="A29" s="872"/>
      <c r="B29" s="872"/>
      <c r="C29" s="872"/>
      <c r="D29" s="872"/>
      <c r="E29" s="872"/>
      <c r="F29" s="872"/>
      <c r="G29" s="872"/>
      <c r="H29" s="872"/>
      <c r="J29" s="783"/>
      <c r="K29" s="783"/>
      <c r="L29" s="783"/>
      <c r="M29" s="783"/>
      <c r="N29" s="783"/>
      <c r="O29" s="783"/>
      <c r="P29" s="783"/>
      <c r="Q29" s="783">
        <f t="shared" ref="Q29:S44" si="9">Q7*12</f>
        <v>6600</v>
      </c>
      <c r="R29" s="783">
        <f t="shared" si="9"/>
        <v>1884</v>
      </c>
      <c r="S29" s="783">
        <f t="shared" si="9"/>
        <v>576</v>
      </c>
      <c r="T29" s="783">
        <v>18410</v>
      </c>
      <c r="U29" s="783">
        <v>1567</v>
      </c>
      <c r="V29" s="783">
        <v>0</v>
      </c>
      <c r="W29" s="783"/>
      <c r="X29" s="783"/>
      <c r="Y29" s="783"/>
      <c r="AL29" s="782" t="s">
        <v>1294</v>
      </c>
      <c r="AN29" s="782">
        <v>832714</v>
      </c>
      <c r="AO29" s="782">
        <v>102158</v>
      </c>
      <c r="AP29" s="782">
        <v>58877</v>
      </c>
      <c r="AQ29" s="782">
        <v>57.190939259322612</v>
      </c>
      <c r="AR29" s="782">
        <v>64.825000000000003</v>
      </c>
      <c r="AS29" s="782">
        <v>47.233333333333327</v>
      </c>
      <c r="AT29" s="782">
        <v>59.208333333333336</v>
      </c>
      <c r="AU29" s="782" t="e">
        <v>#REF!</v>
      </c>
      <c r="AV29" s="782" t="e">
        <v>#REF!</v>
      </c>
      <c r="AW29" s="782" t="e">
        <v>#REF!</v>
      </c>
      <c r="AX29" s="782" t="e">
        <v>#DIV/0!</v>
      </c>
      <c r="AY29" s="782" t="e">
        <v>#DIV/0!</v>
      </c>
      <c r="AZ29" s="782" t="e">
        <v>#REF!</v>
      </c>
      <c r="BA29" s="782">
        <v>1560</v>
      </c>
      <c r="BB29" s="782">
        <v>0.81684275284537466</v>
      </c>
      <c r="BC29" s="782">
        <v>3.7103470450517109</v>
      </c>
      <c r="BD29" s="782">
        <v>5.202480469121805</v>
      </c>
    </row>
    <row r="30" spans="1:56" s="782" customFormat="1">
      <c r="A30" s="872"/>
      <c r="B30" s="872"/>
      <c r="C30" s="872"/>
      <c r="D30" s="872"/>
      <c r="E30" s="872"/>
      <c r="F30" s="872"/>
      <c r="G30" s="872"/>
      <c r="H30" s="872"/>
      <c r="J30" s="783"/>
      <c r="K30" s="783"/>
      <c r="L30" s="783"/>
      <c r="M30" s="783"/>
      <c r="N30" s="783"/>
      <c r="O30" s="783"/>
      <c r="P30" s="783"/>
      <c r="Q30" s="783">
        <f t="shared" si="9"/>
        <v>44652</v>
      </c>
      <c r="R30" s="783">
        <f t="shared" si="9"/>
        <v>1044</v>
      </c>
      <c r="S30" s="783">
        <f t="shared" si="9"/>
        <v>108</v>
      </c>
      <c r="T30" s="783">
        <f>SUM(T28:T29)</f>
        <v>31266</v>
      </c>
      <c r="U30" s="783">
        <f t="shared" ref="U30:V30" si="10">SUM(U28:U29)</f>
        <v>1770</v>
      </c>
      <c r="V30" s="783">
        <f t="shared" si="10"/>
        <v>0</v>
      </c>
      <c r="W30" s="783"/>
      <c r="X30" s="783"/>
      <c r="Y30" s="783"/>
    </row>
    <row r="31" spans="1:56" s="782" customFormat="1">
      <c r="A31" s="872"/>
      <c r="B31" s="872"/>
      <c r="C31" s="872"/>
      <c r="D31" s="872"/>
      <c r="E31" s="872"/>
      <c r="F31" s="872"/>
      <c r="G31" s="872"/>
      <c r="H31" s="872"/>
      <c r="J31" s="783"/>
      <c r="K31" s="783"/>
      <c r="L31" s="783"/>
      <c r="M31" s="783"/>
      <c r="N31" s="783"/>
      <c r="O31" s="783"/>
      <c r="P31" s="783"/>
      <c r="Q31" s="783">
        <f t="shared" si="9"/>
        <v>60252</v>
      </c>
      <c r="R31" s="783">
        <f t="shared" si="9"/>
        <v>1944</v>
      </c>
      <c r="S31" s="783">
        <f t="shared" si="9"/>
        <v>0</v>
      </c>
      <c r="T31" s="783"/>
      <c r="U31" s="783"/>
      <c r="V31" s="783"/>
      <c r="W31" s="783"/>
      <c r="X31" s="783"/>
      <c r="Y31" s="783"/>
    </row>
    <row r="32" spans="1:56" s="782" customFormat="1">
      <c r="A32" s="872"/>
      <c r="B32" s="872"/>
      <c r="C32" s="872"/>
      <c r="D32" s="872"/>
      <c r="E32" s="872"/>
      <c r="F32" s="872"/>
      <c r="G32" s="872"/>
      <c r="H32" s="872"/>
      <c r="J32" s="783"/>
      <c r="K32" s="783"/>
      <c r="L32" s="783"/>
      <c r="M32" s="783"/>
      <c r="N32" s="783"/>
      <c r="O32" s="783"/>
      <c r="P32" s="783"/>
      <c r="Q32" s="783">
        <f t="shared" si="9"/>
        <v>24732</v>
      </c>
      <c r="R32" s="783">
        <f t="shared" si="9"/>
        <v>2004</v>
      </c>
      <c r="S32" s="783">
        <f t="shared" si="9"/>
        <v>0</v>
      </c>
      <c r="T32" s="783"/>
      <c r="U32" s="783"/>
      <c r="V32" s="783"/>
      <c r="W32" s="783"/>
      <c r="X32" s="783"/>
      <c r="Y32" s="783"/>
    </row>
    <row r="33" spans="17:19">
      <c r="Q33" s="781">
        <f t="shared" si="9"/>
        <v>41388</v>
      </c>
      <c r="R33" s="781">
        <f t="shared" si="9"/>
        <v>1332</v>
      </c>
      <c r="S33" s="781">
        <f t="shared" si="9"/>
        <v>0</v>
      </c>
    </row>
    <row r="34" spans="17:19">
      <c r="Q34" s="781">
        <f t="shared" si="9"/>
        <v>82440</v>
      </c>
      <c r="R34" s="781">
        <f t="shared" si="9"/>
        <v>6036</v>
      </c>
      <c r="S34" s="781">
        <f t="shared" si="9"/>
        <v>0</v>
      </c>
    </row>
    <row r="35" spans="17:19">
      <c r="Q35" s="781">
        <f t="shared" si="9"/>
        <v>24456</v>
      </c>
      <c r="R35" s="781">
        <f t="shared" si="9"/>
        <v>1212</v>
      </c>
      <c r="S35" s="781">
        <f t="shared" si="9"/>
        <v>0</v>
      </c>
    </row>
    <row r="36" spans="17:19">
      <c r="Q36" s="781">
        <f t="shared" si="9"/>
        <v>38568</v>
      </c>
      <c r="R36" s="781">
        <f t="shared" si="9"/>
        <v>2676</v>
      </c>
      <c r="S36" s="781">
        <f t="shared" si="9"/>
        <v>0</v>
      </c>
    </row>
    <row r="37" spans="17:19">
      <c r="Q37" s="781">
        <f t="shared" si="9"/>
        <v>10932</v>
      </c>
      <c r="R37" s="781">
        <f t="shared" si="9"/>
        <v>2412</v>
      </c>
      <c r="S37" s="781">
        <f t="shared" si="9"/>
        <v>348</v>
      </c>
    </row>
    <row r="38" spans="17:19">
      <c r="Q38" s="781">
        <f t="shared" si="9"/>
        <v>12264</v>
      </c>
      <c r="R38" s="781">
        <f t="shared" si="9"/>
        <v>96</v>
      </c>
      <c r="S38" s="781">
        <f t="shared" si="9"/>
        <v>0</v>
      </c>
    </row>
    <row r="39" spans="17:19">
      <c r="Q39" s="781">
        <f t="shared" si="9"/>
        <v>22044</v>
      </c>
      <c r="R39" s="781">
        <f t="shared" si="9"/>
        <v>120</v>
      </c>
      <c r="S39" s="781">
        <f t="shared" si="9"/>
        <v>0</v>
      </c>
    </row>
    <row r="40" spans="17:19">
      <c r="Q40" s="781">
        <f t="shared" si="9"/>
        <v>23124</v>
      </c>
      <c r="R40" s="781">
        <f t="shared" si="9"/>
        <v>432</v>
      </c>
      <c r="S40" s="781">
        <f t="shared" si="9"/>
        <v>300</v>
      </c>
    </row>
    <row r="41" spans="17:19">
      <c r="Q41" s="781">
        <f t="shared" si="9"/>
        <v>12552</v>
      </c>
      <c r="R41" s="781">
        <f t="shared" si="9"/>
        <v>1020</v>
      </c>
      <c r="S41" s="781">
        <f t="shared" si="9"/>
        <v>0</v>
      </c>
    </row>
    <row r="42" spans="17:19">
      <c r="Q42" s="781">
        <f t="shared" si="9"/>
        <v>20544</v>
      </c>
      <c r="R42" s="781">
        <f t="shared" si="9"/>
        <v>1284</v>
      </c>
      <c r="S42" s="781">
        <f t="shared" si="9"/>
        <v>0</v>
      </c>
    </row>
    <row r="43" spans="17:19">
      <c r="Q43" s="781">
        <f t="shared" si="9"/>
        <v>3000</v>
      </c>
      <c r="R43" s="781">
        <f t="shared" si="9"/>
        <v>612</v>
      </c>
      <c r="S43" s="781">
        <f t="shared" si="9"/>
        <v>0</v>
      </c>
    </row>
    <row r="44" spans="17:19">
      <c r="Q44" s="781">
        <f t="shared" si="9"/>
        <v>13236</v>
      </c>
      <c r="R44" s="781">
        <f t="shared" si="9"/>
        <v>24</v>
      </c>
      <c r="S44" s="781">
        <f t="shared" si="9"/>
        <v>0</v>
      </c>
    </row>
    <row r="45" spans="17:19">
      <c r="Q45" s="781">
        <f t="shared" ref="Q45:S60" si="11">Q23*12</f>
        <v>14796</v>
      </c>
      <c r="R45" s="781">
        <f t="shared" si="11"/>
        <v>348</v>
      </c>
      <c r="S45" s="781">
        <f t="shared" si="11"/>
        <v>0</v>
      </c>
    </row>
    <row r="46" spans="17:19">
      <c r="Q46" s="781">
        <f t="shared" si="11"/>
        <v>6276</v>
      </c>
      <c r="R46" s="781">
        <f t="shared" si="11"/>
        <v>0</v>
      </c>
      <c r="S46" s="781">
        <f t="shared" si="11"/>
        <v>252</v>
      </c>
    </row>
    <row r="47" spans="17:19">
      <c r="Q47" s="781">
        <f t="shared" si="11"/>
        <v>0</v>
      </c>
      <c r="R47" s="781">
        <f t="shared" si="11"/>
        <v>0</v>
      </c>
      <c r="S47" s="781">
        <f t="shared" si="11"/>
        <v>0</v>
      </c>
    </row>
    <row r="48" spans="17:19">
      <c r="Q48" s="781">
        <f t="shared" si="11"/>
        <v>1045656</v>
      </c>
      <c r="R48" s="781">
        <f t="shared" si="11"/>
        <v>47976</v>
      </c>
      <c r="S48" s="781">
        <f t="shared" si="11"/>
        <v>5664</v>
      </c>
    </row>
    <row r="49" spans="17:19">
      <c r="Q49" s="781">
        <f t="shared" si="11"/>
        <v>0</v>
      </c>
      <c r="R49" s="781">
        <f t="shared" si="11"/>
        <v>0</v>
      </c>
      <c r="S49" s="781">
        <f t="shared" si="11"/>
        <v>0</v>
      </c>
    </row>
    <row r="50" spans="17:19">
      <c r="Q50" s="781">
        <f t="shared" si="11"/>
        <v>0</v>
      </c>
      <c r="R50" s="781">
        <f t="shared" si="11"/>
        <v>0</v>
      </c>
      <c r="S50" s="781">
        <f t="shared" si="11"/>
        <v>0</v>
      </c>
    </row>
    <row r="51" spans="17:19">
      <c r="Q51" s="781">
        <f t="shared" si="11"/>
        <v>79200</v>
      </c>
      <c r="R51" s="781">
        <f t="shared" si="11"/>
        <v>22608</v>
      </c>
      <c r="S51" s="781">
        <f t="shared" si="11"/>
        <v>6912</v>
      </c>
    </row>
    <row r="52" spans="17:19">
      <c r="Q52" s="781">
        <f t="shared" si="11"/>
        <v>535824</v>
      </c>
      <c r="R52" s="781">
        <f t="shared" si="11"/>
        <v>12528</v>
      </c>
      <c r="S52" s="781">
        <f t="shared" si="11"/>
        <v>1296</v>
      </c>
    </row>
    <row r="53" spans="17:19">
      <c r="Q53" s="781">
        <f t="shared" si="11"/>
        <v>723024</v>
      </c>
      <c r="R53" s="781">
        <f t="shared" si="11"/>
        <v>23328</v>
      </c>
      <c r="S53" s="781">
        <f t="shared" si="11"/>
        <v>0</v>
      </c>
    </row>
    <row r="54" spans="17:19">
      <c r="Q54" s="781">
        <f t="shared" si="11"/>
        <v>296784</v>
      </c>
      <c r="R54" s="781">
        <f t="shared" si="11"/>
        <v>24048</v>
      </c>
      <c r="S54" s="781">
        <f t="shared" si="11"/>
        <v>0</v>
      </c>
    </row>
    <row r="55" spans="17:19">
      <c r="Q55" s="781">
        <f t="shared" si="11"/>
        <v>496656</v>
      </c>
      <c r="R55" s="781">
        <f t="shared" si="11"/>
        <v>15984</v>
      </c>
      <c r="S55" s="781">
        <f t="shared" si="11"/>
        <v>0</v>
      </c>
    </row>
    <row r="56" spans="17:19">
      <c r="Q56" s="781">
        <f t="shared" si="11"/>
        <v>989280</v>
      </c>
      <c r="R56" s="781">
        <f t="shared" si="11"/>
        <v>72432</v>
      </c>
      <c r="S56" s="781">
        <f t="shared" si="11"/>
        <v>0</v>
      </c>
    </row>
    <row r="57" spans="17:19">
      <c r="Q57" s="781">
        <f t="shared" si="11"/>
        <v>293472</v>
      </c>
      <c r="R57" s="781">
        <f t="shared" si="11"/>
        <v>14544</v>
      </c>
      <c r="S57" s="781">
        <f t="shared" si="11"/>
        <v>0</v>
      </c>
    </row>
    <row r="58" spans="17:19">
      <c r="Q58" s="781">
        <f t="shared" si="11"/>
        <v>462816</v>
      </c>
      <c r="R58" s="781">
        <f t="shared" si="11"/>
        <v>32112</v>
      </c>
      <c r="S58" s="781">
        <f t="shared" si="11"/>
        <v>0</v>
      </c>
    </row>
    <row r="59" spans="17:19">
      <c r="Q59" s="781">
        <f t="shared" si="11"/>
        <v>131184</v>
      </c>
      <c r="R59" s="781">
        <f t="shared" si="11"/>
        <v>28944</v>
      </c>
      <c r="S59" s="781">
        <f t="shared" si="11"/>
        <v>4176</v>
      </c>
    </row>
    <row r="60" spans="17:19">
      <c r="Q60" s="781">
        <f t="shared" si="11"/>
        <v>147168</v>
      </c>
      <c r="R60" s="781">
        <f t="shared" si="11"/>
        <v>1152</v>
      </c>
      <c r="S60" s="781">
        <f t="shared" si="11"/>
        <v>0</v>
      </c>
    </row>
    <row r="61" spans="17:19">
      <c r="Q61" s="781">
        <f t="shared" ref="Q61:S76" si="12">Q39*12</f>
        <v>264528</v>
      </c>
      <c r="R61" s="781">
        <f t="shared" si="12"/>
        <v>1440</v>
      </c>
      <c r="S61" s="781">
        <f t="shared" si="12"/>
        <v>0</v>
      </c>
    </row>
    <row r="62" spans="17:19">
      <c r="Q62" s="781">
        <f t="shared" si="12"/>
        <v>277488</v>
      </c>
      <c r="R62" s="781">
        <f t="shared" si="12"/>
        <v>5184</v>
      </c>
      <c r="S62" s="781">
        <f t="shared" si="12"/>
        <v>3600</v>
      </c>
    </row>
    <row r="63" spans="17:19">
      <c r="Q63" s="781">
        <f t="shared" si="12"/>
        <v>150624</v>
      </c>
      <c r="R63" s="781">
        <f t="shared" si="12"/>
        <v>12240</v>
      </c>
      <c r="S63" s="781">
        <f t="shared" si="12"/>
        <v>0</v>
      </c>
    </row>
    <row r="64" spans="17:19">
      <c r="Q64" s="781">
        <f t="shared" si="12"/>
        <v>246528</v>
      </c>
      <c r="R64" s="781">
        <f t="shared" si="12"/>
        <v>15408</v>
      </c>
      <c r="S64" s="781">
        <f t="shared" si="12"/>
        <v>0</v>
      </c>
    </row>
    <row r="65" spans="17:19">
      <c r="Q65" s="781">
        <f t="shared" si="12"/>
        <v>36000</v>
      </c>
      <c r="R65" s="781">
        <f t="shared" si="12"/>
        <v>7344</v>
      </c>
      <c r="S65" s="781">
        <f t="shared" si="12"/>
        <v>0</v>
      </c>
    </row>
    <row r="66" spans="17:19">
      <c r="Q66" s="781">
        <f t="shared" si="12"/>
        <v>158832</v>
      </c>
      <c r="R66" s="781">
        <f t="shared" si="12"/>
        <v>288</v>
      </c>
      <c r="S66" s="781">
        <f t="shared" si="12"/>
        <v>0</v>
      </c>
    </row>
    <row r="67" spans="17:19">
      <c r="Q67" s="781">
        <f t="shared" si="12"/>
        <v>177552</v>
      </c>
      <c r="R67" s="781">
        <f t="shared" si="12"/>
        <v>4176</v>
      </c>
      <c r="S67" s="781">
        <f t="shared" si="12"/>
        <v>0</v>
      </c>
    </row>
    <row r="68" spans="17:19">
      <c r="Q68" s="781">
        <f t="shared" si="12"/>
        <v>75312</v>
      </c>
      <c r="R68" s="781">
        <f t="shared" si="12"/>
        <v>0</v>
      </c>
      <c r="S68" s="781">
        <f t="shared" si="12"/>
        <v>3024</v>
      </c>
    </row>
    <row r="69" spans="17:19">
      <c r="Q69" s="781">
        <f t="shared" si="12"/>
        <v>0</v>
      </c>
      <c r="R69" s="781">
        <f t="shared" si="12"/>
        <v>0</v>
      </c>
      <c r="S69" s="781">
        <f t="shared" si="12"/>
        <v>0</v>
      </c>
    </row>
    <row r="70" spans="17:19" ht="31.5">
      <c r="Q70" s="781">
        <f t="shared" si="12"/>
        <v>12547872</v>
      </c>
      <c r="R70" s="781">
        <f t="shared" si="12"/>
        <v>575712</v>
      </c>
      <c r="S70" s="781">
        <f t="shared" si="12"/>
        <v>67968</v>
      </c>
    </row>
    <row r="71" spans="17:19">
      <c r="Q71" s="781">
        <f t="shared" si="12"/>
        <v>0</v>
      </c>
      <c r="R71" s="781">
        <f t="shared" si="12"/>
        <v>0</v>
      </c>
      <c r="S71" s="781">
        <f t="shared" si="12"/>
        <v>0</v>
      </c>
    </row>
    <row r="72" spans="17:19">
      <c r="Q72" s="781">
        <f t="shared" si="12"/>
        <v>0</v>
      </c>
      <c r="R72" s="781">
        <f t="shared" si="12"/>
        <v>0</v>
      </c>
      <c r="S72" s="781">
        <f t="shared" si="12"/>
        <v>0</v>
      </c>
    </row>
    <row r="73" spans="17:19">
      <c r="Q73" s="781">
        <f t="shared" si="12"/>
        <v>950400</v>
      </c>
      <c r="R73" s="781">
        <f t="shared" si="12"/>
        <v>271296</v>
      </c>
      <c r="S73" s="781">
        <f t="shared" si="12"/>
        <v>82944</v>
      </c>
    </row>
    <row r="74" spans="17:19">
      <c r="Q74" s="781">
        <f t="shared" si="12"/>
        <v>6429888</v>
      </c>
      <c r="R74" s="781">
        <f t="shared" si="12"/>
        <v>150336</v>
      </c>
      <c r="S74" s="781">
        <f t="shared" si="12"/>
        <v>15552</v>
      </c>
    </row>
    <row r="75" spans="17:19">
      <c r="Q75" s="781">
        <f t="shared" si="12"/>
        <v>8676288</v>
      </c>
      <c r="R75" s="781">
        <f t="shared" si="12"/>
        <v>279936</v>
      </c>
      <c r="S75" s="781">
        <f t="shared" si="12"/>
        <v>0</v>
      </c>
    </row>
    <row r="76" spans="17:19">
      <c r="Q76" s="781">
        <f t="shared" si="12"/>
        <v>3561408</v>
      </c>
      <c r="R76" s="781">
        <f t="shared" si="12"/>
        <v>288576</v>
      </c>
      <c r="S76" s="781">
        <f t="shared" si="12"/>
        <v>0</v>
      </c>
    </row>
    <row r="77" spans="17:19">
      <c r="Q77" s="781">
        <f t="shared" ref="Q77:S86" si="13">Q55*12</f>
        <v>5959872</v>
      </c>
      <c r="R77" s="781">
        <f t="shared" si="13"/>
        <v>191808</v>
      </c>
      <c r="S77" s="781">
        <f t="shared" si="13"/>
        <v>0</v>
      </c>
    </row>
    <row r="78" spans="17:19" ht="31.5">
      <c r="Q78" s="781">
        <f t="shared" si="13"/>
        <v>11871360</v>
      </c>
      <c r="R78" s="781">
        <f t="shared" si="13"/>
        <v>869184</v>
      </c>
      <c r="S78" s="781">
        <f t="shared" si="13"/>
        <v>0</v>
      </c>
    </row>
    <row r="79" spans="17:19">
      <c r="Q79" s="781">
        <f t="shared" si="13"/>
        <v>3521664</v>
      </c>
      <c r="R79" s="781">
        <f t="shared" si="13"/>
        <v>174528</v>
      </c>
      <c r="S79" s="781">
        <f t="shared" si="13"/>
        <v>0</v>
      </c>
    </row>
    <row r="80" spans="17:19">
      <c r="Q80" s="781">
        <f t="shared" si="13"/>
        <v>5553792</v>
      </c>
      <c r="R80" s="781">
        <f t="shared" si="13"/>
        <v>385344</v>
      </c>
      <c r="S80" s="781">
        <f t="shared" si="13"/>
        <v>0</v>
      </c>
    </row>
    <row r="81" spans="17:19">
      <c r="Q81" s="781">
        <f t="shared" si="13"/>
        <v>1574208</v>
      </c>
      <c r="R81" s="781">
        <f t="shared" si="13"/>
        <v>347328</v>
      </c>
      <c r="S81" s="781">
        <f t="shared" si="13"/>
        <v>50112</v>
      </c>
    </row>
    <row r="82" spans="17:19">
      <c r="Q82" s="781">
        <f t="shared" si="13"/>
        <v>1766016</v>
      </c>
      <c r="R82" s="781">
        <f t="shared" si="13"/>
        <v>13824</v>
      </c>
      <c r="S82" s="781">
        <f t="shared" si="13"/>
        <v>0</v>
      </c>
    </row>
    <row r="83" spans="17:19">
      <c r="Q83" s="781">
        <f t="shared" si="13"/>
        <v>3174336</v>
      </c>
      <c r="R83" s="781">
        <f t="shared" si="13"/>
        <v>17280</v>
      </c>
      <c r="S83" s="781">
        <f t="shared" si="13"/>
        <v>0</v>
      </c>
    </row>
    <row r="84" spans="17:19">
      <c r="Q84" s="781">
        <f t="shared" si="13"/>
        <v>3329856</v>
      </c>
      <c r="R84" s="781">
        <f t="shared" si="13"/>
        <v>62208</v>
      </c>
      <c r="S84" s="781">
        <f t="shared" si="13"/>
        <v>43200</v>
      </c>
    </row>
    <row r="85" spans="17:19">
      <c r="Q85" s="781">
        <f t="shared" si="13"/>
        <v>1807488</v>
      </c>
      <c r="R85" s="781">
        <f t="shared" si="13"/>
        <v>146880</v>
      </c>
      <c r="S85" s="781">
        <f t="shared" si="13"/>
        <v>0</v>
      </c>
    </row>
    <row r="86" spans="17:19">
      <c r="Q86" s="781">
        <f t="shared" si="13"/>
        <v>2958336</v>
      </c>
      <c r="R86" s="781">
        <f t="shared" si="13"/>
        <v>184896</v>
      </c>
      <c r="S86" s="781">
        <f t="shared" si="13"/>
        <v>0</v>
      </c>
    </row>
  </sheetData>
  <mergeCells count="29">
    <mergeCell ref="A27:D27"/>
    <mergeCell ref="E27:H27"/>
    <mergeCell ref="A1:H1"/>
    <mergeCell ref="A2:H2"/>
    <mergeCell ref="A3:D3"/>
    <mergeCell ref="E3:H3"/>
    <mergeCell ref="A4:A5"/>
    <mergeCell ref="H4:H5"/>
    <mergeCell ref="W3:Y3"/>
    <mergeCell ref="J4:J5"/>
    <mergeCell ref="K4:K5"/>
    <mergeCell ref="L4:L5"/>
    <mergeCell ref="M4:M5"/>
    <mergeCell ref="N4:N5"/>
    <mergeCell ref="T4:T5"/>
    <mergeCell ref="K3:M3"/>
    <mergeCell ref="N3:P3"/>
    <mergeCell ref="Q3:S3"/>
    <mergeCell ref="T3:V3"/>
    <mergeCell ref="O4:O5"/>
    <mergeCell ref="P4:P5"/>
    <mergeCell ref="Q4:Q5"/>
    <mergeCell ref="R4:R5"/>
    <mergeCell ref="S4:S5"/>
    <mergeCell ref="U4:U5"/>
    <mergeCell ref="V4:V5"/>
    <mergeCell ref="W4:W5"/>
    <mergeCell ref="X4:X5"/>
    <mergeCell ref="Y4:Y5"/>
  </mergeCells>
  <pageMargins left="0.7" right="0.7" top="0.75" bottom="0.75" header="0.3" footer="0.3"/>
  <pageSetup paperSize="9" scale="8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P37"/>
  <sheetViews>
    <sheetView rightToLeft="1" zoomScaleNormal="100" workbookViewId="0">
      <selection activeCell="A2" sqref="A2:J2"/>
    </sheetView>
  </sheetViews>
  <sheetFormatPr defaultColWidth="17.7109375" defaultRowHeight="15.75"/>
  <cols>
    <col min="1" max="1" width="25.7109375" style="330" customWidth="1"/>
    <col min="2" max="2" width="17.7109375" style="872" customWidth="1"/>
    <col min="3" max="4" width="17.7109375" style="330" customWidth="1"/>
    <col min="5" max="5" width="17.7109375" style="872" customWidth="1"/>
    <col min="6" max="9" width="17.7109375" style="330" customWidth="1"/>
    <col min="10" max="10" width="25.7109375" style="330" customWidth="1"/>
    <col min="11" max="11" width="30.140625" style="330" customWidth="1"/>
    <col min="12" max="12" width="17.7109375" style="330" customWidth="1"/>
    <col min="13" max="13" width="17.42578125" style="330" customWidth="1"/>
    <col min="14" max="14" width="17.7109375" style="330" customWidth="1"/>
    <col min="15" max="15" width="40.42578125" style="330" customWidth="1"/>
    <col min="16" max="19" width="17.7109375" style="330" customWidth="1"/>
    <col min="20" max="20" width="38" style="330" customWidth="1"/>
    <col min="21" max="21" width="17.7109375" style="330" customWidth="1"/>
    <col min="22" max="22" width="32" style="330" customWidth="1"/>
    <col min="23" max="23" width="10.85546875" style="330" customWidth="1"/>
    <col min="24" max="16384" width="17.7109375" style="330"/>
  </cols>
  <sheetData>
    <row r="1" spans="1:16" ht="45" customHeight="1">
      <c r="A1" s="1027" t="s">
        <v>980</v>
      </c>
      <c r="B1" s="1027"/>
      <c r="C1" s="1027"/>
      <c r="D1" s="1027"/>
      <c r="E1" s="1027"/>
      <c r="F1" s="1027"/>
      <c r="G1" s="1027"/>
      <c r="H1" s="1027"/>
      <c r="I1" s="1027"/>
      <c r="J1" s="1027"/>
    </row>
    <row r="2" spans="1:16" ht="45" customHeight="1">
      <c r="A2" s="1028" t="s">
        <v>1486</v>
      </c>
      <c r="B2" s="1028"/>
      <c r="C2" s="1028"/>
      <c r="D2" s="1028"/>
      <c r="E2" s="1028"/>
      <c r="F2" s="1028"/>
      <c r="G2" s="1028"/>
      <c r="H2" s="1028"/>
      <c r="I2" s="1028"/>
      <c r="J2" s="1028"/>
    </row>
    <row r="3" spans="1:16" ht="19.5" customHeight="1">
      <c r="A3" s="999" t="s">
        <v>1372</v>
      </c>
      <c r="B3" s="999"/>
      <c r="C3" s="999"/>
      <c r="D3" s="999"/>
      <c r="E3" s="995"/>
      <c r="F3" s="995"/>
      <c r="G3" s="997" t="s">
        <v>1373</v>
      </c>
      <c r="H3" s="997"/>
      <c r="I3" s="997"/>
      <c r="J3" s="998"/>
    </row>
    <row r="4" spans="1:16" ht="21" customHeight="1">
      <c r="A4" s="991" t="s">
        <v>832</v>
      </c>
      <c r="B4" s="951" t="s">
        <v>1403</v>
      </c>
      <c r="C4" s="1118" t="s">
        <v>1404</v>
      </c>
      <c r="D4" s="1119"/>
      <c r="E4" s="953" t="s">
        <v>1406</v>
      </c>
      <c r="F4" s="1120" t="s">
        <v>1405</v>
      </c>
      <c r="G4" s="1121"/>
      <c r="H4" s="1122" t="s">
        <v>1415</v>
      </c>
      <c r="I4" s="1122" t="s">
        <v>1414</v>
      </c>
      <c r="J4" s="991" t="s">
        <v>838</v>
      </c>
    </row>
    <row r="5" spans="1:16" s="872" customFormat="1" ht="21" customHeight="1">
      <c r="A5" s="991"/>
      <c r="B5" s="644" t="s">
        <v>1011</v>
      </c>
      <c r="C5" s="644" t="s">
        <v>1409</v>
      </c>
      <c r="D5" s="644" t="s">
        <v>1410</v>
      </c>
      <c r="E5" s="644" t="s">
        <v>1411</v>
      </c>
      <c r="F5" s="644" t="s">
        <v>1408</v>
      </c>
      <c r="G5" s="644" t="s">
        <v>1410</v>
      </c>
      <c r="H5" s="1123"/>
      <c r="I5" s="1123"/>
      <c r="J5" s="991"/>
    </row>
    <row r="6" spans="1:16" ht="21" customHeight="1">
      <c r="A6" s="991"/>
      <c r="B6" s="644" t="s">
        <v>1005</v>
      </c>
      <c r="C6" s="952" t="s">
        <v>1412</v>
      </c>
      <c r="D6" s="644" t="s">
        <v>254</v>
      </c>
      <c r="E6" s="644" t="s">
        <v>1005</v>
      </c>
      <c r="F6" s="644" t="s">
        <v>1407</v>
      </c>
      <c r="G6" s="644" t="s">
        <v>254</v>
      </c>
      <c r="H6" s="644" t="s">
        <v>1413</v>
      </c>
      <c r="I6" s="644" t="s">
        <v>311</v>
      </c>
      <c r="J6" s="991"/>
      <c r="L6" s="331"/>
      <c r="M6" s="331"/>
    </row>
    <row r="7" spans="1:16" ht="24.95" customHeight="1">
      <c r="A7" s="299" t="s">
        <v>104</v>
      </c>
      <c r="B7" s="866">
        <v>1</v>
      </c>
      <c r="C7" s="866">
        <v>128</v>
      </c>
      <c r="D7" s="866">
        <v>62</v>
      </c>
      <c r="E7" s="866">
        <v>1</v>
      </c>
      <c r="F7" s="866">
        <v>80</v>
      </c>
      <c r="G7" s="866">
        <v>57</v>
      </c>
      <c r="H7" s="505">
        <v>208</v>
      </c>
      <c r="I7" s="505">
        <v>119</v>
      </c>
      <c r="J7" s="299" t="s">
        <v>2</v>
      </c>
      <c r="L7" s="918"/>
      <c r="M7" s="331"/>
      <c r="O7" s="331"/>
      <c r="P7" s="331"/>
    </row>
    <row r="8" spans="1:16" ht="24.95" customHeight="1">
      <c r="A8" s="299" t="s">
        <v>750</v>
      </c>
      <c r="B8" s="856">
        <v>1</v>
      </c>
      <c r="C8" s="856">
        <v>100</v>
      </c>
      <c r="D8" s="856">
        <v>52</v>
      </c>
      <c r="E8" s="856">
        <v>0</v>
      </c>
      <c r="F8" s="856" t="s">
        <v>1074</v>
      </c>
      <c r="G8" s="856" t="s">
        <v>1074</v>
      </c>
      <c r="H8" s="505">
        <v>100</v>
      </c>
      <c r="I8" s="505">
        <v>52</v>
      </c>
      <c r="J8" s="299" t="s">
        <v>1139</v>
      </c>
      <c r="L8" s="918"/>
      <c r="M8" s="331"/>
      <c r="O8" s="331"/>
      <c r="P8" s="331"/>
    </row>
    <row r="9" spans="1:16" ht="24.95" customHeight="1">
      <c r="A9" s="299" t="s">
        <v>105</v>
      </c>
      <c r="B9" s="866">
        <v>0</v>
      </c>
      <c r="C9" s="866" t="s">
        <v>1074</v>
      </c>
      <c r="D9" s="866" t="s">
        <v>1074</v>
      </c>
      <c r="E9" s="866">
        <v>1</v>
      </c>
      <c r="F9" s="866">
        <v>19</v>
      </c>
      <c r="G9" s="866">
        <v>13</v>
      </c>
      <c r="H9" s="505">
        <v>19</v>
      </c>
      <c r="I9" s="505">
        <v>13</v>
      </c>
      <c r="J9" s="299" t="s">
        <v>5</v>
      </c>
      <c r="L9" s="918"/>
      <c r="M9" s="331"/>
      <c r="O9" s="331"/>
      <c r="P9" s="331"/>
    </row>
    <row r="10" spans="1:16" ht="24.95" customHeight="1">
      <c r="A10" s="299" t="s">
        <v>106</v>
      </c>
      <c r="B10" s="856">
        <v>0</v>
      </c>
      <c r="C10" s="856" t="s">
        <v>1074</v>
      </c>
      <c r="D10" s="856" t="s">
        <v>1074</v>
      </c>
      <c r="E10" s="856">
        <v>1</v>
      </c>
      <c r="F10" s="856">
        <v>10</v>
      </c>
      <c r="G10" s="856">
        <v>0</v>
      </c>
      <c r="H10" s="505">
        <v>10</v>
      </c>
      <c r="I10" s="505">
        <v>0</v>
      </c>
      <c r="J10" s="299" t="s">
        <v>7</v>
      </c>
      <c r="L10" s="918"/>
      <c r="M10" s="331"/>
      <c r="O10" s="331"/>
      <c r="P10" s="331"/>
    </row>
    <row r="11" spans="1:16" ht="24.95" customHeight="1">
      <c r="A11" s="299" t="s">
        <v>107</v>
      </c>
      <c r="B11" s="866">
        <v>0</v>
      </c>
      <c r="C11" s="866" t="s">
        <v>1074</v>
      </c>
      <c r="D11" s="866" t="s">
        <v>1074</v>
      </c>
      <c r="E11" s="866">
        <v>1</v>
      </c>
      <c r="F11" s="866">
        <v>15</v>
      </c>
      <c r="G11" s="866">
        <v>0</v>
      </c>
      <c r="H11" s="505">
        <v>15</v>
      </c>
      <c r="I11" s="505">
        <v>0</v>
      </c>
      <c r="J11" s="299" t="s">
        <v>8</v>
      </c>
      <c r="L11" s="918"/>
      <c r="M11" s="331"/>
      <c r="O11" s="331"/>
      <c r="P11" s="331"/>
    </row>
    <row r="12" spans="1:16" ht="24.95" customHeight="1">
      <c r="A12" s="299" t="s">
        <v>108</v>
      </c>
      <c r="B12" s="856">
        <v>1</v>
      </c>
      <c r="C12" s="856">
        <v>51</v>
      </c>
      <c r="D12" s="856">
        <v>30</v>
      </c>
      <c r="E12" s="856">
        <v>1</v>
      </c>
      <c r="F12" s="856">
        <v>12</v>
      </c>
      <c r="G12" s="856">
        <v>6</v>
      </c>
      <c r="H12" s="505">
        <v>63</v>
      </c>
      <c r="I12" s="505">
        <v>36</v>
      </c>
      <c r="J12" s="299" t="s">
        <v>10</v>
      </c>
      <c r="L12" s="918"/>
      <c r="M12" s="331"/>
      <c r="O12" s="331"/>
      <c r="P12" s="331"/>
    </row>
    <row r="13" spans="1:16" ht="24.95" customHeight="1">
      <c r="A13" s="299" t="s">
        <v>110</v>
      </c>
      <c r="B13" s="866">
        <v>1</v>
      </c>
      <c r="C13" s="866">
        <v>65</v>
      </c>
      <c r="D13" s="866">
        <v>65</v>
      </c>
      <c r="E13" s="866">
        <v>0</v>
      </c>
      <c r="F13" s="866" t="s">
        <v>1074</v>
      </c>
      <c r="G13" s="866" t="s">
        <v>1074</v>
      </c>
      <c r="H13" s="505">
        <v>65</v>
      </c>
      <c r="I13" s="505">
        <v>65</v>
      </c>
      <c r="J13" s="299" t="s">
        <v>11</v>
      </c>
      <c r="L13" s="918"/>
      <c r="M13" s="331"/>
      <c r="O13" s="331"/>
      <c r="P13" s="331"/>
    </row>
    <row r="14" spans="1:16" ht="24.95" customHeight="1">
      <c r="A14" s="904" t="s">
        <v>1340</v>
      </c>
      <c r="B14" s="856">
        <v>1</v>
      </c>
      <c r="C14" s="856" t="s">
        <v>1074</v>
      </c>
      <c r="D14" s="856" t="s">
        <v>1074</v>
      </c>
      <c r="E14" s="856">
        <v>1</v>
      </c>
      <c r="F14" s="856">
        <v>36</v>
      </c>
      <c r="G14" s="856">
        <v>29</v>
      </c>
      <c r="H14" s="505">
        <v>36</v>
      </c>
      <c r="I14" s="505">
        <v>29</v>
      </c>
      <c r="J14" s="299" t="s">
        <v>1341</v>
      </c>
      <c r="L14" s="918"/>
      <c r="M14" s="331"/>
      <c r="O14" s="331"/>
      <c r="P14" s="331"/>
    </row>
    <row r="15" spans="1:16" ht="24.95" customHeight="1">
      <c r="A15" s="299" t="s">
        <v>124</v>
      </c>
      <c r="B15" s="866">
        <v>1</v>
      </c>
      <c r="C15" s="866">
        <v>50</v>
      </c>
      <c r="D15" s="866">
        <v>22</v>
      </c>
      <c r="E15" s="866">
        <v>1</v>
      </c>
      <c r="F15" s="866">
        <v>7</v>
      </c>
      <c r="G15" s="866">
        <v>0</v>
      </c>
      <c r="H15" s="505">
        <v>57</v>
      </c>
      <c r="I15" s="505">
        <v>22</v>
      </c>
      <c r="J15" s="299" t="s">
        <v>15</v>
      </c>
      <c r="L15" s="918"/>
      <c r="M15" s="331"/>
      <c r="O15" s="331"/>
      <c r="P15" s="331"/>
    </row>
    <row r="16" spans="1:16" ht="24.95" customHeight="1">
      <c r="A16" s="299" t="s">
        <v>112</v>
      </c>
      <c r="B16" s="856">
        <v>0</v>
      </c>
      <c r="C16" s="856" t="s">
        <v>1074</v>
      </c>
      <c r="D16" s="856" t="s">
        <v>1074</v>
      </c>
      <c r="E16" s="856">
        <v>1</v>
      </c>
      <c r="F16" s="856">
        <v>35</v>
      </c>
      <c r="G16" s="856">
        <v>1</v>
      </c>
      <c r="H16" s="505">
        <v>35</v>
      </c>
      <c r="I16" s="505">
        <v>1</v>
      </c>
      <c r="J16" s="299" t="s">
        <v>17</v>
      </c>
      <c r="L16" s="918"/>
      <c r="M16" s="331"/>
      <c r="O16" s="331"/>
      <c r="P16" s="331"/>
    </row>
    <row r="17" spans="1:16" ht="24.95" customHeight="1">
      <c r="A17" s="299" t="s">
        <v>40</v>
      </c>
      <c r="B17" s="866">
        <v>1</v>
      </c>
      <c r="C17" s="866">
        <v>50</v>
      </c>
      <c r="D17" s="866">
        <v>33</v>
      </c>
      <c r="E17" s="866">
        <v>0</v>
      </c>
      <c r="F17" s="866" t="s">
        <v>1074</v>
      </c>
      <c r="G17" s="866" t="s">
        <v>1074</v>
      </c>
      <c r="H17" s="505">
        <v>50</v>
      </c>
      <c r="I17" s="505">
        <v>33</v>
      </c>
      <c r="J17" s="299" t="s">
        <v>18</v>
      </c>
      <c r="L17" s="918"/>
      <c r="M17" s="331"/>
      <c r="O17" s="331"/>
      <c r="P17" s="331"/>
    </row>
    <row r="18" spans="1:16" ht="24.95" customHeight="1">
      <c r="A18" s="299" t="s">
        <v>113</v>
      </c>
      <c r="B18" s="856">
        <v>0</v>
      </c>
      <c r="C18" s="856" t="s">
        <v>1074</v>
      </c>
      <c r="D18" s="856" t="s">
        <v>1074</v>
      </c>
      <c r="E18" s="856">
        <v>1</v>
      </c>
      <c r="F18" s="856">
        <v>8</v>
      </c>
      <c r="G18" s="856">
        <v>7</v>
      </c>
      <c r="H18" s="505">
        <v>8</v>
      </c>
      <c r="I18" s="505">
        <v>7</v>
      </c>
      <c r="J18" s="299" t="s">
        <v>20</v>
      </c>
      <c r="L18" s="918"/>
      <c r="M18" s="331"/>
      <c r="O18" s="331"/>
      <c r="P18" s="331"/>
    </row>
    <row r="19" spans="1:16" ht="24.95" customHeight="1">
      <c r="A19" s="299" t="s">
        <v>21</v>
      </c>
      <c r="B19" s="866">
        <v>1</v>
      </c>
      <c r="C19" s="866">
        <v>25</v>
      </c>
      <c r="D19" s="866">
        <v>25</v>
      </c>
      <c r="E19" s="866">
        <v>0</v>
      </c>
      <c r="F19" s="866" t="s">
        <v>1074</v>
      </c>
      <c r="G19" s="866" t="s">
        <v>1074</v>
      </c>
      <c r="H19" s="505">
        <v>25</v>
      </c>
      <c r="I19" s="505">
        <v>25</v>
      </c>
      <c r="J19" s="299" t="s">
        <v>22</v>
      </c>
      <c r="L19" s="918"/>
      <c r="M19" s="331"/>
      <c r="O19" s="331"/>
      <c r="P19" s="331"/>
    </row>
    <row r="20" spans="1:16" ht="24.95" customHeight="1">
      <c r="A20" s="299" t="s">
        <v>115</v>
      </c>
      <c r="B20" s="856">
        <v>1</v>
      </c>
      <c r="C20" s="856">
        <v>38</v>
      </c>
      <c r="D20" s="856">
        <v>16</v>
      </c>
      <c r="E20" s="856">
        <v>1</v>
      </c>
      <c r="F20" s="856">
        <v>5</v>
      </c>
      <c r="G20" s="856">
        <v>1</v>
      </c>
      <c r="H20" s="505">
        <v>43</v>
      </c>
      <c r="I20" s="505">
        <v>17</v>
      </c>
      <c r="J20" s="299" t="s">
        <v>23</v>
      </c>
      <c r="L20" s="918"/>
      <c r="M20" s="331"/>
      <c r="O20" s="331"/>
      <c r="P20" s="331"/>
    </row>
    <row r="21" spans="1:16" ht="24.95" customHeight="1">
      <c r="A21" s="299" t="s">
        <v>24</v>
      </c>
      <c r="B21" s="866">
        <v>0</v>
      </c>
      <c r="C21" s="866" t="s">
        <v>1074</v>
      </c>
      <c r="D21" s="866" t="s">
        <v>1074</v>
      </c>
      <c r="E21" s="866">
        <v>1</v>
      </c>
      <c r="F21" s="866">
        <v>18</v>
      </c>
      <c r="G21" s="866">
        <v>18</v>
      </c>
      <c r="H21" s="505">
        <v>18</v>
      </c>
      <c r="I21" s="505">
        <v>18</v>
      </c>
      <c r="J21" s="299" t="s">
        <v>25</v>
      </c>
      <c r="L21" s="918"/>
      <c r="M21" s="331"/>
      <c r="O21" s="331"/>
      <c r="P21" s="331"/>
    </row>
    <row r="22" spans="1:16" ht="24.95" customHeight="1">
      <c r="A22" s="299" t="s">
        <v>116</v>
      </c>
      <c r="B22" s="856">
        <v>0</v>
      </c>
      <c r="C22" s="856" t="s">
        <v>1074</v>
      </c>
      <c r="D22" s="856" t="s">
        <v>1074</v>
      </c>
      <c r="E22" s="856">
        <v>1</v>
      </c>
      <c r="F22" s="856">
        <v>15</v>
      </c>
      <c r="G22" s="856">
        <v>11</v>
      </c>
      <c r="H22" s="505">
        <v>15</v>
      </c>
      <c r="I22" s="505">
        <v>11</v>
      </c>
      <c r="J22" s="299" t="s">
        <v>117</v>
      </c>
      <c r="L22" s="918"/>
      <c r="M22" s="331"/>
      <c r="O22" s="331"/>
      <c r="P22" s="331"/>
    </row>
    <row r="23" spans="1:16" ht="24.95" customHeight="1">
      <c r="A23" s="299" t="s">
        <v>118</v>
      </c>
      <c r="B23" s="866">
        <v>1</v>
      </c>
      <c r="C23" s="866">
        <v>45</v>
      </c>
      <c r="D23" s="866">
        <v>23</v>
      </c>
      <c r="E23" s="866">
        <v>0</v>
      </c>
      <c r="F23" s="866" t="s">
        <v>1074</v>
      </c>
      <c r="G23" s="866" t="s">
        <v>1074</v>
      </c>
      <c r="H23" s="505">
        <v>45</v>
      </c>
      <c r="I23" s="505">
        <v>23</v>
      </c>
      <c r="J23" s="299" t="s">
        <v>150</v>
      </c>
      <c r="L23" s="918"/>
      <c r="M23" s="331"/>
      <c r="O23" s="331"/>
      <c r="P23" s="331"/>
    </row>
    <row r="24" spans="1:16" ht="24.95" customHeight="1">
      <c r="A24" s="299" t="s">
        <v>126</v>
      </c>
      <c r="B24" s="856">
        <v>0</v>
      </c>
      <c r="C24" s="856" t="s">
        <v>1074</v>
      </c>
      <c r="D24" s="856" t="s">
        <v>1074</v>
      </c>
      <c r="E24" s="856">
        <v>1</v>
      </c>
      <c r="F24" s="856">
        <v>5</v>
      </c>
      <c r="G24" s="856">
        <v>5</v>
      </c>
      <c r="H24" s="505">
        <v>5</v>
      </c>
      <c r="I24" s="505">
        <v>5</v>
      </c>
      <c r="J24" s="299" t="s">
        <v>30</v>
      </c>
      <c r="L24" s="918"/>
      <c r="M24" s="331"/>
      <c r="O24" s="331"/>
      <c r="P24" s="331"/>
    </row>
    <row r="25" spans="1:16" ht="24.95" customHeight="1">
      <c r="A25" s="299" t="s">
        <v>31</v>
      </c>
      <c r="B25" s="866">
        <v>0</v>
      </c>
      <c r="C25" s="866" t="s">
        <v>1074</v>
      </c>
      <c r="D25" s="866" t="s">
        <v>1074</v>
      </c>
      <c r="E25" s="866">
        <v>1</v>
      </c>
      <c r="F25" s="866">
        <v>10</v>
      </c>
      <c r="G25" s="866">
        <v>8</v>
      </c>
      <c r="H25" s="505">
        <v>10</v>
      </c>
      <c r="I25" s="505">
        <v>8</v>
      </c>
      <c r="J25" s="299" t="s">
        <v>313</v>
      </c>
      <c r="L25" s="918"/>
      <c r="M25" s="331"/>
      <c r="O25" s="331"/>
      <c r="P25" s="331"/>
    </row>
    <row r="26" spans="1:16" ht="24.95" customHeight="1">
      <c r="A26" s="299" t="s">
        <v>33</v>
      </c>
      <c r="B26" s="856">
        <v>0</v>
      </c>
      <c r="C26" s="856" t="s">
        <v>1074</v>
      </c>
      <c r="D26" s="856" t="s">
        <v>1074</v>
      </c>
      <c r="E26" s="856">
        <v>1</v>
      </c>
      <c r="F26" s="856">
        <v>5</v>
      </c>
      <c r="G26" s="856">
        <v>0</v>
      </c>
      <c r="H26" s="505">
        <v>5</v>
      </c>
      <c r="I26" s="505">
        <v>0</v>
      </c>
      <c r="J26" s="299" t="s">
        <v>34</v>
      </c>
      <c r="L26" s="918"/>
      <c r="M26" s="331"/>
      <c r="O26" s="331"/>
      <c r="P26" s="331"/>
    </row>
    <row r="27" spans="1:16" ht="24.95" customHeight="1">
      <c r="A27" s="266" t="s">
        <v>58</v>
      </c>
      <c r="B27" s="384">
        <f>SUM(B7:B26)</f>
        <v>10</v>
      </c>
      <c r="C27" s="266">
        <f t="shared" ref="C27:I27" si="0">SUM(C7:C26)</f>
        <v>552</v>
      </c>
      <c r="D27" s="266">
        <f t="shared" si="0"/>
        <v>328</v>
      </c>
      <c r="E27" s="862">
        <f>SUM(E7:E26)</f>
        <v>15</v>
      </c>
      <c r="F27" s="266">
        <f t="shared" si="0"/>
        <v>280</v>
      </c>
      <c r="G27" s="266">
        <f t="shared" si="0"/>
        <v>156</v>
      </c>
      <c r="H27" s="266">
        <f t="shared" si="0"/>
        <v>832</v>
      </c>
      <c r="I27" s="266">
        <f t="shared" si="0"/>
        <v>484</v>
      </c>
      <c r="J27" s="266" t="s">
        <v>36</v>
      </c>
      <c r="L27" s="918"/>
      <c r="O27" s="331"/>
      <c r="P27" s="331"/>
    </row>
    <row r="28" spans="1:16">
      <c r="A28" s="1115" t="s">
        <v>1342</v>
      </c>
      <c r="B28" s="1116"/>
      <c r="C28" s="1116"/>
      <c r="D28" s="1117"/>
      <c r="E28" s="917"/>
      <c r="F28" s="872" t="s">
        <v>1234</v>
      </c>
      <c r="G28" s="503"/>
      <c r="H28" s="503"/>
      <c r="I28" s="504"/>
      <c r="J28" s="504" t="s">
        <v>1343</v>
      </c>
      <c r="L28" s="918"/>
      <c r="O28" s="331"/>
      <c r="P28" s="331"/>
    </row>
    <row r="29" spans="1:16">
      <c r="L29" s="918"/>
      <c r="O29" s="331"/>
      <c r="P29" s="331"/>
    </row>
    <row r="30" spans="1:16">
      <c r="O30" s="331"/>
      <c r="P30" s="331"/>
    </row>
    <row r="31" spans="1:16">
      <c r="O31" s="331"/>
      <c r="P31" s="331"/>
    </row>
    <row r="32" spans="1:16">
      <c r="O32" s="331"/>
      <c r="P32" s="331"/>
    </row>
    <row r="33" spans="15:16">
      <c r="O33" s="331"/>
      <c r="P33" s="331"/>
    </row>
    <row r="34" spans="15:16">
      <c r="O34" s="331"/>
      <c r="P34" s="331"/>
    </row>
    <row r="35" spans="15:16">
      <c r="O35" s="331"/>
      <c r="P35" s="331"/>
    </row>
    <row r="36" spans="15:16">
      <c r="O36" s="331"/>
      <c r="P36" s="331"/>
    </row>
    <row r="37" spans="15:16">
      <c r="O37" s="331"/>
      <c r="P37" s="331"/>
    </row>
  </sheetData>
  <mergeCells count="11">
    <mergeCell ref="A28:D28"/>
    <mergeCell ref="A4:A6"/>
    <mergeCell ref="J4:J6"/>
    <mergeCell ref="A1:J1"/>
    <mergeCell ref="A2:J2"/>
    <mergeCell ref="A3:F3"/>
    <mergeCell ref="G3:J3"/>
    <mergeCell ref="C4:D4"/>
    <mergeCell ref="F4:G4"/>
    <mergeCell ref="H4:H5"/>
    <mergeCell ref="I4:I5"/>
  </mergeCells>
  <pageMargins left="0.7" right="0.7" top="0.75" bottom="0.75" header="0.3" footer="0.3"/>
  <pageSetup paperSize="9" scale="4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M11"/>
  <sheetViews>
    <sheetView rightToLeft="1" zoomScale="110" zoomScaleNormal="110" workbookViewId="0">
      <selection activeCell="E3" sqref="E3:H3"/>
    </sheetView>
  </sheetViews>
  <sheetFormatPr defaultColWidth="8.85546875" defaultRowHeight="15.75"/>
  <cols>
    <col min="1" max="1" width="35.7109375" style="332" customWidth="1"/>
    <col min="2" max="7" width="15.85546875" style="332" customWidth="1"/>
    <col min="8" max="8" width="35.7109375" style="332" customWidth="1"/>
    <col min="9" max="9" width="9.140625" style="332" customWidth="1"/>
    <col min="10" max="10" width="10.85546875" style="332" customWidth="1"/>
    <col min="11" max="17" width="9.140625" style="332" customWidth="1"/>
    <col min="18" max="256" width="8.85546875" style="332"/>
    <col min="257" max="257" width="41.7109375" style="332" customWidth="1"/>
    <col min="258" max="258" width="31.42578125" style="332" customWidth="1"/>
    <col min="259" max="264" width="15.85546875" style="332" customWidth="1"/>
    <col min="265" max="265" width="8.85546875" style="332"/>
    <col min="266" max="266" width="10.85546875" style="332" bestFit="1" customWidth="1"/>
    <col min="267" max="512" width="8.85546875" style="332"/>
    <col min="513" max="513" width="41.7109375" style="332" customWidth="1"/>
    <col min="514" max="514" width="31.42578125" style="332" customWidth="1"/>
    <col min="515" max="520" width="15.85546875" style="332" customWidth="1"/>
    <col min="521" max="521" width="8.85546875" style="332"/>
    <col min="522" max="522" width="10.85546875" style="332" bestFit="1" customWidth="1"/>
    <col min="523" max="768" width="8.85546875" style="332"/>
    <col min="769" max="769" width="41.7109375" style="332" customWidth="1"/>
    <col min="770" max="770" width="31.42578125" style="332" customWidth="1"/>
    <col min="771" max="776" width="15.85546875" style="332" customWidth="1"/>
    <col min="777" max="777" width="8.85546875" style="332"/>
    <col min="778" max="778" width="10.85546875" style="332" bestFit="1" customWidth="1"/>
    <col min="779" max="1024" width="8.85546875" style="332"/>
    <col min="1025" max="1025" width="41.7109375" style="332" customWidth="1"/>
    <col min="1026" max="1026" width="31.42578125" style="332" customWidth="1"/>
    <col min="1027" max="1032" width="15.85546875" style="332" customWidth="1"/>
    <col min="1033" max="1033" width="8.85546875" style="332"/>
    <col min="1034" max="1034" width="10.85546875" style="332" bestFit="1" customWidth="1"/>
    <col min="1035" max="1280" width="8.85546875" style="332"/>
    <col min="1281" max="1281" width="41.7109375" style="332" customWidth="1"/>
    <col min="1282" max="1282" width="31.42578125" style="332" customWidth="1"/>
    <col min="1283" max="1288" width="15.85546875" style="332" customWidth="1"/>
    <col min="1289" max="1289" width="8.85546875" style="332"/>
    <col min="1290" max="1290" width="10.85546875" style="332" bestFit="1" customWidth="1"/>
    <col min="1291" max="1536" width="8.85546875" style="332"/>
    <col min="1537" max="1537" width="41.7109375" style="332" customWidth="1"/>
    <col min="1538" max="1538" width="31.42578125" style="332" customWidth="1"/>
    <col min="1539" max="1544" width="15.85546875" style="332" customWidth="1"/>
    <col min="1545" max="1545" width="8.85546875" style="332"/>
    <col min="1546" max="1546" width="10.85546875" style="332" bestFit="1" customWidth="1"/>
    <col min="1547" max="1792" width="8.85546875" style="332"/>
    <col min="1793" max="1793" width="41.7109375" style="332" customWidth="1"/>
    <col min="1794" max="1794" width="31.42578125" style="332" customWidth="1"/>
    <col min="1795" max="1800" width="15.85546875" style="332" customWidth="1"/>
    <col min="1801" max="1801" width="8.85546875" style="332"/>
    <col min="1802" max="1802" width="10.85546875" style="332" bestFit="1" customWidth="1"/>
    <col min="1803" max="2048" width="8.85546875" style="332"/>
    <col min="2049" max="2049" width="41.7109375" style="332" customWidth="1"/>
    <col min="2050" max="2050" width="31.42578125" style="332" customWidth="1"/>
    <col min="2051" max="2056" width="15.85546875" style="332" customWidth="1"/>
    <col min="2057" max="2057" width="8.85546875" style="332"/>
    <col min="2058" max="2058" width="10.85546875" style="332" bestFit="1" customWidth="1"/>
    <col min="2059" max="2304" width="8.85546875" style="332"/>
    <col min="2305" max="2305" width="41.7109375" style="332" customWidth="1"/>
    <col min="2306" max="2306" width="31.42578125" style="332" customWidth="1"/>
    <col min="2307" max="2312" width="15.85546875" style="332" customWidth="1"/>
    <col min="2313" max="2313" width="8.85546875" style="332"/>
    <col min="2314" max="2314" width="10.85546875" style="332" bestFit="1" customWidth="1"/>
    <col min="2315" max="2560" width="8.85546875" style="332"/>
    <col min="2561" max="2561" width="41.7109375" style="332" customWidth="1"/>
    <col min="2562" max="2562" width="31.42578125" style="332" customWidth="1"/>
    <col min="2563" max="2568" width="15.85546875" style="332" customWidth="1"/>
    <col min="2569" max="2569" width="8.85546875" style="332"/>
    <col min="2570" max="2570" width="10.85546875" style="332" bestFit="1" customWidth="1"/>
    <col min="2571" max="2816" width="8.85546875" style="332"/>
    <col min="2817" max="2817" width="41.7109375" style="332" customWidth="1"/>
    <col min="2818" max="2818" width="31.42578125" style="332" customWidth="1"/>
    <col min="2819" max="2824" width="15.85546875" style="332" customWidth="1"/>
    <col min="2825" max="2825" width="8.85546875" style="332"/>
    <col min="2826" max="2826" width="10.85546875" style="332" bestFit="1" customWidth="1"/>
    <col min="2827" max="3072" width="8.85546875" style="332"/>
    <col min="3073" max="3073" width="41.7109375" style="332" customWidth="1"/>
    <col min="3074" max="3074" width="31.42578125" style="332" customWidth="1"/>
    <col min="3075" max="3080" width="15.85546875" style="332" customWidth="1"/>
    <col min="3081" max="3081" width="8.85546875" style="332"/>
    <col min="3082" max="3082" width="10.85546875" style="332" bestFit="1" customWidth="1"/>
    <col min="3083" max="3328" width="8.85546875" style="332"/>
    <col min="3329" max="3329" width="41.7109375" style="332" customWidth="1"/>
    <col min="3330" max="3330" width="31.42578125" style="332" customWidth="1"/>
    <col min="3331" max="3336" width="15.85546875" style="332" customWidth="1"/>
    <col min="3337" max="3337" width="8.85546875" style="332"/>
    <col min="3338" max="3338" width="10.85546875" style="332" bestFit="1" customWidth="1"/>
    <col min="3339" max="3584" width="8.85546875" style="332"/>
    <col min="3585" max="3585" width="41.7109375" style="332" customWidth="1"/>
    <col min="3586" max="3586" width="31.42578125" style="332" customWidth="1"/>
    <col min="3587" max="3592" width="15.85546875" style="332" customWidth="1"/>
    <col min="3593" max="3593" width="8.85546875" style="332"/>
    <col min="3594" max="3594" width="10.85546875" style="332" bestFit="1" customWidth="1"/>
    <col min="3595" max="3840" width="8.85546875" style="332"/>
    <col min="3841" max="3841" width="41.7109375" style="332" customWidth="1"/>
    <col min="3842" max="3842" width="31.42578125" style="332" customWidth="1"/>
    <col min="3843" max="3848" width="15.85546875" style="332" customWidth="1"/>
    <col min="3849" max="3849" width="8.85546875" style="332"/>
    <col min="3850" max="3850" width="10.85546875" style="332" bestFit="1" customWidth="1"/>
    <col min="3851" max="4096" width="8.85546875" style="332"/>
    <col min="4097" max="4097" width="41.7109375" style="332" customWidth="1"/>
    <col min="4098" max="4098" width="31.42578125" style="332" customWidth="1"/>
    <col min="4099" max="4104" width="15.85546875" style="332" customWidth="1"/>
    <col min="4105" max="4105" width="8.85546875" style="332"/>
    <col min="4106" max="4106" width="10.85546875" style="332" bestFit="1" customWidth="1"/>
    <col min="4107" max="4352" width="8.85546875" style="332"/>
    <col min="4353" max="4353" width="41.7109375" style="332" customWidth="1"/>
    <col min="4354" max="4354" width="31.42578125" style="332" customWidth="1"/>
    <col min="4355" max="4360" width="15.85546875" style="332" customWidth="1"/>
    <col min="4361" max="4361" width="8.85546875" style="332"/>
    <col min="4362" max="4362" width="10.85546875" style="332" bestFit="1" customWidth="1"/>
    <col min="4363" max="4608" width="8.85546875" style="332"/>
    <col min="4609" max="4609" width="41.7109375" style="332" customWidth="1"/>
    <col min="4610" max="4610" width="31.42578125" style="332" customWidth="1"/>
    <col min="4611" max="4616" width="15.85546875" style="332" customWidth="1"/>
    <col min="4617" max="4617" width="8.85546875" style="332"/>
    <col min="4618" max="4618" width="10.85546875" style="332" bestFit="1" customWidth="1"/>
    <col min="4619" max="4864" width="8.85546875" style="332"/>
    <col min="4865" max="4865" width="41.7109375" style="332" customWidth="1"/>
    <col min="4866" max="4866" width="31.42578125" style="332" customWidth="1"/>
    <col min="4867" max="4872" width="15.85546875" style="332" customWidth="1"/>
    <col min="4873" max="4873" width="8.85546875" style="332"/>
    <col min="4874" max="4874" width="10.85546875" style="332" bestFit="1" customWidth="1"/>
    <col min="4875" max="5120" width="8.85546875" style="332"/>
    <col min="5121" max="5121" width="41.7109375" style="332" customWidth="1"/>
    <col min="5122" max="5122" width="31.42578125" style="332" customWidth="1"/>
    <col min="5123" max="5128" width="15.85546875" style="332" customWidth="1"/>
    <col min="5129" max="5129" width="8.85546875" style="332"/>
    <col min="5130" max="5130" width="10.85546875" style="332" bestFit="1" customWidth="1"/>
    <col min="5131" max="5376" width="8.85546875" style="332"/>
    <col min="5377" max="5377" width="41.7109375" style="332" customWidth="1"/>
    <col min="5378" max="5378" width="31.42578125" style="332" customWidth="1"/>
    <col min="5379" max="5384" width="15.85546875" style="332" customWidth="1"/>
    <col min="5385" max="5385" width="8.85546875" style="332"/>
    <col min="5386" max="5386" width="10.85546875" style="332" bestFit="1" customWidth="1"/>
    <col min="5387" max="5632" width="8.85546875" style="332"/>
    <col min="5633" max="5633" width="41.7109375" style="332" customWidth="1"/>
    <col min="5634" max="5634" width="31.42578125" style="332" customWidth="1"/>
    <col min="5635" max="5640" width="15.85546875" style="332" customWidth="1"/>
    <col min="5641" max="5641" width="8.85546875" style="332"/>
    <col min="5642" max="5642" width="10.85546875" style="332" bestFit="1" customWidth="1"/>
    <col min="5643" max="5888" width="8.85546875" style="332"/>
    <col min="5889" max="5889" width="41.7109375" style="332" customWidth="1"/>
    <col min="5890" max="5890" width="31.42578125" style="332" customWidth="1"/>
    <col min="5891" max="5896" width="15.85546875" style="332" customWidth="1"/>
    <col min="5897" max="5897" width="8.85546875" style="332"/>
    <col min="5898" max="5898" width="10.85546875" style="332" bestFit="1" customWidth="1"/>
    <col min="5899" max="6144" width="8.85546875" style="332"/>
    <col min="6145" max="6145" width="41.7109375" style="332" customWidth="1"/>
    <col min="6146" max="6146" width="31.42578125" style="332" customWidth="1"/>
    <col min="6147" max="6152" width="15.85546875" style="332" customWidth="1"/>
    <col min="6153" max="6153" width="8.85546875" style="332"/>
    <col min="6154" max="6154" width="10.85546875" style="332" bestFit="1" customWidth="1"/>
    <col min="6155" max="6400" width="8.85546875" style="332"/>
    <col min="6401" max="6401" width="41.7109375" style="332" customWidth="1"/>
    <col min="6402" max="6402" width="31.42578125" style="332" customWidth="1"/>
    <col min="6403" max="6408" width="15.85546875" style="332" customWidth="1"/>
    <col min="6409" max="6409" width="8.85546875" style="332"/>
    <col min="6410" max="6410" width="10.85546875" style="332" bestFit="1" customWidth="1"/>
    <col min="6411" max="6656" width="8.85546875" style="332"/>
    <col min="6657" max="6657" width="41.7109375" style="332" customWidth="1"/>
    <col min="6658" max="6658" width="31.42578125" style="332" customWidth="1"/>
    <col min="6659" max="6664" width="15.85546875" style="332" customWidth="1"/>
    <col min="6665" max="6665" width="8.85546875" style="332"/>
    <col min="6666" max="6666" width="10.85546875" style="332" bestFit="1" customWidth="1"/>
    <col min="6667" max="6912" width="8.85546875" style="332"/>
    <col min="6913" max="6913" width="41.7109375" style="332" customWidth="1"/>
    <col min="6914" max="6914" width="31.42578125" style="332" customWidth="1"/>
    <col min="6915" max="6920" width="15.85546875" style="332" customWidth="1"/>
    <col min="6921" max="6921" width="8.85546875" style="332"/>
    <col min="6922" max="6922" width="10.85546875" style="332" bestFit="1" customWidth="1"/>
    <col min="6923" max="7168" width="8.85546875" style="332"/>
    <col min="7169" max="7169" width="41.7109375" style="332" customWidth="1"/>
    <col min="7170" max="7170" width="31.42578125" style="332" customWidth="1"/>
    <col min="7171" max="7176" width="15.85546875" style="332" customWidth="1"/>
    <col min="7177" max="7177" width="8.85546875" style="332"/>
    <col min="7178" max="7178" width="10.85546875" style="332" bestFit="1" customWidth="1"/>
    <col min="7179" max="7424" width="8.85546875" style="332"/>
    <col min="7425" max="7425" width="41.7109375" style="332" customWidth="1"/>
    <col min="7426" max="7426" width="31.42578125" style="332" customWidth="1"/>
    <col min="7427" max="7432" width="15.85546875" style="332" customWidth="1"/>
    <col min="7433" max="7433" width="8.85546875" style="332"/>
    <col min="7434" max="7434" width="10.85546875" style="332" bestFit="1" customWidth="1"/>
    <col min="7435" max="7680" width="8.85546875" style="332"/>
    <col min="7681" max="7681" width="41.7109375" style="332" customWidth="1"/>
    <col min="7682" max="7682" width="31.42578125" style="332" customWidth="1"/>
    <col min="7683" max="7688" width="15.85546875" style="332" customWidth="1"/>
    <col min="7689" max="7689" width="8.85546875" style="332"/>
    <col min="7690" max="7690" width="10.85546875" style="332" bestFit="1" customWidth="1"/>
    <col min="7691" max="7936" width="8.85546875" style="332"/>
    <col min="7937" max="7937" width="41.7109375" style="332" customWidth="1"/>
    <col min="7938" max="7938" width="31.42578125" style="332" customWidth="1"/>
    <col min="7939" max="7944" width="15.85546875" style="332" customWidth="1"/>
    <col min="7945" max="7945" width="8.85546875" style="332"/>
    <col min="7946" max="7946" width="10.85546875" style="332" bestFit="1" customWidth="1"/>
    <col min="7947" max="8192" width="8.85546875" style="332"/>
    <col min="8193" max="8193" width="41.7109375" style="332" customWidth="1"/>
    <col min="8194" max="8194" width="31.42578125" style="332" customWidth="1"/>
    <col min="8195" max="8200" width="15.85546875" style="332" customWidth="1"/>
    <col min="8201" max="8201" width="8.85546875" style="332"/>
    <col min="8202" max="8202" width="10.85546875" style="332" bestFit="1" customWidth="1"/>
    <col min="8203" max="8448" width="8.85546875" style="332"/>
    <col min="8449" max="8449" width="41.7109375" style="332" customWidth="1"/>
    <col min="8450" max="8450" width="31.42578125" style="332" customWidth="1"/>
    <col min="8451" max="8456" width="15.85546875" style="332" customWidth="1"/>
    <col min="8457" max="8457" width="8.85546875" style="332"/>
    <col min="8458" max="8458" width="10.85546875" style="332" bestFit="1" customWidth="1"/>
    <col min="8459" max="8704" width="8.85546875" style="332"/>
    <col min="8705" max="8705" width="41.7109375" style="332" customWidth="1"/>
    <col min="8706" max="8706" width="31.42578125" style="332" customWidth="1"/>
    <col min="8707" max="8712" width="15.85546875" style="332" customWidth="1"/>
    <col min="8713" max="8713" width="8.85546875" style="332"/>
    <col min="8714" max="8714" width="10.85546875" style="332" bestFit="1" customWidth="1"/>
    <col min="8715" max="8960" width="8.85546875" style="332"/>
    <col min="8961" max="8961" width="41.7109375" style="332" customWidth="1"/>
    <col min="8962" max="8962" width="31.42578125" style="332" customWidth="1"/>
    <col min="8963" max="8968" width="15.85546875" style="332" customWidth="1"/>
    <col min="8969" max="8969" width="8.85546875" style="332"/>
    <col min="8970" max="8970" width="10.85546875" style="332" bestFit="1" customWidth="1"/>
    <col min="8971" max="9216" width="8.85546875" style="332"/>
    <col min="9217" max="9217" width="41.7109375" style="332" customWidth="1"/>
    <col min="9218" max="9218" width="31.42578125" style="332" customWidth="1"/>
    <col min="9219" max="9224" width="15.85546875" style="332" customWidth="1"/>
    <col min="9225" max="9225" width="8.85546875" style="332"/>
    <col min="9226" max="9226" width="10.85546875" style="332" bestFit="1" customWidth="1"/>
    <col min="9227" max="9472" width="8.85546875" style="332"/>
    <col min="9473" max="9473" width="41.7109375" style="332" customWidth="1"/>
    <col min="9474" max="9474" width="31.42578125" style="332" customWidth="1"/>
    <col min="9475" max="9480" width="15.85546875" style="332" customWidth="1"/>
    <col min="9481" max="9481" width="8.85546875" style="332"/>
    <col min="9482" max="9482" width="10.85546875" style="332" bestFit="1" customWidth="1"/>
    <col min="9483" max="9728" width="8.85546875" style="332"/>
    <col min="9729" max="9729" width="41.7109375" style="332" customWidth="1"/>
    <col min="9730" max="9730" width="31.42578125" style="332" customWidth="1"/>
    <col min="9731" max="9736" width="15.85546875" style="332" customWidth="1"/>
    <col min="9737" max="9737" width="8.85546875" style="332"/>
    <col min="9738" max="9738" width="10.85546875" style="332" bestFit="1" customWidth="1"/>
    <col min="9739" max="9984" width="8.85546875" style="332"/>
    <col min="9985" max="9985" width="41.7109375" style="332" customWidth="1"/>
    <col min="9986" max="9986" width="31.42578125" style="332" customWidth="1"/>
    <col min="9987" max="9992" width="15.85546875" style="332" customWidth="1"/>
    <col min="9993" max="9993" width="8.85546875" style="332"/>
    <col min="9994" max="9994" width="10.85546875" style="332" bestFit="1" customWidth="1"/>
    <col min="9995" max="10240" width="8.85546875" style="332"/>
    <col min="10241" max="10241" width="41.7109375" style="332" customWidth="1"/>
    <col min="10242" max="10242" width="31.42578125" style="332" customWidth="1"/>
    <col min="10243" max="10248" width="15.85546875" style="332" customWidth="1"/>
    <col min="10249" max="10249" width="8.85546875" style="332"/>
    <col min="10250" max="10250" width="10.85546875" style="332" bestFit="1" customWidth="1"/>
    <col min="10251" max="10496" width="8.85546875" style="332"/>
    <col min="10497" max="10497" width="41.7109375" style="332" customWidth="1"/>
    <col min="10498" max="10498" width="31.42578125" style="332" customWidth="1"/>
    <col min="10499" max="10504" width="15.85546875" style="332" customWidth="1"/>
    <col min="10505" max="10505" width="8.85546875" style="332"/>
    <col min="10506" max="10506" width="10.85546875" style="332" bestFit="1" customWidth="1"/>
    <col min="10507" max="10752" width="8.85546875" style="332"/>
    <col min="10753" max="10753" width="41.7109375" style="332" customWidth="1"/>
    <col min="10754" max="10754" width="31.42578125" style="332" customWidth="1"/>
    <col min="10755" max="10760" width="15.85546875" style="332" customWidth="1"/>
    <col min="10761" max="10761" width="8.85546875" style="332"/>
    <col min="10762" max="10762" width="10.85546875" style="332" bestFit="1" customWidth="1"/>
    <col min="10763" max="11008" width="8.85546875" style="332"/>
    <col min="11009" max="11009" width="41.7109375" style="332" customWidth="1"/>
    <col min="11010" max="11010" width="31.42578125" style="332" customWidth="1"/>
    <col min="11011" max="11016" width="15.85546875" style="332" customWidth="1"/>
    <col min="11017" max="11017" width="8.85546875" style="332"/>
    <col min="11018" max="11018" width="10.85546875" style="332" bestFit="1" customWidth="1"/>
    <col min="11019" max="11264" width="8.85546875" style="332"/>
    <col min="11265" max="11265" width="41.7109375" style="332" customWidth="1"/>
    <col min="11266" max="11266" width="31.42578125" style="332" customWidth="1"/>
    <col min="11267" max="11272" width="15.85546875" style="332" customWidth="1"/>
    <col min="11273" max="11273" width="8.85546875" style="332"/>
    <col min="11274" max="11274" width="10.85546875" style="332" bestFit="1" customWidth="1"/>
    <col min="11275" max="11520" width="8.85546875" style="332"/>
    <col min="11521" max="11521" width="41.7109375" style="332" customWidth="1"/>
    <col min="11522" max="11522" width="31.42578125" style="332" customWidth="1"/>
    <col min="11523" max="11528" width="15.85546875" style="332" customWidth="1"/>
    <col min="11529" max="11529" width="8.85546875" style="332"/>
    <col min="11530" max="11530" width="10.85546875" style="332" bestFit="1" customWidth="1"/>
    <col min="11531" max="11776" width="8.85546875" style="332"/>
    <col min="11777" max="11777" width="41.7109375" style="332" customWidth="1"/>
    <col min="11778" max="11778" width="31.42578125" style="332" customWidth="1"/>
    <col min="11779" max="11784" width="15.85546875" style="332" customWidth="1"/>
    <col min="11785" max="11785" width="8.85546875" style="332"/>
    <col min="11786" max="11786" width="10.85546875" style="332" bestFit="1" customWidth="1"/>
    <col min="11787" max="12032" width="8.85546875" style="332"/>
    <col min="12033" max="12033" width="41.7109375" style="332" customWidth="1"/>
    <col min="12034" max="12034" width="31.42578125" style="332" customWidth="1"/>
    <col min="12035" max="12040" width="15.85546875" style="332" customWidth="1"/>
    <col min="12041" max="12041" width="8.85546875" style="332"/>
    <col min="12042" max="12042" width="10.85546875" style="332" bestFit="1" customWidth="1"/>
    <col min="12043" max="12288" width="8.85546875" style="332"/>
    <col min="12289" max="12289" width="41.7109375" style="332" customWidth="1"/>
    <col min="12290" max="12290" width="31.42578125" style="332" customWidth="1"/>
    <col min="12291" max="12296" width="15.85546875" style="332" customWidth="1"/>
    <col min="12297" max="12297" width="8.85546875" style="332"/>
    <col min="12298" max="12298" width="10.85546875" style="332" bestFit="1" customWidth="1"/>
    <col min="12299" max="12544" width="8.85546875" style="332"/>
    <col min="12545" max="12545" width="41.7109375" style="332" customWidth="1"/>
    <col min="12546" max="12546" width="31.42578125" style="332" customWidth="1"/>
    <col min="12547" max="12552" width="15.85546875" style="332" customWidth="1"/>
    <col min="12553" max="12553" width="8.85546875" style="332"/>
    <col min="12554" max="12554" width="10.85546875" style="332" bestFit="1" customWidth="1"/>
    <col min="12555" max="12800" width="8.85546875" style="332"/>
    <col min="12801" max="12801" width="41.7109375" style="332" customWidth="1"/>
    <col min="12802" max="12802" width="31.42578125" style="332" customWidth="1"/>
    <col min="12803" max="12808" width="15.85546875" style="332" customWidth="1"/>
    <col min="12809" max="12809" width="8.85546875" style="332"/>
    <col min="12810" max="12810" width="10.85546875" style="332" bestFit="1" customWidth="1"/>
    <col min="12811" max="13056" width="8.85546875" style="332"/>
    <col min="13057" max="13057" width="41.7109375" style="332" customWidth="1"/>
    <col min="13058" max="13058" width="31.42578125" style="332" customWidth="1"/>
    <col min="13059" max="13064" width="15.85546875" style="332" customWidth="1"/>
    <col min="13065" max="13065" width="8.85546875" style="332"/>
    <col min="13066" max="13066" width="10.85546875" style="332" bestFit="1" customWidth="1"/>
    <col min="13067" max="13312" width="8.85546875" style="332"/>
    <col min="13313" max="13313" width="41.7109375" style="332" customWidth="1"/>
    <col min="13314" max="13314" width="31.42578125" style="332" customWidth="1"/>
    <col min="13315" max="13320" width="15.85546875" style="332" customWidth="1"/>
    <col min="13321" max="13321" width="8.85546875" style="332"/>
    <col min="13322" max="13322" width="10.85546875" style="332" bestFit="1" customWidth="1"/>
    <col min="13323" max="13568" width="8.85546875" style="332"/>
    <col min="13569" max="13569" width="41.7109375" style="332" customWidth="1"/>
    <col min="13570" max="13570" width="31.42578125" style="332" customWidth="1"/>
    <col min="13571" max="13576" width="15.85546875" style="332" customWidth="1"/>
    <col min="13577" max="13577" width="8.85546875" style="332"/>
    <col min="13578" max="13578" width="10.85546875" style="332" bestFit="1" customWidth="1"/>
    <col min="13579" max="13824" width="8.85546875" style="332"/>
    <col min="13825" max="13825" width="41.7109375" style="332" customWidth="1"/>
    <col min="13826" max="13826" width="31.42578125" style="332" customWidth="1"/>
    <col min="13827" max="13832" width="15.85546875" style="332" customWidth="1"/>
    <col min="13833" max="13833" width="8.85546875" style="332"/>
    <col min="13834" max="13834" width="10.85546875" style="332" bestFit="1" customWidth="1"/>
    <col min="13835" max="14080" width="8.85546875" style="332"/>
    <col min="14081" max="14081" width="41.7109375" style="332" customWidth="1"/>
    <col min="14082" max="14082" width="31.42578125" style="332" customWidth="1"/>
    <col min="14083" max="14088" width="15.85546875" style="332" customWidth="1"/>
    <col min="14089" max="14089" width="8.85546875" style="332"/>
    <col min="14090" max="14090" width="10.85546875" style="332" bestFit="1" customWidth="1"/>
    <col min="14091" max="14336" width="8.85546875" style="332"/>
    <col min="14337" max="14337" width="41.7109375" style="332" customWidth="1"/>
    <col min="14338" max="14338" width="31.42578125" style="332" customWidth="1"/>
    <col min="14339" max="14344" width="15.85546875" style="332" customWidth="1"/>
    <col min="14345" max="14345" width="8.85546875" style="332"/>
    <col min="14346" max="14346" width="10.85546875" style="332" bestFit="1" customWidth="1"/>
    <col min="14347" max="14592" width="8.85546875" style="332"/>
    <col min="14593" max="14593" width="41.7109375" style="332" customWidth="1"/>
    <col min="14594" max="14594" width="31.42578125" style="332" customWidth="1"/>
    <col min="14595" max="14600" width="15.85546875" style="332" customWidth="1"/>
    <col min="14601" max="14601" width="8.85546875" style="332"/>
    <col min="14602" max="14602" width="10.85546875" style="332" bestFit="1" customWidth="1"/>
    <col min="14603" max="14848" width="8.85546875" style="332"/>
    <col min="14849" max="14849" width="41.7109375" style="332" customWidth="1"/>
    <col min="14850" max="14850" width="31.42578125" style="332" customWidth="1"/>
    <col min="14851" max="14856" width="15.85546875" style="332" customWidth="1"/>
    <col min="14857" max="14857" width="8.85546875" style="332"/>
    <col min="14858" max="14858" width="10.85546875" style="332" bestFit="1" customWidth="1"/>
    <col min="14859" max="15104" width="8.85546875" style="332"/>
    <col min="15105" max="15105" width="41.7109375" style="332" customWidth="1"/>
    <col min="15106" max="15106" width="31.42578125" style="332" customWidth="1"/>
    <col min="15107" max="15112" width="15.85546875" style="332" customWidth="1"/>
    <col min="15113" max="15113" width="8.85546875" style="332"/>
    <col min="15114" max="15114" width="10.85546875" style="332" bestFit="1" customWidth="1"/>
    <col min="15115" max="15360" width="8.85546875" style="332"/>
    <col min="15361" max="15361" width="41.7109375" style="332" customWidth="1"/>
    <col min="15362" max="15362" width="31.42578125" style="332" customWidth="1"/>
    <col min="15363" max="15368" width="15.85546875" style="332" customWidth="1"/>
    <col min="15369" max="15369" width="8.85546875" style="332"/>
    <col min="15370" max="15370" width="10.85546875" style="332" bestFit="1" customWidth="1"/>
    <col min="15371" max="15616" width="8.85546875" style="332"/>
    <col min="15617" max="15617" width="41.7109375" style="332" customWidth="1"/>
    <col min="15618" max="15618" width="31.42578125" style="332" customWidth="1"/>
    <col min="15619" max="15624" width="15.85546875" style="332" customWidth="1"/>
    <col min="15625" max="15625" width="8.85546875" style="332"/>
    <col min="15626" max="15626" width="10.85546875" style="332" bestFit="1" customWidth="1"/>
    <col min="15627" max="15872" width="8.85546875" style="332"/>
    <col min="15873" max="15873" width="41.7109375" style="332" customWidth="1"/>
    <col min="15874" max="15874" width="31.42578125" style="332" customWidth="1"/>
    <col min="15875" max="15880" width="15.85546875" style="332" customWidth="1"/>
    <col min="15881" max="15881" width="8.85546875" style="332"/>
    <col min="15882" max="15882" width="10.85546875" style="332" bestFit="1" customWidth="1"/>
    <col min="15883" max="16128" width="8.85546875" style="332"/>
    <col min="16129" max="16129" width="41.7109375" style="332" customWidth="1"/>
    <col min="16130" max="16130" width="31.42578125" style="332" customWidth="1"/>
    <col min="16131" max="16136" width="15.85546875" style="332" customWidth="1"/>
    <col min="16137" max="16137" width="8.85546875" style="332"/>
    <col min="16138" max="16138" width="10.85546875" style="332" bestFit="1" customWidth="1"/>
    <col min="16139" max="16383" width="8.85546875" style="332"/>
    <col min="16384" max="16384" width="9" style="332" customWidth="1"/>
  </cols>
  <sheetData>
    <row r="1" spans="1:13" ht="45" customHeight="1">
      <c r="A1" s="1027" t="s">
        <v>1237</v>
      </c>
      <c r="B1" s="1027"/>
      <c r="C1" s="1027"/>
      <c r="D1" s="1027"/>
      <c r="E1" s="1027"/>
      <c r="F1" s="1027"/>
      <c r="G1" s="1027"/>
      <c r="H1" s="1027"/>
      <c r="I1" s="1124"/>
      <c r="J1" s="1125"/>
      <c r="K1" s="1125"/>
      <c r="L1" s="1125"/>
      <c r="M1" s="1126"/>
    </row>
    <row r="2" spans="1:13" ht="45" customHeight="1">
      <c r="A2" s="1028" t="s">
        <v>1238</v>
      </c>
      <c r="B2" s="1028"/>
      <c r="C2" s="1028"/>
      <c r="D2" s="1028"/>
      <c r="E2" s="1028"/>
      <c r="F2" s="1028"/>
      <c r="G2" s="1028"/>
      <c r="H2" s="1028"/>
      <c r="I2" s="497"/>
      <c r="J2" s="497"/>
    </row>
    <row r="3" spans="1:13" s="330" customFormat="1" ht="20.25" customHeight="1">
      <c r="A3" s="999" t="s">
        <v>1374</v>
      </c>
      <c r="B3" s="999"/>
      <c r="C3" s="999"/>
      <c r="D3" s="995"/>
      <c r="E3" s="997" t="s">
        <v>1375</v>
      </c>
      <c r="F3" s="997"/>
      <c r="G3" s="997"/>
      <c r="H3" s="998"/>
      <c r="I3" s="501"/>
    </row>
    <row r="4" spans="1:13" s="330" customFormat="1" ht="45" customHeight="1">
      <c r="A4" s="991" t="s">
        <v>626</v>
      </c>
      <c r="B4" s="301" t="s">
        <v>1230</v>
      </c>
      <c r="C4" s="1068" t="s">
        <v>1232</v>
      </c>
      <c r="D4" s="1068"/>
      <c r="E4" s="1068"/>
      <c r="F4" s="301" t="s">
        <v>319</v>
      </c>
      <c r="G4" s="301" t="s">
        <v>320</v>
      </c>
      <c r="H4" s="991" t="s">
        <v>627</v>
      </c>
      <c r="I4" s="501"/>
    </row>
    <row r="5" spans="1:13" s="330" customFormat="1" ht="72.75" customHeight="1">
      <c r="A5" s="991"/>
      <c r="B5" s="301" t="s">
        <v>1231</v>
      </c>
      <c r="C5" s="301" t="s">
        <v>321</v>
      </c>
      <c r="D5" s="301" t="s">
        <v>322</v>
      </c>
      <c r="E5" s="301" t="s">
        <v>323</v>
      </c>
      <c r="F5" s="301" t="s">
        <v>324</v>
      </c>
      <c r="G5" s="301" t="s">
        <v>325</v>
      </c>
      <c r="H5" s="991"/>
      <c r="I5" s="501"/>
    </row>
    <row r="6" spans="1:13" ht="45" customHeight="1">
      <c r="A6" s="299" t="s">
        <v>326</v>
      </c>
      <c r="B6" s="268">
        <v>78.599999999999994</v>
      </c>
      <c r="C6" s="268">
        <v>71</v>
      </c>
      <c r="D6" s="268">
        <v>55</v>
      </c>
      <c r="E6" s="268">
        <v>84</v>
      </c>
      <c r="F6" s="268">
        <v>2.41</v>
      </c>
      <c r="G6" s="268">
        <v>9.39</v>
      </c>
      <c r="H6" s="299" t="s">
        <v>327</v>
      </c>
      <c r="I6" s="500"/>
    </row>
    <row r="7" spans="1:13" ht="45" customHeight="1">
      <c r="A7" s="299" t="s">
        <v>328</v>
      </c>
      <c r="B7" s="269">
        <v>35.4</v>
      </c>
      <c r="C7" s="269" t="s">
        <v>120</v>
      </c>
      <c r="D7" s="269" t="s">
        <v>120</v>
      </c>
      <c r="E7" s="269" t="s">
        <v>120</v>
      </c>
      <c r="F7" s="269">
        <v>4.7</v>
      </c>
      <c r="G7" s="269">
        <v>3.5</v>
      </c>
      <c r="H7" s="299" t="s">
        <v>329</v>
      </c>
      <c r="I7" s="500"/>
    </row>
    <row r="8" spans="1:13" ht="45" customHeight="1">
      <c r="A8" s="299" t="s">
        <v>330</v>
      </c>
      <c r="B8" s="268">
        <v>76</v>
      </c>
      <c r="C8" s="268" t="s">
        <v>120</v>
      </c>
      <c r="D8" s="268">
        <v>52</v>
      </c>
      <c r="E8" s="268">
        <v>64</v>
      </c>
      <c r="F8" s="268">
        <v>2.9</v>
      </c>
      <c r="G8" s="268">
        <v>7.3</v>
      </c>
      <c r="H8" s="299" t="s">
        <v>331</v>
      </c>
      <c r="I8" s="500"/>
    </row>
    <row r="9" spans="1:13" ht="45" customHeight="1">
      <c r="A9" s="299" t="s">
        <v>752</v>
      </c>
      <c r="B9" s="269">
        <v>79.2</v>
      </c>
      <c r="C9" s="269" t="s">
        <v>120</v>
      </c>
      <c r="D9" s="269" t="s">
        <v>120</v>
      </c>
      <c r="E9" s="269">
        <v>70</v>
      </c>
      <c r="F9" s="269">
        <v>2.5</v>
      </c>
      <c r="G9" s="269">
        <v>9.6</v>
      </c>
      <c r="H9" s="299" t="s">
        <v>1140</v>
      </c>
      <c r="I9" s="500"/>
    </row>
    <row r="10" spans="1:13" ht="21.75" customHeight="1">
      <c r="A10" s="1032" t="s">
        <v>332</v>
      </c>
      <c r="B10" s="1032"/>
      <c r="C10" s="1032"/>
      <c r="D10" s="1060"/>
      <c r="E10" s="1061" t="s">
        <v>315</v>
      </c>
      <c r="F10" s="1061"/>
      <c r="G10" s="1061"/>
      <c r="H10" s="1062"/>
      <c r="I10" s="500"/>
    </row>
    <row r="11" spans="1:13">
      <c r="A11" s="502"/>
      <c r="B11" s="502"/>
      <c r="C11" s="502"/>
      <c r="D11" s="502"/>
      <c r="E11" s="502"/>
      <c r="F11" s="502"/>
      <c r="G11" s="502"/>
      <c r="H11" s="502"/>
    </row>
  </sheetData>
  <mergeCells count="10">
    <mergeCell ref="I1:M1"/>
    <mergeCell ref="A1:H1"/>
    <mergeCell ref="A2:H2"/>
    <mergeCell ref="A3:D3"/>
    <mergeCell ref="A10:D10"/>
    <mergeCell ref="H4:H5"/>
    <mergeCell ref="A4:A5"/>
    <mergeCell ref="C4:E4"/>
    <mergeCell ref="E3:H3"/>
    <mergeCell ref="E10:H10"/>
  </mergeCells>
  <pageMargins left="0.7" right="0.7" top="0.75" bottom="0.75" header="0.3" footer="0.3"/>
  <pageSetup paperSize="9" scale="7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AD28"/>
  <sheetViews>
    <sheetView rightToLeft="1" zoomScaleNormal="100" workbookViewId="0">
      <selection activeCell="E3" sqref="E3:H3"/>
    </sheetView>
  </sheetViews>
  <sheetFormatPr defaultColWidth="8.85546875" defaultRowHeight="15.75"/>
  <cols>
    <col min="1" max="1" width="27.7109375" style="332" customWidth="1"/>
    <col min="2" max="7" width="15.85546875" style="332" customWidth="1"/>
    <col min="8" max="8" width="27.7109375" style="332" customWidth="1"/>
    <col min="9" max="10" width="8.85546875" style="332"/>
    <col min="11" max="13" width="0" style="332" hidden="1" customWidth="1"/>
    <col min="14" max="212" width="8.85546875" style="332"/>
    <col min="213" max="213" width="19" style="332" customWidth="1"/>
    <col min="214" max="214" width="18" style="332" customWidth="1"/>
    <col min="215" max="220" width="15.85546875" style="332" customWidth="1"/>
    <col min="221" max="222" width="8.85546875" style="332"/>
    <col min="223" max="227" width="9.140625" style="332" customWidth="1"/>
    <col min="228" max="468" width="8.85546875" style="332"/>
    <col min="469" max="469" width="19" style="332" customWidth="1"/>
    <col min="470" max="470" width="18" style="332" customWidth="1"/>
    <col min="471" max="476" width="15.85546875" style="332" customWidth="1"/>
    <col min="477" max="478" width="8.85546875" style="332"/>
    <col min="479" max="483" width="9.140625" style="332" customWidth="1"/>
    <col min="484" max="724" width="8.85546875" style="332"/>
    <col min="725" max="725" width="19" style="332" customWidth="1"/>
    <col min="726" max="726" width="18" style="332" customWidth="1"/>
    <col min="727" max="732" width="15.85546875" style="332" customWidth="1"/>
    <col min="733" max="734" width="8.85546875" style="332"/>
    <col min="735" max="739" width="9.140625" style="332" customWidth="1"/>
    <col min="740" max="980" width="8.85546875" style="332"/>
    <col min="981" max="981" width="19" style="332" customWidth="1"/>
    <col min="982" max="982" width="18" style="332" customWidth="1"/>
    <col min="983" max="988" width="15.85546875" style="332" customWidth="1"/>
    <col min="989" max="990" width="8.85546875" style="332"/>
    <col min="991" max="995" width="9.140625" style="332" customWidth="1"/>
    <col min="996" max="1236" width="8.85546875" style="332"/>
    <col min="1237" max="1237" width="19" style="332" customWidth="1"/>
    <col min="1238" max="1238" width="18" style="332" customWidth="1"/>
    <col min="1239" max="1244" width="15.85546875" style="332" customWidth="1"/>
    <col min="1245" max="1246" width="8.85546875" style="332"/>
    <col min="1247" max="1251" width="9.140625" style="332" customWidth="1"/>
    <col min="1252" max="1492" width="8.85546875" style="332"/>
    <col min="1493" max="1493" width="19" style="332" customWidth="1"/>
    <col min="1494" max="1494" width="18" style="332" customWidth="1"/>
    <col min="1495" max="1500" width="15.85546875" style="332" customWidth="1"/>
    <col min="1501" max="1502" width="8.85546875" style="332"/>
    <col min="1503" max="1507" width="9.140625" style="332" customWidth="1"/>
    <col min="1508" max="1748" width="8.85546875" style="332"/>
    <col min="1749" max="1749" width="19" style="332" customWidth="1"/>
    <col min="1750" max="1750" width="18" style="332" customWidth="1"/>
    <col min="1751" max="1756" width="15.85546875" style="332" customWidth="1"/>
    <col min="1757" max="1758" width="8.85546875" style="332"/>
    <col min="1759" max="1763" width="9.140625" style="332" customWidth="1"/>
    <col min="1764" max="2004" width="8.85546875" style="332"/>
    <col min="2005" max="2005" width="19" style="332" customWidth="1"/>
    <col min="2006" max="2006" width="18" style="332" customWidth="1"/>
    <col min="2007" max="2012" width="15.85546875" style="332" customWidth="1"/>
    <col min="2013" max="2014" width="8.85546875" style="332"/>
    <col min="2015" max="2019" width="9.140625" style="332" customWidth="1"/>
    <col min="2020" max="2260" width="8.85546875" style="332"/>
    <col min="2261" max="2261" width="19" style="332" customWidth="1"/>
    <col min="2262" max="2262" width="18" style="332" customWidth="1"/>
    <col min="2263" max="2268" width="15.85546875" style="332" customWidth="1"/>
    <col min="2269" max="2270" width="8.85546875" style="332"/>
    <col min="2271" max="2275" width="9.140625" style="332" customWidth="1"/>
    <col min="2276" max="2516" width="8.85546875" style="332"/>
    <col min="2517" max="2517" width="19" style="332" customWidth="1"/>
    <col min="2518" max="2518" width="18" style="332" customWidth="1"/>
    <col min="2519" max="2524" width="15.85546875" style="332" customWidth="1"/>
    <col min="2525" max="2526" width="8.85546875" style="332"/>
    <col min="2527" max="2531" width="9.140625" style="332" customWidth="1"/>
    <col min="2532" max="2772" width="8.85546875" style="332"/>
    <col min="2773" max="2773" width="19" style="332" customWidth="1"/>
    <col min="2774" max="2774" width="18" style="332" customWidth="1"/>
    <col min="2775" max="2780" width="15.85546875" style="332" customWidth="1"/>
    <col min="2781" max="2782" width="8.85546875" style="332"/>
    <col min="2783" max="2787" width="9.140625" style="332" customWidth="1"/>
    <col min="2788" max="3028" width="8.85546875" style="332"/>
    <col min="3029" max="3029" width="19" style="332" customWidth="1"/>
    <col min="3030" max="3030" width="18" style="332" customWidth="1"/>
    <col min="3031" max="3036" width="15.85546875" style="332" customWidth="1"/>
    <col min="3037" max="3038" width="8.85546875" style="332"/>
    <col min="3039" max="3043" width="9.140625" style="332" customWidth="1"/>
    <col min="3044" max="3284" width="8.85546875" style="332"/>
    <col min="3285" max="3285" width="19" style="332" customWidth="1"/>
    <col min="3286" max="3286" width="18" style="332" customWidth="1"/>
    <col min="3287" max="3292" width="15.85546875" style="332" customWidth="1"/>
    <col min="3293" max="3294" width="8.85546875" style="332"/>
    <col min="3295" max="3299" width="9.140625" style="332" customWidth="1"/>
    <col min="3300" max="3540" width="8.85546875" style="332"/>
    <col min="3541" max="3541" width="19" style="332" customWidth="1"/>
    <col min="3542" max="3542" width="18" style="332" customWidth="1"/>
    <col min="3543" max="3548" width="15.85546875" style="332" customWidth="1"/>
    <col min="3549" max="3550" width="8.85546875" style="332"/>
    <col min="3551" max="3555" width="9.140625" style="332" customWidth="1"/>
    <col min="3556" max="3796" width="8.85546875" style="332"/>
    <col min="3797" max="3797" width="19" style="332" customWidth="1"/>
    <col min="3798" max="3798" width="18" style="332" customWidth="1"/>
    <col min="3799" max="3804" width="15.85546875" style="332" customWidth="1"/>
    <col min="3805" max="3806" width="8.85546875" style="332"/>
    <col min="3807" max="3811" width="9.140625" style="332" customWidth="1"/>
    <col min="3812" max="4052" width="8.85546875" style="332"/>
    <col min="4053" max="4053" width="19" style="332" customWidth="1"/>
    <col min="4054" max="4054" width="18" style="332" customWidth="1"/>
    <col min="4055" max="4060" width="15.85546875" style="332" customWidth="1"/>
    <col min="4061" max="4062" width="8.85546875" style="332"/>
    <col min="4063" max="4067" width="9.140625" style="332" customWidth="1"/>
    <col min="4068" max="4308" width="8.85546875" style="332"/>
    <col min="4309" max="4309" width="19" style="332" customWidth="1"/>
    <col min="4310" max="4310" width="18" style="332" customWidth="1"/>
    <col min="4311" max="4316" width="15.85546875" style="332" customWidth="1"/>
    <col min="4317" max="4318" width="8.85546875" style="332"/>
    <col min="4319" max="4323" width="9.140625" style="332" customWidth="1"/>
    <col min="4324" max="4564" width="8.85546875" style="332"/>
    <col min="4565" max="4565" width="19" style="332" customWidth="1"/>
    <col min="4566" max="4566" width="18" style="332" customWidth="1"/>
    <col min="4567" max="4572" width="15.85546875" style="332" customWidth="1"/>
    <col min="4573" max="4574" width="8.85546875" style="332"/>
    <col min="4575" max="4579" width="9.140625" style="332" customWidth="1"/>
    <col min="4580" max="4820" width="8.85546875" style="332"/>
    <col min="4821" max="4821" width="19" style="332" customWidth="1"/>
    <col min="4822" max="4822" width="18" style="332" customWidth="1"/>
    <col min="4823" max="4828" width="15.85546875" style="332" customWidth="1"/>
    <col min="4829" max="4830" width="8.85546875" style="332"/>
    <col min="4831" max="4835" width="9.140625" style="332" customWidth="1"/>
    <col min="4836" max="5076" width="8.85546875" style="332"/>
    <col min="5077" max="5077" width="19" style="332" customWidth="1"/>
    <col min="5078" max="5078" width="18" style="332" customWidth="1"/>
    <col min="5079" max="5084" width="15.85546875" style="332" customWidth="1"/>
    <col min="5085" max="5086" width="8.85546875" style="332"/>
    <col min="5087" max="5091" width="9.140625" style="332" customWidth="1"/>
    <col min="5092" max="5332" width="8.85546875" style="332"/>
    <col min="5333" max="5333" width="19" style="332" customWidth="1"/>
    <col min="5334" max="5334" width="18" style="332" customWidth="1"/>
    <col min="5335" max="5340" width="15.85546875" style="332" customWidth="1"/>
    <col min="5341" max="5342" width="8.85546875" style="332"/>
    <col min="5343" max="5347" width="9.140625" style="332" customWidth="1"/>
    <col min="5348" max="5588" width="8.85546875" style="332"/>
    <col min="5589" max="5589" width="19" style="332" customWidth="1"/>
    <col min="5590" max="5590" width="18" style="332" customWidth="1"/>
    <col min="5591" max="5596" width="15.85546875" style="332" customWidth="1"/>
    <col min="5597" max="5598" width="8.85546875" style="332"/>
    <col min="5599" max="5603" width="9.140625" style="332" customWidth="1"/>
    <col min="5604" max="5844" width="8.85546875" style="332"/>
    <col min="5845" max="5845" width="19" style="332" customWidth="1"/>
    <col min="5846" max="5846" width="18" style="332" customWidth="1"/>
    <col min="5847" max="5852" width="15.85546875" style="332" customWidth="1"/>
    <col min="5853" max="5854" width="8.85546875" style="332"/>
    <col min="5855" max="5859" width="9.140625" style="332" customWidth="1"/>
    <col min="5860" max="6100" width="8.85546875" style="332"/>
    <col min="6101" max="6101" width="19" style="332" customWidth="1"/>
    <col min="6102" max="6102" width="18" style="332" customWidth="1"/>
    <col min="6103" max="6108" width="15.85546875" style="332" customWidth="1"/>
    <col min="6109" max="6110" width="8.85546875" style="332"/>
    <col min="6111" max="6115" width="9.140625" style="332" customWidth="1"/>
    <col min="6116" max="6356" width="8.85546875" style="332"/>
    <col min="6357" max="6357" width="19" style="332" customWidth="1"/>
    <col min="6358" max="6358" width="18" style="332" customWidth="1"/>
    <col min="6359" max="6364" width="15.85546875" style="332" customWidth="1"/>
    <col min="6365" max="6366" width="8.85546875" style="332"/>
    <col min="6367" max="6371" width="9.140625" style="332" customWidth="1"/>
    <col min="6372" max="6612" width="8.85546875" style="332"/>
    <col min="6613" max="6613" width="19" style="332" customWidth="1"/>
    <col min="6614" max="6614" width="18" style="332" customWidth="1"/>
    <col min="6615" max="6620" width="15.85546875" style="332" customWidth="1"/>
    <col min="6621" max="6622" width="8.85546875" style="332"/>
    <col min="6623" max="6627" width="9.140625" style="332" customWidth="1"/>
    <col min="6628" max="6868" width="8.85546875" style="332"/>
    <col min="6869" max="6869" width="19" style="332" customWidth="1"/>
    <col min="6870" max="6870" width="18" style="332" customWidth="1"/>
    <col min="6871" max="6876" width="15.85546875" style="332" customWidth="1"/>
    <col min="6877" max="6878" width="8.85546875" style="332"/>
    <col min="6879" max="6883" width="9.140625" style="332" customWidth="1"/>
    <col min="6884" max="7124" width="8.85546875" style="332"/>
    <col min="7125" max="7125" width="19" style="332" customWidth="1"/>
    <col min="7126" max="7126" width="18" style="332" customWidth="1"/>
    <col min="7127" max="7132" width="15.85546875" style="332" customWidth="1"/>
    <col min="7133" max="7134" width="8.85546875" style="332"/>
    <col min="7135" max="7139" width="9.140625" style="332" customWidth="1"/>
    <col min="7140" max="7380" width="8.85546875" style="332"/>
    <col min="7381" max="7381" width="19" style="332" customWidth="1"/>
    <col min="7382" max="7382" width="18" style="332" customWidth="1"/>
    <col min="7383" max="7388" width="15.85546875" style="332" customWidth="1"/>
    <col min="7389" max="7390" width="8.85546875" style="332"/>
    <col min="7391" max="7395" width="9.140625" style="332" customWidth="1"/>
    <col min="7396" max="7636" width="8.85546875" style="332"/>
    <col min="7637" max="7637" width="19" style="332" customWidth="1"/>
    <col min="7638" max="7638" width="18" style="332" customWidth="1"/>
    <col min="7639" max="7644" width="15.85546875" style="332" customWidth="1"/>
    <col min="7645" max="7646" width="8.85546875" style="332"/>
    <col min="7647" max="7651" width="9.140625" style="332" customWidth="1"/>
    <col min="7652" max="7892" width="8.85546875" style="332"/>
    <col min="7893" max="7893" width="19" style="332" customWidth="1"/>
    <col min="7894" max="7894" width="18" style="332" customWidth="1"/>
    <col min="7895" max="7900" width="15.85546875" style="332" customWidth="1"/>
    <col min="7901" max="7902" width="8.85546875" style="332"/>
    <col min="7903" max="7907" width="9.140625" style="332" customWidth="1"/>
    <col min="7908" max="8148" width="8.85546875" style="332"/>
    <col min="8149" max="8149" width="19" style="332" customWidth="1"/>
    <col min="8150" max="8150" width="18" style="332" customWidth="1"/>
    <col min="8151" max="8156" width="15.85546875" style="332" customWidth="1"/>
    <col min="8157" max="8158" width="8.85546875" style="332"/>
    <col min="8159" max="8163" width="9.140625" style="332" customWidth="1"/>
    <col min="8164" max="8404" width="8.85546875" style="332"/>
    <col min="8405" max="8405" width="19" style="332" customWidth="1"/>
    <col min="8406" max="8406" width="18" style="332" customWidth="1"/>
    <col min="8407" max="8412" width="15.85546875" style="332" customWidth="1"/>
    <col min="8413" max="8414" width="8.85546875" style="332"/>
    <col min="8415" max="8419" width="9.140625" style="332" customWidth="1"/>
    <col min="8420" max="8660" width="8.85546875" style="332"/>
    <col min="8661" max="8661" width="19" style="332" customWidth="1"/>
    <col min="8662" max="8662" width="18" style="332" customWidth="1"/>
    <col min="8663" max="8668" width="15.85546875" style="332" customWidth="1"/>
    <col min="8669" max="8670" width="8.85546875" style="332"/>
    <col min="8671" max="8675" width="9.140625" style="332" customWidth="1"/>
    <col min="8676" max="8916" width="8.85546875" style="332"/>
    <col min="8917" max="8917" width="19" style="332" customWidth="1"/>
    <col min="8918" max="8918" width="18" style="332" customWidth="1"/>
    <col min="8919" max="8924" width="15.85546875" style="332" customWidth="1"/>
    <col min="8925" max="8926" width="8.85546875" style="332"/>
    <col min="8927" max="8931" width="9.140625" style="332" customWidth="1"/>
    <col min="8932" max="9172" width="8.85546875" style="332"/>
    <col min="9173" max="9173" width="19" style="332" customWidth="1"/>
    <col min="9174" max="9174" width="18" style="332" customWidth="1"/>
    <col min="9175" max="9180" width="15.85546875" style="332" customWidth="1"/>
    <col min="9181" max="9182" width="8.85546875" style="332"/>
    <col min="9183" max="9187" width="9.140625" style="332" customWidth="1"/>
    <col min="9188" max="9428" width="8.85546875" style="332"/>
    <col min="9429" max="9429" width="19" style="332" customWidth="1"/>
    <col min="9430" max="9430" width="18" style="332" customWidth="1"/>
    <col min="9431" max="9436" width="15.85546875" style="332" customWidth="1"/>
    <col min="9437" max="9438" width="8.85546875" style="332"/>
    <col min="9439" max="9443" width="9.140625" style="332" customWidth="1"/>
    <col min="9444" max="9684" width="8.85546875" style="332"/>
    <col min="9685" max="9685" width="19" style="332" customWidth="1"/>
    <col min="9686" max="9686" width="18" style="332" customWidth="1"/>
    <col min="9687" max="9692" width="15.85546875" style="332" customWidth="1"/>
    <col min="9693" max="9694" width="8.85546875" style="332"/>
    <col min="9695" max="9699" width="9.140625" style="332" customWidth="1"/>
    <col min="9700" max="9940" width="8.85546875" style="332"/>
    <col min="9941" max="9941" width="19" style="332" customWidth="1"/>
    <col min="9942" max="9942" width="18" style="332" customWidth="1"/>
    <col min="9943" max="9948" width="15.85546875" style="332" customWidth="1"/>
    <col min="9949" max="9950" width="8.85546875" style="332"/>
    <col min="9951" max="9955" width="9.140625" style="332" customWidth="1"/>
    <col min="9956" max="10196" width="8.85546875" style="332"/>
    <col min="10197" max="10197" width="19" style="332" customWidth="1"/>
    <col min="10198" max="10198" width="18" style="332" customWidth="1"/>
    <col min="10199" max="10204" width="15.85546875" style="332" customWidth="1"/>
    <col min="10205" max="10206" width="8.85546875" style="332"/>
    <col min="10207" max="10211" width="9.140625" style="332" customWidth="1"/>
    <col min="10212" max="10452" width="8.85546875" style="332"/>
    <col min="10453" max="10453" width="19" style="332" customWidth="1"/>
    <col min="10454" max="10454" width="18" style="332" customWidth="1"/>
    <col min="10455" max="10460" width="15.85546875" style="332" customWidth="1"/>
    <col min="10461" max="10462" width="8.85546875" style="332"/>
    <col min="10463" max="10467" width="9.140625" style="332" customWidth="1"/>
    <col min="10468" max="10708" width="8.85546875" style="332"/>
    <col min="10709" max="10709" width="19" style="332" customWidth="1"/>
    <col min="10710" max="10710" width="18" style="332" customWidth="1"/>
    <col min="10711" max="10716" width="15.85546875" style="332" customWidth="1"/>
    <col min="10717" max="10718" width="8.85546875" style="332"/>
    <col min="10719" max="10723" width="9.140625" style="332" customWidth="1"/>
    <col min="10724" max="10964" width="8.85546875" style="332"/>
    <col min="10965" max="10965" width="19" style="332" customWidth="1"/>
    <col min="10966" max="10966" width="18" style="332" customWidth="1"/>
    <col min="10967" max="10972" width="15.85546875" style="332" customWidth="1"/>
    <col min="10973" max="10974" width="8.85546875" style="332"/>
    <col min="10975" max="10979" width="9.140625" style="332" customWidth="1"/>
    <col min="10980" max="11220" width="8.85546875" style="332"/>
    <col min="11221" max="11221" width="19" style="332" customWidth="1"/>
    <col min="11222" max="11222" width="18" style="332" customWidth="1"/>
    <col min="11223" max="11228" width="15.85546875" style="332" customWidth="1"/>
    <col min="11229" max="11230" width="8.85546875" style="332"/>
    <col min="11231" max="11235" width="9.140625" style="332" customWidth="1"/>
    <col min="11236" max="11476" width="8.85546875" style="332"/>
    <col min="11477" max="11477" width="19" style="332" customWidth="1"/>
    <col min="11478" max="11478" width="18" style="332" customWidth="1"/>
    <col min="11479" max="11484" width="15.85546875" style="332" customWidth="1"/>
    <col min="11485" max="11486" width="8.85546875" style="332"/>
    <col min="11487" max="11491" width="9.140625" style="332" customWidth="1"/>
    <col min="11492" max="11732" width="8.85546875" style="332"/>
    <col min="11733" max="11733" width="19" style="332" customWidth="1"/>
    <col min="11734" max="11734" width="18" style="332" customWidth="1"/>
    <col min="11735" max="11740" width="15.85546875" style="332" customWidth="1"/>
    <col min="11741" max="11742" width="8.85546875" style="332"/>
    <col min="11743" max="11747" width="9.140625" style="332" customWidth="1"/>
    <col min="11748" max="11988" width="8.85546875" style="332"/>
    <col min="11989" max="11989" width="19" style="332" customWidth="1"/>
    <col min="11990" max="11990" width="18" style="332" customWidth="1"/>
    <col min="11991" max="11996" width="15.85546875" style="332" customWidth="1"/>
    <col min="11997" max="11998" width="8.85546875" style="332"/>
    <col min="11999" max="12003" width="9.140625" style="332" customWidth="1"/>
    <col min="12004" max="12244" width="8.85546875" style="332"/>
    <col min="12245" max="12245" width="19" style="332" customWidth="1"/>
    <col min="12246" max="12246" width="18" style="332" customWidth="1"/>
    <col min="12247" max="12252" width="15.85546875" style="332" customWidth="1"/>
    <col min="12253" max="12254" width="8.85546875" style="332"/>
    <col min="12255" max="12259" width="9.140625" style="332" customWidth="1"/>
    <col min="12260" max="12500" width="8.85546875" style="332"/>
    <col min="12501" max="12501" width="19" style="332" customWidth="1"/>
    <col min="12502" max="12502" width="18" style="332" customWidth="1"/>
    <col min="12503" max="12508" width="15.85546875" style="332" customWidth="1"/>
    <col min="12509" max="12510" width="8.85546875" style="332"/>
    <col min="12511" max="12515" width="9.140625" style="332" customWidth="1"/>
    <col min="12516" max="12756" width="8.85546875" style="332"/>
    <col min="12757" max="12757" width="19" style="332" customWidth="1"/>
    <col min="12758" max="12758" width="18" style="332" customWidth="1"/>
    <col min="12759" max="12764" width="15.85546875" style="332" customWidth="1"/>
    <col min="12765" max="12766" width="8.85546875" style="332"/>
    <col min="12767" max="12771" width="9.140625" style="332" customWidth="1"/>
    <col min="12772" max="13012" width="8.85546875" style="332"/>
    <col min="13013" max="13013" width="19" style="332" customWidth="1"/>
    <col min="13014" max="13014" width="18" style="332" customWidth="1"/>
    <col min="13015" max="13020" width="15.85546875" style="332" customWidth="1"/>
    <col min="13021" max="13022" width="8.85546875" style="332"/>
    <col min="13023" max="13027" width="9.140625" style="332" customWidth="1"/>
    <col min="13028" max="13268" width="8.85546875" style="332"/>
    <col min="13269" max="13269" width="19" style="332" customWidth="1"/>
    <col min="13270" max="13270" width="18" style="332" customWidth="1"/>
    <col min="13271" max="13276" width="15.85546875" style="332" customWidth="1"/>
    <col min="13277" max="13278" width="8.85546875" style="332"/>
    <col min="13279" max="13283" width="9.140625" style="332" customWidth="1"/>
    <col min="13284" max="13524" width="8.85546875" style="332"/>
    <col min="13525" max="13525" width="19" style="332" customWidth="1"/>
    <col min="13526" max="13526" width="18" style="332" customWidth="1"/>
    <col min="13527" max="13532" width="15.85546875" style="332" customWidth="1"/>
    <col min="13533" max="13534" width="8.85546875" style="332"/>
    <col min="13535" max="13539" width="9.140625" style="332" customWidth="1"/>
    <col min="13540" max="13780" width="8.85546875" style="332"/>
    <col min="13781" max="13781" width="19" style="332" customWidth="1"/>
    <col min="13782" max="13782" width="18" style="332" customWidth="1"/>
    <col min="13783" max="13788" width="15.85546875" style="332" customWidth="1"/>
    <col min="13789" max="13790" width="8.85546875" style="332"/>
    <col min="13791" max="13795" width="9.140625" style="332" customWidth="1"/>
    <col min="13796" max="14036" width="8.85546875" style="332"/>
    <col min="14037" max="14037" width="19" style="332" customWidth="1"/>
    <col min="14038" max="14038" width="18" style="332" customWidth="1"/>
    <col min="14039" max="14044" width="15.85546875" style="332" customWidth="1"/>
    <col min="14045" max="14046" width="8.85546875" style="332"/>
    <col min="14047" max="14051" width="9.140625" style="332" customWidth="1"/>
    <col min="14052" max="14292" width="8.85546875" style="332"/>
    <col min="14293" max="14293" width="19" style="332" customWidth="1"/>
    <col min="14294" max="14294" width="18" style="332" customWidth="1"/>
    <col min="14295" max="14300" width="15.85546875" style="332" customWidth="1"/>
    <col min="14301" max="14302" width="8.85546875" style="332"/>
    <col min="14303" max="14307" width="9.140625" style="332" customWidth="1"/>
    <col min="14308" max="14548" width="8.85546875" style="332"/>
    <col min="14549" max="14549" width="19" style="332" customWidth="1"/>
    <col min="14550" max="14550" width="18" style="332" customWidth="1"/>
    <col min="14551" max="14556" width="15.85546875" style="332" customWidth="1"/>
    <col min="14557" max="14558" width="8.85546875" style="332"/>
    <col min="14559" max="14563" width="9.140625" style="332" customWidth="1"/>
    <col min="14564" max="14804" width="8.85546875" style="332"/>
    <col min="14805" max="14805" width="19" style="332" customWidth="1"/>
    <col min="14806" max="14806" width="18" style="332" customWidth="1"/>
    <col min="14807" max="14812" width="15.85546875" style="332" customWidth="1"/>
    <col min="14813" max="14814" width="8.85546875" style="332"/>
    <col min="14815" max="14819" width="9.140625" style="332" customWidth="1"/>
    <col min="14820" max="15060" width="8.85546875" style="332"/>
    <col min="15061" max="15061" width="19" style="332" customWidth="1"/>
    <col min="15062" max="15062" width="18" style="332" customWidth="1"/>
    <col min="15063" max="15068" width="15.85546875" style="332" customWidth="1"/>
    <col min="15069" max="15070" width="8.85546875" style="332"/>
    <col min="15071" max="15075" width="9.140625" style="332" customWidth="1"/>
    <col min="15076" max="15316" width="8.85546875" style="332"/>
    <col min="15317" max="15317" width="19" style="332" customWidth="1"/>
    <col min="15318" max="15318" width="18" style="332" customWidth="1"/>
    <col min="15319" max="15324" width="15.85546875" style="332" customWidth="1"/>
    <col min="15325" max="15326" width="8.85546875" style="332"/>
    <col min="15327" max="15331" width="9.140625" style="332" customWidth="1"/>
    <col min="15332" max="15572" width="8.85546875" style="332"/>
    <col min="15573" max="15573" width="19" style="332" customWidth="1"/>
    <col min="15574" max="15574" width="18" style="332" customWidth="1"/>
    <col min="15575" max="15580" width="15.85546875" style="332" customWidth="1"/>
    <col min="15581" max="15582" width="8.85546875" style="332"/>
    <col min="15583" max="15587" width="9.140625" style="332" customWidth="1"/>
    <col min="15588" max="15828" width="8.85546875" style="332"/>
    <col min="15829" max="15829" width="19" style="332" customWidth="1"/>
    <col min="15830" max="15830" width="18" style="332" customWidth="1"/>
    <col min="15831" max="15836" width="15.85546875" style="332" customWidth="1"/>
    <col min="15837" max="15838" width="8.85546875" style="332"/>
    <col min="15839" max="15843" width="9.140625" style="332" customWidth="1"/>
    <col min="15844" max="16084" width="8.85546875" style="332"/>
    <col min="16085" max="16085" width="19" style="332" customWidth="1"/>
    <col min="16086" max="16086" width="18" style="332" customWidth="1"/>
    <col min="16087" max="16092" width="15.85546875" style="332" customWidth="1"/>
    <col min="16093" max="16094" width="8.85546875" style="332"/>
    <col min="16095" max="16099" width="9.140625" style="332" customWidth="1"/>
    <col min="16100" max="16342" width="8.85546875" style="332"/>
    <col min="16343" max="16384" width="9" style="332" customWidth="1"/>
  </cols>
  <sheetData>
    <row r="1" spans="1:30" ht="33" customHeight="1">
      <c r="A1" s="1027" t="s">
        <v>1296</v>
      </c>
      <c r="B1" s="1027"/>
      <c r="C1" s="1027"/>
      <c r="D1" s="1027"/>
      <c r="E1" s="1027"/>
      <c r="F1" s="1027"/>
      <c r="G1" s="1027"/>
      <c r="H1" s="1027"/>
      <c r="I1" s="500"/>
    </row>
    <row r="2" spans="1:30" ht="33" customHeight="1">
      <c r="A2" s="1028" t="s">
        <v>1297</v>
      </c>
      <c r="B2" s="1028"/>
      <c r="C2" s="1028"/>
      <c r="D2" s="1028"/>
      <c r="E2" s="1028"/>
      <c r="F2" s="1028"/>
      <c r="G2" s="1028"/>
      <c r="H2" s="1028"/>
      <c r="I2" s="500"/>
    </row>
    <row r="3" spans="1:30" s="330" customFormat="1" ht="18" customHeight="1">
      <c r="A3" s="999" t="s">
        <v>1376</v>
      </c>
      <c r="B3" s="999"/>
      <c r="C3" s="999"/>
      <c r="D3" s="995"/>
      <c r="E3" s="997" t="s">
        <v>1377</v>
      </c>
      <c r="F3" s="997"/>
      <c r="G3" s="997"/>
      <c r="H3" s="998"/>
      <c r="I3" s="501"/>
    </row>
    <row r="4" spans="1:30" s="330" customFormat="1" ht="41.1" customHeight="1">
      <c r="A4" s="991" t="s">
        <v>832</v>
      </c>
      <c r="B4" s="301" t="s">
        <v>1230</v>
      </c>
      <c r="C4" s="1068" t="s">
        <v>1232</v>
      </c>
      <c r="D4" s="1068"/>
      <c r="E4" s="1068"/>
      <c r="F4" s="301" t="s">
        <v>319</v>
      </c>
      <c r="G4" s="301" t="s">
        <v>320</v>
      </c>
      <c r="H4" s="991" t="s">
        <v>838</v>
      </c>
      <c r="I4" s="501"/>
    </row>
    <row r="5" spans="1:30" s="330" customFormat="1" ht="72.75" customHeight="1">
      <c r="A5" s="991"/>
      <c r="B5" s="301" t="s">
        <v>1231</v>
      </c>
      <c r="C5" s="301" t="s">
        <v>321</v>
      </c>
      <c r="D5" s="301" t="s">
        <v>322</v>
      </c>
      <c r="E5" s="301" t="s">
        <v>323</v>
      </c>
      <c r="F5" s="301" t="s">
        <v>324</v>
      </c>
      <c r="G5" s="301" t="s">
        <v>325</v>
      </c>
      <c r="H5" s="991"/>
      <c r="I5" s="501"/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872"/>
      <c r="AA5" s="872"/>
      <c r="AB5" s="872"/>
      <c r="AC5" s="872"/>
      <c r="AD5" s="872"/>
    </row>
    <row r="6" spans="1:30" ht="33" customHeight="1">
      <c r="A6" s="299" t="s">
        <v>104</v>
      </c>
      <c r="B6" s="268">
        <v>62.156087902443687</v>
      </c>
      <c r="C6" s="268">
        <v>64.84696311926605</v>
      </c>
      <c r="D6" s="268">
        <v>47.63287037037037</v>
      </c>
      <c r="E6" s="268">
        <v>65.593609336496854</v>
      </c>
      <c r="F6" s="268">
        <v>3.1524995033251142</v>
      </c>
      <c r="G6" s="268">
        <v>6.1729147997697451</v>
      </c>
      <c r="H6" s="299" t="s">
        <v>2</v>
      </c>
      <c r="I6" s="500"/>
    </row>
    <row r="7" spans="1:30" ht="33" customHeight="1">
      <c r="A7" s="299" t="s">
        <v>750</v>
      </c>
      <c r="B7" s="269">
        <v>60.769224050108328</v>
      </c>
      <c r="C7" s="269">
        <v>96.944764011799407</v>
      </c>
      <c r="D7" s="269">
        <v>55.061868686868685</v>
      </c>
      <c r="E7" s="269">
        <v>50.337096774193554</v>
      </c>
      <c r="F7" s="269">
        <v>3.5161934704184894</v>
      </c>
      <c r="G7" s="269">
        <v>5.6711845257215252</v>
      </c>
      <c r="H7" s="299" t="s">
        <v>1139</v>
      </c>
      <c r="I7" s="500"/>
    </row>
    <row r="8" spans="1:30" ht="33" customHeight="1">
      <c r="A8" s="299" t="s">
        <v>105</v>
      </c>
      <c r="B8" s="268">
        <v>66.785156527992868</v>
      </c>
      <c r="C8" s="268">
        <v>75.319444444444443</v>
      </c>
      <c r="D8" s="268">
        <v>81.10208333333334</v>
      </c>
      <c r="E8" s="268">
        <v>76.366071428571431</v>
      </c>
      <c r="F8" s="268">
        <v>3.1788878912211174</v>
      </c>
      <c r="G8" s="268">
        <v>6.9010829752524607</v>
      </c>
      <c r="H8" s="299" t="s">
        <v>5</v>
      </c>
      <c r="I8" s="500"/>
    </row>
    <row r="9" spans="1:30" ht="33" customHeight="1">
      <c r="A9" s="299" t="s">
        <v>106</v>
      </c>
      <c r="B9" s="269">
        <v>65.04533682274969</v>
      </c>
      <c r="C9" s="269">
        <v>81.871884735202499</v>
      </c>
      <c r="D9" s="269">
        <v>65.978337754199814</v>
      </c>
      <c r="E9" s="269">
        <v>74.458756130559792</v>
      </c>
      <c r="F9" s="269">
        <v>3.4467449973465505</v>
      </c>
      <c r="G9" s="269">
        <v>6.4057219661976932</v>
      </c>
      <c r="H9" s="299" t="s">
        <v>7</v>
      </c>
      <c r="I9" s="500"/>
    </row>
    <row r="10" spans="1:30" ht="33" customHeight="1">
      <c r="A10" s="299" t="s">
        <v>107</v>
      </c>
      <c r="B10" s="268">
        <v>71.953794957638877</v>
      </c>
      <c r="C10" s="268">
        <v>96.244404761904732</v>
      </c>
      <c r="D10" s="268">
        <v>82.980769230769241</v>
      </c>
      <c r="E10" s="268">
        <v>82.313160239366894</v>
      </c>
      <c r="F10" s="268">
        <v>4.1230856644156644</v>
      </c>
      <c r="G10" s="268">
        <v>5.7120699784783326</v>
      </c>
      <c r="H10" s="299" t="s">
        <v>8</v>
      </c>
      <c r="I10" s="500"/>
    </row>
    <row r="11" spans="1:30" ht="33" customHeight="1">
      <c r="A11" s="299" t="s">
        <v>108</v>
      </c>
      <c r="B11" s="269">
        <v>56.418853975882762</v>
      </c>
      <c r="C11" s="269">
        <v>63.358333333333341</v>
      </c>
      <c r="D11" s="269">
        <v>51.441666666666663</v>
      </c>
      <c r="E11" s="269">
        <v>85.916666666666671</v>
      </c>
      <c r="F11" s="269">
        <v>4.024048420061801</v>
      </c>
      <c r="G11" s="269">
        <v>4.6047257328717617</v>
      </c>
      <c r="H11" s="299" t="s">
        <v>10</v>
      </c>
      <c r="I11" s="500"/>
    </row>
    <row r="12" spans="1:30" ht="33" customHeight="1">
      <c r="A12" s="299" t="s">
        <v>110</v>
      </c>
      <c r="B12" s="268">
        <v>54.898428362022891</v>
      </c>
      <c r="C12" s="268">
        <v>69.232104276315781</v>
      </c>
      <c r="D12" s="268">
        <v>59.018939696818258</v>
      </c>
      <c r="E12" s="268">
        <v>68.017345540539836</v>
      </c>
      <c r="F12" s="268">
        <v>3.4502135137614114</v>
      </c>
      <c r="G12" s="268">
        <v>5.1721186400871275</v>
      </c>
      <c r="H12" s="299" t="s">
        <v>11</v>
      </c>
      <c r="I12" s="500"/>
    </row>
    <row r="13" spans="1:30" ht="33" customHeight="1">
      <c r="A13" s="299" t="s">
        <v>111</v>
      </c>
      <c r="B13" s="269">
        <v>53.776894899125629</v>
      </c>
      <c r="C13" s="269">
        <v>65.011316862571007</v>
      </c>
      <c r="D13" s="269">
        <v>67.581276512041597</v>
      </c>
      <c r="E13" s="269">
        <v>62.071245879933947</v>
      </c>
      <c r="F13" s="269">
        <v>3.6640667271862459</v>
      </c>
      <c r="G13" s="269">
        <v>4.6074259219045102</v>
      </c>
      <c r="H13" s="299" t="s">
        <v>13</v>
      </c>
      <c r="I13" s="500"/>
    </row>
    <row r="14" spans="1:30" ht="33" customHeight="1">
      <c r="A14" s="299" t="s">
        <v>124</v>
      </c>
      <c r="B14" s="268">
        <v>41.014311971381233</v>
      </c>
      <c r="C14" s="268">
        <v>89</v>
      </c>
      <c r="D14" s="268">
        <v>75</v>
      </c>
      <c r="E14" s="268">
        <v>41.222566022861642</v>
      </c>
      <c r="F14" s="268">
        <v>3.4175687938352044</v>
      </c>
      <c r="G14" s="268">
        <v>3.7548129012964857</v>
      </c>
      <c r="H14" s="299" t="s">
        <v>15</v>
      </c>
      <c r="I14" s="500"/>
    </row>
    <row r="15" spans="1:30" ht="33" customHeight="1">
      <c r="A15" s="299" t="s">
        <v>112</v>
      </c>
      <c r="B15" s="269">
        <v>64.073191924432933</v>
      </c>
      <c r="C15" s="269">
        <v>57.480555555555554</v>
      </c>
      <c r="D15" s="269">
        <v>51.594444444444456</v>
      </c>
      <c r="E15" s="269">
        <v>62.609722222222217</v>
      </c>
      <c r="F15" s="269">
        <v>4.8058226200858281</v>
      </c>
      <c r="G15" s="269">
        <v>4.4883633197853845</v>
      </c>
      <c r="H15" s="299" t="s">
        <v>17</v>
      </c>
      <c r="I15" s="500"/>
    </row>
    <row r="16" spans="1:30" ht="33" customHeight="1">
      <c r="A16" s="299" t="s">
        <v>40</v>
      </c>
      <c r="B16" s="268">
        <v>47.473867989540757</v>
      </c>
      <c r="C16" s="268">
        <v>56.758333333333333</v>
      </c>
      <c r="D16" s="268" t="s">
        <v>120</v>
      </c>
      <c r="E16" s="268">
        <v>87.749166666666682</v>
      </c>
      <c r="F16" s="268">
        <v>3.4925175339736221</v>
      </c>
      <c r="G16" s="268">
        <v>4.601581968495176</v>
      </c>
      <c r="H16" s="299" t="s">
        <v>18</v>
      </c>
      <c r="I16" s="500"/>
    </row>
    <row r="17" spans="1:12" ht="33" customHeight="1">
      <c r="A17" s="299" t="s">
        <v>113</v>
      </c>
      <c r="B17" s="269">
        <v>46.382966730508677</v>
      </c>
      <c r="C17" s="269">
        <v>52.916984101978379</v>
      </c>
      <c r="D17" s="269">
        <v>52.457487922705305</v>
      </c>
      <c r="E17" s="269">
        <v>61.361299936088983</v>
      </c>
      <c r="F17" s="269">
        <v>2.8252466371138616</v>
      </c>
      <c r="G17" s="269">
        <v>5.4077160242881952</v>
      </c>
      <c r="H17" s="299" t="s">
        <v>20</v>
      </c>
      <c r="I17" s="500"/>
    </row>
    <row r="18" spans="1:12" ht="33" customHeight="1">
      <c r="A18" s="299" t="s">
        <v>21</v>
      </c>
      <c r="B18" s="268">
        <v>58.798076078479596</v>
      </c>
      <c r="C18" s="268">
        <v>87.588345864661662</v>
      </c>
      <c r="D18" s="268">
        <v>53.29666666666666</v>
      </c>
      <c r="E18" s="268">
        <v>62.312794612794619</v>
      </c>
      <c r="F18" s="268">
        <v>3.5085937800286691</v>
      </c>
      <c r="G18" s="268">
        <v>5.9637494408621921</v>
      </c>
      <c r="H18" s="299" t="s">
        <v>22</v>
      </c>
      <c r="I18" s="500"/>
    </row>
    <row r="19" spans="1:12" ht="33" customHeight="1">
      <c r="A19" s="299" t="s">
        <v>115</v>
      </c>
      <c r="B19" s="269">
        <v>34.300428120003239</v>
      </c>
      <c r="C19" s="269">
        <v>45.312940194292651</v>
      </c>
      <c r="D19" s="269">
        <v>54.291666666666664</v>
      </c>
      <c r="E19" s="269">
        <v>35.696661758743566</v>
      </c>
      <c r="F19" s="269">
        <v>1.9927756947144744</v>
      </c>
      <c r="G19" s="269">
        <v>6.2965472424943592</v>
      </c>
      <c r="H19" s="299" t="s">
        <v>23</v>
      </c>
      <c r="I19" s="500"/>
    </row>
    <row r="20" spans="1:12" ht="33" customHeight="1">
      <c r="A20" s="299" t="s">
        <v>24</v>
      </c>
      <c r="B20" s="268">
        <v>78.924475386497349</v>
      </c>
      <c r="C20" s="268">
        <v>67.416666666666671</v>
      </c>
      <c r="D20" s="268">
        <v>47.579365079365083</v>
      </c>
      <c r="E20" s="268">
        <v>67.25</v>
      </c>
      <c r="F20" s="268">
        <v>3.8854882099318431</v>
      </c>
      <c r="G20" s="268">
        <v>6.2518816155805057</v>
      </c>
      <c r="H20" s="299" t="s">
        <v>25</v>
      </c>
      <c r="I20" s="500"/>
    </row>
    <row r="21" spans="1:12" ht="33" customHeight="1">
      <c r="A21" s="299" t="s">
        <v>116</v>
      </c>
      <c r="B21" s="269">
        <v>72.128193937533283</v>
      </c>
      <c r="C21" s="269">
        <v>98.122993827160485</v>
      </c>
      <c r="D21" s="269">
        <v>57.266738505747135</v>
      </c>
      <c r="E21" s="269">
        <v>72.485082750582762</v>
      </c>
      <c r="F21" s="269">
        <v>4.4938043767664206</v>
      </c>
      <c r="G21" s="269">
        <v>5.5753133688156362</v>
      </c>
      <c r="H21" s="299" t="s">
        <v>117</v>
      </c>
      <c r="I21" s="500"/>
    </row>
    <row r="22" spans="1:12" ht="33" customHeight="1">
      <c r="A22" s="299" t="s">
        <v>118</v>
      </c>
      <c r="B22" s="268">
        <v>59.695905654771217</v>
      </c>
      <c r="C22" s="268">
        <v>78.588245388245397</v>
      </c>
      <c r="D22" s="268">
        <v>61.3125</v>
      </c>
      <c r="E22" s="268">
        <v>76.794785059901344</v>
      </c>
      <c r="F22" s="268">
        <v>4.5124230984416895</v>
      </c>
      <c r="G22" s="268">
        <v>4.0540236485905607</v>
      </c>
      <c r="H22" s="299" t="s">
        <v>150</v>
      </c>
      <c r="I22" s="500"/>
    </row>
    <row r="23" spans="1:12" ht="33" customHeight="1">
      <c r="A23" s="299" t="s">
        <v>126</v>
      </c>
      <c r="B23" s="269">
        <v>39.756907258852614</v>
      </c>
      <c r="C23" s="269">
        <v>58.71216584833607</v>
      </c>
      <c r="D23" s="269">
        <v>59.637087912087907</v>
      </c>
      <c r="E23" s="269">
        <v>33.403179616016708</v>
      </c>
      <c r="F23" s="269">
        <v>3.5372896828766986</v>
      </c>
      <c r="G23" s="269">
        <v>3.910783209685659</v>
      </c>
      <c r="H23" s="299" t="s">
        <v>30</v>
      </c>
      <c r="I23" s="500"/>
    </row>
    <row r="24" spans="1:12" ht="33" customHeight="1">
      <c r="A24" s="299" t="s">
        <v>31</v>
      </c>
      <c r="B24" s="268">
        <v>75.25</v>
      </c>
      <c r="C24" s="268">
        <v>86.583333333333329</v>
      </c>
      <c r="D24" s="268">
        <v>82.083333333333329</v>
      </c>
      <c r="E24" s="268">
        <v>66.666666666666671</v>
      </c>
      <c r="F24" s="268">
        <v>9.0508814102564106</v>
      </c>
      <c r="G24" s="268">
        <v>2.5006802243603032</v>
      </c>
      <c r="H24" s="299" t="s">
        <v>32</v>
      </c>
      <c r="I24" s="500"/>
    </row>
    <row r="25" spans="1:12" ht="33" customHeight="1">
      <c r="A25" s="299" t="s">
        <v>33</v>
      </c>
      <c r="B25" s="269">
        <v>55.328942535882241</v>
      </c>
      <c r="C25" s="269">
        <v>51.583333333333336</v>
      </c>
      <c r="D25" s="269" t="s">
        <v>120</v>
      </c>
      <c r="E25" s="269">
        <v>35.862612612612615</v>
      </c>
      <c r="F25" s="269">
        <v>5.0753008401162729</v>
      </c>
      <c r="G25" s="269">
        <v>3.2378850193420767</v>
      </c>
      <c r="H25" s="299" t="s">
        <v>34</v>
      </c>
      <c r="I25" s="500"/>
    </row>
    <row r="26" spans="1:12" ht="33" customHeight="1">
      <c r="A26" s="266" t="s">
        <v>628</v>
      </c>
      <c r="B26" s="305">
        <v>57.2</v>
      </c>
      <c r="C26" s="305">
        <v>64.8</v>
      </c>
      <c r="D26" s="305">
        <v>47.2</v>
      </c>
      <c r="E26" s="305">
        <v>59.2</v>
      </c>
      <c r="F26" s="266">
        <v>3.7</v>
      </c>
      <c r="G26" s="305">
        <v>5.2</v>
      </c>
      <c r="H26" s="273" t="s">
        <v>629</v>
      </c>
      <c r="I26" s="500"/>
    </row>
    <row r="27" spans="1:12" s="330" customFormat="1" ht="16.5" customHeight="1">
      <c r="A27" s="1032" t="s">
        <v>314</v>
      </c>
      <c r="B27" s="1032"/>
      <c r="C27" s="1032"/>
      <c r="D27" s="1032"/>
      <c r="E27" s="1060" t="s">
        <v>315</v>
      </c>
      <c r="F27" s="1061"/>
      <c r="G27" s="1061"/>
      <c r="H27" s="1062"/>
      <c r="I27" s="500"/>
      <c r="J27" s="332"/>
      <c r="K27" s="332"/>
      <c r="L27" s="332"/>
    </row>
    <row r="28" spans="1:12">
      <c r="A28" s="502"/>
      <c r="B28" s="502"/>
      <c r="C28" s="502"/>
      <c r="D28" s="502"/>
      <c r="E28" s="502"/>
      <c r="F28" s="502"/>
      <c r="G28" s="502"/>
      <c r="H28" s="502"/>
    </row>
  </sheetData>
  <mergeCells count="9">
    <mergeCell ref="A1:H1"/>
    <mergeCell ref="A2:H2"/>
    <mergeCell ref="A3:D3"/>
    <mergeCell ref="A27:D27"/>
    <mergeCell ref="H4:H5"/>
    <mergeCell ref="A4:A5"/>
    <mergeCell ref="C4:E4"/>
    <mergeCell ref="E3:H3"/>
    <mergeCell ref="E27:H27"/>
  </mergeCells>
  <pageMargins left="0.7" right="0.7" top="0.75" bottom="0.75" header="0.3" footer="0.3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K28"/>
  <sheetViews>
    <sheetView rightToLeft="1" zoomScaleNormal="100" workbookViewId="0">
      <selection activeCell="I8" sqref="I8"/>
    </sheetView>
  </sheetViews>
  <sheetFormatPr defaultColWidth="8.85546875" defaultRowHeight="15.75"/>
  <cols>
    <col min="1" max="1" width="27.7109375" style="332" customWidth="1"/>
    <col min="2" max="7" width="15.85546875" style="332" customWidth="1"/>
    <col min="8" max="8" width="27.7109375" style="332" customWidth="1"/>
    <col min="9" max="9" width="29" style="332" customWidth="1"/>
    <col min="10" max="242" width="8.85546875" style="332"/>
    <col min="243" max="243" width="19" style="332" customWidth="1"/>
    <col min="244" max="244" width="18" style="332" customWidth="1"/>
    <col min="245" max="250" width="15.85546875" style="332" customWidth="1"/>
    <col min="251" max="252" width="8.85546875" style="332"/>
    <col min="253" max="257" width="9.140625" style="332" customWidth="1"/>
    <col min="258" max="498" width="8.85546875" style="332"/>
    <col min="499" max="499" width="19" style="332" customWidth="1"/>
    <col min="500" max="500" width="18" style="332" customWidth="1"/>
    <col min="501" max="506" width="15.85546875" style="332" customWidth="1"/>
    <col min="507" max="508" width="8.85546875" style="332"/>
    <col min="509" max="513" width="9.140625" style="332" customWidth="1"/>
    <col min="514" max="754" width="8.85546875" style="332"/>
    <col min="755" max="755" width="19" style="332" customWidth="1"/>
    <col min="756" max="756" width="18" style="332" customWidth="1"/>
    <col min="757" max="762" width="15.85546875" style="332" customWidth="1"/>
    <col min="763" max="764" width="8.85546875" style="332"/>
    <col min="765" max="769" width="9.140625" style="332" customWidth="1"/>
    <col min="770" max="1010" width="8.85546875" style="332"/>
    <col min="1011" max="1011" width="19" style="332" customWidth="1"/>
    <col min="1012" max="1012" width="18" style="332" customWidth="1"/>
    <col min="1013" max="1018" width="15.85546875" style="332" customWidth="1"/>
    <col min="1019" max="1020" width="8.85546875" style="332"/>
    <col min="1021" max="1025" width="9.140625" style="332" customWidth="1"/>
    <col min="1026" max="1266" width="8.85546875" style="332"/>
    <col min="1267" max="1267" width="19" style="332" customWidth="1"/>
    <col min="1268" max="1268" width="18" style="332" customWidth="1"/>
    <col min="1269" max="1274" width="15.85546875" style="332" customWidth="1"/>
    <col min="1275" max="1276" width="8.85546875" style="332"/>
    <col min="1277" max="1281" width="9.140625" style="332" customWidth="1"/>
    <col min="1282" max="1522" width="8.85546875" style="332"/>
    <col min="1523" max="1523" width="19" style="332" customWidth="1"/>
    <col min="1524" max="1524" width="18" style="332" customWidth="1"/>
    <col min="1525" max="1530" width="15.85546875" style="332" customWidth="1"/>
    <col min="1531" max="1532" width="8.85546875" style="332"/>
    <col min="1533" max="1537" width="9.140625" style="332" customWidth="1"/>
    <col min="1538" max="1778" width="8.85546875" style="332"/>
    <col min="1779" max="1779" width="19" style="332" customWidth="1"/>
    <col min="1780" max="1780" width="18" style="332" customWidth="1"/>
    <col min="1781" max="1786" width="15.85546875" style="332" customWidth="1"/>
    <col min="1787" max="1788" width="8.85546875" style="332"/>
    <col min="1789" max="1793" width="9.140625" style="332" customWidth="1"/>
    <col min="1794" max="2034" width="8.85546875" style="332"/>
    <col min="2035" max="2035" width="19" style="332" customWidth="1"/>
    <col min="2036" max="2036" width="18" style="332" customWidth="1"/>
    <col min="2037" max="2042" width="15.85546875" style="332" customWidth="1"/>
    <col min="2043" max="2044" width="8.85546875" style="332"/>
    <col min="2045" max="2049" width="9.140625" style="332" customWidth="1"/>
    <col min="2050" max="2290" width="8.85546875" style="332"/>
    <col min="2291" max="2291" width="19" style="332" customWidth="1"/>
    <col min="2292" max="2292" width="18" style="332" customWidth="1"/>
    <col min="2293" max="2298" width="15.85546875" style="332" customWidth="1"/>
    <col min="2299" max="2300" width="8.85546875" style="332"/>
    <col min="2301" max="2305" width="9.140625" style="332" customWidth="1"/>
    <col min="2306" max="2546" width="8.85546875" style="332"/>
    <col min="2547" max="2547" width="19" style="332" customWidth="1"/>
    <col min="2548" max="2548" width="18" style="332" customWidth="1"/>
    <col min="2549" max="2554" width="15.85546875" style="332" customWidth="1"/>
    <col min="2555" max="2556" width="8.85546875" style="332"/>
    <col min="2557" max="2561" width="9.140625" style="332" customWidth="1"/>
    <col min="2562" max="2802" width="8.85546875" style="332"/>
    <col min="2803" max="2803" width="19" style="332" customWidth="1"/>
    <col min="2804" max="2804" width="18" style="332" customWidth="1"/>
    <col min="2805" max="2810" width="15.85546875" style="332" customWidth="1"/>
    <col min="2811" max="2812" width="8.85546875" style="332"/>
    <col min="2813" max="2817" width="9.140625" style="332" customWidth="1"/>
    <col min="2818" max="3058" width="8.85546875" style="332"/>
    <col min="3059" max="3059" width="19" style="332" customWidth="1"/>
    <col min="3060" max="3060" width="18" style="332" customWidth="1"/>
    <col min="3061" max="3066" width="15.85546875" style="332" customWidth="1"/>
    <col min="3067" max="3068" width="8.85546875" style="332"/>
    <col min="3069" max="3073" width="9.140625" style="332" customWidth="1"/>
    <col min="3074" max="3314" width="8.85546875" style="332"/>
    <col min="3315" max="3315" width="19" style="332" customWidth="1"/>
    <col min="3316" max="3316" width="18" style="332" customWidth="1"/>
    <col min="3317" max="3322" width="15.85546875" style="332" customWidth="1"/>
    <col min="3323" max="3324" width="8.85546875" style="332"/>
    <col min="3325" max="3329" width="9.140625" style="332" customWidth="1"/>
    <col min="3330" max="3570" width="8.85546875" style="332"/>
    <col min="3571" max="3571" width="19" style="332" customWidth="1"/>
    <col min="3572" max="3572" width="18" style="332" customWidth="1"/>
    <col min="3573" max="3578" width="15.85546875" style="332" customWidth="1"/>
    <col min="3579" max="3580" width="8.85546875" style="332"/>
    <col min="3581" max="3585" width="9.140625" style="332" customWidth="1"/>
    <col min="3586" max="3826" width="8.85546875" style="332"/>
    <col min="3827" max="3827" width="19" style="332" customWidth="1"/>
    <col min="3828" max="3828" width="18" style="332" customWidth="1"/>
    <col min="3829" max="3834" width="15.85546875" style="332" customWidth="1"/>
    <col min="3835" max="3836" width="8.85546875" style="332"/>
    <col min="3837" max="3841" width="9.140625" style="332" customWidth="1"/>
    <col min="3842" max="4082" width="8.85546875" style="332"/>
    <col min="4083" max="4083" width="19" style="332" customWidth="1"/>
    <col min="4084" max="4084" width="18" style="332" customWidth="1"/>
    <col min="4085" max="4090" width="15.85546875" style="332" customWidth="1"/>
    <col min="4091" max="4092" width="8.85546875" style="332"/>
    <col min="4093" max="4097" width="9.140625" style="332" customWidth="1"/>
    <col min="4098" max="4338" width="8.85546875" style="332"/>
    <col min="4339" max="4339" width="19" style="332" customWidth="1"/>
    <col min="4340" max="4340" width="18" style="332" customWidth="1"/>
    <col min="4341" max="4346" width="15.85546875" style="332" customWidth="1"/>
    <col min="4347" max="4348" width="8.85546875" style="332"/>
    <col min="4349" max="4353" width="9.140625" style="332" customWidth="1"/>
    <col min="4354" max="4594" width="8.85546875" style="332"/>
    <col min="4595" max="4595" width="19" style="332" customWidth="1"/>
    <col min="4596" max="4596" width="18" style="332" customWidth="1"/>
    <col min="4597" max="4602" width="15.85546875" style="332" customWidth="1"/>
    <col min="4603" max="4604" width="8.85546875" style="332"/>
    <col min="4605" max="4609" width="9.140625" style="332" customWidth="1"/>
    <col min="4610" max="4850" width="8.85546875" style="332"/>
    <col min="4851" max="4851" width="19" style="332" customWidth="1"/>
    <col min="4852" max="4852" width="18" style="332" customWidth="1"/>
    <col min="4853" max="4858" width="15.85546875" style="332" customWidth="1"/>
    <col min="4859" max="4860" width="8.85546875" style="332"/>
    <col min="4861" max="4865" width="9.140625" style="332" customWidth="1"/>
    <col min="4866" max="5106" width="8.85546875" style="332"/>
    <col min="5107" max="5107" width="19" style="332" customWidth="1"/>
    <col min="5108" max="5108" width="18" style="332" customWidth="1"/>
    <col min="5109" max="5114" width="15.85546875" style="332" customWidth="1"/>
    <col min="5115" max="5116" width="8.85546875" style="332"/>
    <col min="5117" max="5121" width="9.140625" style="332" customWidth="1"/>
    <col min="5122" max="5362" width="8.85546875" style="332"/>
    <col min="5363" max="5363" width="19" style="332" customWidth="1"/>
    <col min="5364" max="5364" width="18" style="332" customWidth="1"/>
    <col min="5365" max="5370" width="15.85546875" style="332" customWidth="1"/>
    <col min="5371" max="5372" width="8.85546875" style="332"/>
    <col min="5373" max="5377" width="9.140625" style="332" customWidth="1"/>
    <col min="5378" max="5618" width="8.85546875" style="332"/>
    <col min="5619" max="5619" width="19" style="332" customWidth="1"/>
    <col min="5620" max="5620" width="18" style="332" customWidth="1"/>
    <col min="5621" max="5626" width="15.85546875" style="332" customWidth="1"/>
    <col min="5627" max="5628" width="8.85546875" style="332"/>
    <col min="5629" max="5633" width="9.140625" style="332" customWidth="1"/>
    <col min="5634" max="5874" width="8.85546875" style="332"/>
    <col min="5875" max="5875" width="19" style="332" customWidth="1"/>
    <col min="5876" max="5876" width="18" style="332" customWidth="1"/>
    <col min="5877" max="5882" width="15.85546875" style="332" customWidth="1"/>
    <col min="5883" max="5884" width="8.85546875" style="332"/>
    <col min="5885" max="5889" width="9.140625" style="332" customWidth="1"/>
    <col min="5890" max="6130" width="8.85546875" style="332"/>
    <col min="6131" max="6131" width="19" style="332" customWidth="1"/>
    <col min="6132" max="6132" width="18" style="332" customWidth="1"/>
    <col min="6133" max="6138" width="15.85546875" style="332" customWidth="1"/>
    <col min="6139" max="6140" width="8.85546875" style="332"/>
    <col min="6141" max="6145" width="9.140625" style="332" customWidth="1"/>
    <col min="6146" max="6386" width="8.85546875" style="332"/>
    <col min="6387" max="6387" width="19" style="332" customWidth="1"/>
    <col min="6388" max="6388" width="18" style="332" customWidth="1"/>
    <col min="6389" max="6394" width="15.85546875" style="332" customWidth="1"/>
    <col min="6395" max="6396" width="8.85546875" style="332"/>
    <col min="6397" max="6401" width="9.140625" style="332" customWidth="1"/>
    <col min="6402" max="6642" width="8.85546875" style="332"/>
    <col min="6643" max="6643" width="19" style="332" customWidth="1"/>
    <col min="6644" max="6644" width="18" style="332" customWidth="1"/>
    <col min="6645" max="6650" width="15.85546875" style="332" customWidth="1"/>
    <col min="6651" max="6652" width="8.85546875" style="332"/>
    <col min="6653" max="6657" width="9.140625" style="332" customWidth="1"/>
    <col min="6658" max="6898" width="8.85546875" style="332"/>
    <col min="6899" max="6899" width="19" style="332" customWidth="1"/>
    <col min="6900" max="6900" width="18" style="332" customWidth="1"/>
    <col min="6901" max="6906" width="15.85546875" style="332" customWidth="1"/>
    <col min="6907" max="6908" width="8.85546875" style="332"/>
    <col min="6909" max="6913" width="9.140625" style="332" customWidth="1"/>
    <col min="6914" max="7154" width="8.85546875" style="332"/>
    <col min="7155" max="7155" width="19" style="332" customWidth="1"/>
    <col min="7156" max="7156" width="18" style="332" customWidth="1"/>
    <col min="7157" max="7162" width="15.85546875" style="332" customWidth="1"/>
    <col min="7163" max="7164" width="8.85546875" style="332"/>
    <col min="7165" max="7169" width="9.140625" style="332" customWidth="1"/>
    <col min="7170" max="7410" width="8.85546875" style="332"/>
    <col min="7411" max="7411" width="19" style="332" customWidth="1"/>
    <col min="7412" max="7412" width="18" style="332" customWidth="1"/>
    <col min="7413" max="7418" width="15.85546875" style="332" customWidth="1"/>
    <col min="7419" max="7420" width="8.85546875" style="332"/>
    <col min="7421" max="7425" width="9.140625" style="332" customWidth="1"/>
    <col min="7426" max="7666" width="8.85546875" style="332"/>
    <col min="7667" max="7667" width="19" style="332" customWidth="1"/>
    <col min="7668" max="7668" width="18" style="332" customWidth="1"/>
    <col min="7669" max="7674" width="15.85546875" style="332" customWidth="1"/>
    <col min="7675" max="7676" width="8.85546875" style="332"/>
    <col min="7677" max="7681" width="9.140625" style="332" customWidth="1"/>
    <col min="7682" max="7922" width="8.85546875" style="332"/>
    <col min="7923" max="7923" width="19" style="332" customWidth="1"/>
    <col min="7924" max="7924" width="18" style="332" customWidth="1"/>
    <col min="7925" max="7930" width="15.85546875" style="332" customWidth="1"/>
    <col min="7931" max="7932" width="8.85546875" style="332"/>
    <col min="7933" max="7937" width="9.140625" style="332" customWidth="1"/>
    <col min="7938" max="8178" width="8.85546875" style="332"/>
    <col min="8179" max="8179" width="19" style="332" customWidth="1"/>
    <col min="8180" max="8180" width="18" style="332" customWidth="1"/>
    <col min="8181" max="8186" width="15.85546875" style="332" customWidth="1"/>
    <col min="8187" max="8188" width="8.85546875" style="332"/>
    <col min="8189" max="8193" width="9.140625" style="332" customWidth="1"/>
    <col min="8194" max="8434" width="8.85546875" style="332"/>
    <col min="8435" max="8435" width="19" style="332" customWidth="1"/>
    <col min="8436" max="8436" width="18" style="332" customWidth="1"/>
    <col min="8437" max="8442" width="15.85546875" style="332" customWidth="1"/>
    <col min="8443" max="8444" width="8.85546875" style="332"/>
    <col min="8445" max="8449" width="9.140625" style="332" customWidth="1"/>
    <col min="8450" max="8690" width="8.85546875" style="332"/>
    <col min="8691" max="8691" width="19" style="332" customWidth="1"/>
    <col min="8692" max="8692" width="18" style="332" customWidth="1"/>
    <col min="8693" max="8698" width="15.85546875" style="332" customWidth="1"/>
    <col min="8699" max="8700" width="8.85546875" style="332"/>
    <col min="8701" max="8705" width="9.140625" style="332" customWidth="1"/>
    <col min="8706" max="8946" width="8.85546875" style="332"/>
    <col min="8947" max="8947" width="19" style="332" customWidth="1"/>
    <col min="8948" max="8948" width="18" style="332" customWidth="1"/>
    <col min="8949" max="8954" width="15.85546875" style="332" customWidth="1"/>
    <col min="8955" max="8956" width="8.85546875" style="332"/>
    <col min="8957" max="8961" width="9.140625" style="332" customWidth="1"/>
    <col min="8962" max="9202" width="8.85546875" style="332"/>
    <col min="9203" max="9203" width="19" style="332" customWidth="1"/>
    <col min="9204" max="9204" width="18" style="332" customWidth="1"/>
    <col min="9205" max="9210" width="15.85546875" style="332" customWidth="1"/>
    <col min="9211" max="9212" width="8.85546875" style="332"/>
    <col min="9213" max="9217" width="9.140625" style="332" customWidth="1"/>
    <col min="9218" max="9458" width="8.85546875" style="332"/>
    <col min="9459" max="9459" width="19" style="332" customWidth="1"/>
    <col min="9460" max="9460" width="18" style="332" customWidth="1"/>
    <col min="9461" max="9466" width="15.85546875" style="332" customWidth="1"/>
    <col min="9467" max="9468" width="8.85546875" style="332"/>
    <col min="9469" max="9473" width="9.140625" style="332" customWidth="1"/>
    <col min="9474" max="9714" width="8.85546875" style="332"/>
    <col min="9715" max="9715" width="19" style="332" customWidth="1"/>
    <col min="9716" max="9716" width="18" style="332" customWidth="1"/>
    <col min="9717" max="9722" width="15.85546875" style="332" customWidth="1"/>
    <col min="9723" max="9724" width="8.85546875" style="332"/>
    <col min="9725" max="9729" width="9.140625" style="332" customWidth="1"/>
    <col min="9730" max="9970" width="8.85546875" style="332"/>
    <col min="9971" max="9971" width="19" style="332" customWidth="1"/>
    <col min="9972" max="9972" width="18" style="332" customWidth="1"/>
    <col min="9973" max="9978" width="15.85546875" style="332" customWidth="1"/>
    <col min="9979" max="9980" width="8.85546875" style="332"/>
    <col min="9981" max="9985" width="9.140625" style="332" customWidth="1"/>
    <col min="9986" max="10226" width="8.85546875" style="332"/>
    <col min="10227" max="10227" width="19" style="332" customWidth="1"/>
    <col min="10228" max="10228" width="18" style="332" customWidth="1"/>
    <col min="10229" max="10234" width="15.85546875" style="332" customWidth="1"/>
    <col min="10235" max="10236" width="8.85546875" style="332"/>
    <col min="10237" max="10241" width="9.140625" style="332" customWidth="1"/>
    <col min="10242" max="10482" width="8.85546875" style="332"/>
    <col min="10483" max="10483" width="19" style="332" customWidth="1"/>
    <col min="10484" max="10484" width="18" style="332" customWidth="1"/>
    <col min="10485" max="10490" width="15.85546875" style="332" customWidth="1"/>
    <col min="10491" max="10492" width="8.85546875" style="332"/>
    <col min="10493" max="10497" width="9.140625" style="332" customWidth="1"/>
    <col min="10498" max="10738" width="8.85546875" style="332"/>
    <col min="10739" max="10739" width="19" style="332" customWidth="1"/>
    <col min="10740" max="10740" width="18" style="332" customWidth="1"/>
    <col min="10741" max="10746" width="15.85546875" style="332" customWidth="1"/>
    <col min="10747" max="10748" width="8.85546875" style="332"/>
    <col min="10749" max="10753" width="9.140625" style="332" customWidth="1"/>
    <col min="10754" max="10994" width="8.85546875" style="332"/>
    <col min="10995" max="10995" width="19" style="332" customWidth="1"/>
    <col min="10996" max="10996" width="18" style="332" customWidth="1"/>
    <col min="10997" max="11002" width="15.85546875" style="332" customWidth="1"/>
    <col min="11003" max="11004" width="8.85546875" style="332"/>
    <col min="11005" max="11009" width="9.140625" style="332" customWidth="1"/>
    <col min="11010" max="11250" width="8.85546875" style="332"/>
    <col min="11251" max="11251" width="19" style="332" customWidth="1"/>
    <col min="11252" max="11252" width="18" style="332" customWidth="1"/>
    <col min="11253" max="11258" width="15.85546875" style="332" customWidth="1"/>
    <col min="11259" max="11260" width="8.85546875" style="332"/>
    <col min="11261" max="11265" width="9.140625" style="332" customWidth="1"/>
    <col min="11266" max="11506" width="8.85546875" style="332"/>
    <col min="11507" max="11507" width="19" style="332" customWidth="1"/>
    <col min="11508" max="11508" width="18" style="332" customWidth="1"/>
    <col min="11509" max="11514" width="15.85546875" style="332" customWidth="1"/>
    <col min="11515" max="11516" width="8.85546875" style="332"/>
    <col min="11517" max="11521" width="9.140625" style="332" customWidth="1"/>
    <col min="11522" max="11762" width="8.85546875" style="332"/>
    <col min="11763" max="11763" width="19" style="332" customWidth="1"/>
    <col min="11764" max="11764" width="18" style="332" customWidth="1"/>
    <col min="11765" max="11770" width="15.85546875" style="332" customWidth="1"/>
    <col min="11771" max="11772" width="8.85546875" style="332"/>
    <col min="11773" max="11777" width="9.140625" style="332" customWidth="1"/>
    <col min="11778" max="12018" width="8.85546875" style="332"/>
    <col min="12019" max="12019" width="19" style="332" customWidth="1"/>
    <col min="12020" max="12020" width="18" style="332" customWidth="1"/>
    <col min="12021" max="12026" width="15.85546875" style="332" customWidth="1"/>
    <col min="12027" max="12028" width="8.85546875" style="332"/>
    <col min="12029" max="12033" width="9.140625" style="332" customWidth="1"/>
    <col min="12034" max="12274" width="8.85546875" style="332"/>
    <col min="12275" max="12275" width="19" style="332" customWidth="1"/>
    <col min="12276" max="12276" width="18" style="332" customWidth="1"/>
    <col min="12277" max="12282" width="15.85546875" style="332" customWidth="1"/>
    <col min="12283" max="12284" width="8.85546875" style="332"/>
    <col min="12285" max="12289" width="9.140625" style="332" customWidth="1"/>
    <col min="12290" max="12530" width="8.85546875" style="332"/>
    <col min="12531" max="12531" width="19" style="332" customWidth="1"/>
    <col min="12532" max="12532" width="18" style="332" customWidth="1"/>
    <col min="12533" max="12538" width="15.85546875" style="332" customWidth="1"/>
    <col min="12539" max="12540" width="8.85546875" style="332"/>
    <col min="12541" max="12545" width="9.140625" style="332" customWidth="1"/>
    <col min="12546" max="12786" width="8.85546875" style="332"/>
    <col min="12787" max="12787" width="19" style="332" customWidth="1"/>
    <col min="12788" max="12788" width="18" style="332" customWidth="1"/>
    <col min="12789" max="12794" width="15.85546875" style="332" customWidth="1"/>
    <col min="12795" max="12796" width="8.85546875" style="332"/>
    <col min="12797" max="12801" width="9.140625" style="332" customWidth="1"/>
    <col min="12802" max="13042" width="8.85546875" style="332"/>
    <col min="13043" max="13043" width="19" style="332" customWidth="1"/>
    <col min="13044" max="13044" width="18" style="332" customWidth="1"/>
    <col min="13045" max="13050" width="15.85546875" style="332" customWidth="1"/>
    <col min="13051" max="13052" width="8.85546875" style="332"/>
    <col min="13053" max="13057" width="9.140625" style="332" customWidth="1"/>
    <col min="13058" max="13298" width="8.85546875" style="332"/>
    <col min="13299" max="13299" width="19" style="332" customWidth="1"/>
    <col min="13300" max="13300" width="18" style="332" customWidth="1"/>
    <col min="13301" max="13306" width="15.85546875" style="332" customWidth="1"/>
    <col min="13307" max="13308" width="8.85546875" style="332"/>
    <col min="13309" max="13313" width="9.140625" style="332" customWidth="1"/>
    <col min="13314" max="13554" width="8.85546875" style="332"/>
    <col min="13555" max="13555" width="19" style="332" customWidth="1"/>
    <col min="13556" max="13556" width="18" style="332" customWidth="1"/>
    <col min="13557" max="13562" width="15.85546875" style="332" customWidth="1"/>
    <col min="13563" max="13564" width="8.85546875" style="332"/>
    <col min="13565" max="13569" width="9.140625" style="332" customWidth="1"/>
    <col min="13570" max="13810" width="8.85546875" style="332"/>
    <col min="13811" max="13811" width="19" style="332" customWidth="1"/>
    <col min="13812" max="13812" width="18" style="332" customWidth="1"/>
    <col min="13813" max="13818" width="15.85546875" style="332" customWidth="1"/>
    <col min="13819" max="13820" width="8.85546875" style="332"/>
    <col min="13821" max="13825" width="9.140625" style="332" customWidth="1"/>
    <col min="13826" max="14066" width="8.85546875" style="332"/>
    <col min="14067" max="14067" width="19" style="332" customWidth="1"/>
    <col min="14068" max="14068" width="18" style="332" customWidth="1"/>
    <col min="14069" max="14074" width="15.85546875" style="332" customWidth="1"/>
    <col min="14075" max="14076" width="8.85546875" style="332"/>
    <col min="14077" max="14081" width="9.140625" style="332" customWidth="1"/>
    <col min="14082" max="14322" width="8.85546875" style="332"/>
    <col min="14323" max="14323" width="19" style="332" customWidth="1"/>
    <col min="14324" max="14324" width="18" style="332" customWidth="1"/>
    <col min="14325" max="14330" width="15.85546875" style="332" customWidth="1"/>
    <col min="14331" max="14332" width="8.85546875" style="332"/>
    <col min="14333" max="14337" width="9.140625" style="332" customWidth="1"/>
    <col min="14338" max="14578" width="8.85546875" style="332"/>
    <col min="14579" max="14579" width="19" style="332" customWidth="1"/>
    <col min="14580" max="14580" width="18" style="332" customWidth="1"/>
    <col min="14581" max="14586" width="15.85546875" style="332" customWidth="1"/>
    <col min="14587" max="14588" width="8.85546875" style="332"/>
    <col min="14589" max="14593" width="9.140625" style="332" customWidth="1"/>
    <col min="14594" max="14834" width="8.85546875" style="332"/>
    <col min="14835" max="14835" width="19" style="332" customWidth="1"/>
    <col min="14836" max="14836" width="18" style="332" customWidth="1"/>
    <col min="14837" max="14842" width="15.85546875" style="332" customWidth="1"/>
    <col min="14843" max="14844" width="8.85546875" style="332"/>
    <col min="14845" max="14849" width="9.140625" style="332" customWidth="1"/>
    <col min="14850" max="15090" width="8.85546875" style="332"/>
    <col min="15091" max="15091" width="19" style="332" customWidth="1"/>
    <col min="15092" max="15092" width="18" style="332" customWidth="1"/>
    <col min="15093" max="15098" width="15.85546875" style="332" customWidth="1"/>
    <col min="15099" max="15100" width="8.85546875" style="332"/>
    <col min="15101" max="15105" width="9.140625" style="332" customWidth="1"/>
    <col min="15106" max="15346" width="8.85546875" style="332"/>
    <col min="15347" max="15347" width="19" style="332" customWidth="1"/>
    <col min="15348" max="15348" width="18" style="332" customWidth="1"/>
    <col min="15349" max="15354" width="15.85546875" style="332" customWidth="1"/>
    <col min="15355" max="15356" width="8.85546875" style="332"/>
    <col min="15357" max="15361" width="9.140625" style="332" customWidth="1"/>
    <col min="15362" max="15602" width="8.85546875" style="332"/>
    <col min="15603" max="15603" width="19" style="332" customWidth="1"/>
    <col min="15604" max="15604" width="18" style="332" customWidth="1"/>
    <col min="15605" max="15610" width="15.85546875" style="332" customWidth="1"/>
    <col min="15611" max="15612" width="8.85546875" style="332"/>
    <col min="15613" max="15617" width="9.140625" style="332" customWidth="1"/>
    <col min="15618" max="15858" width="8.85546875" style="332"/>
    <col min="15859" max="15859" width="19" style="332" customWidth="1"/>
    <col min="15860" max="15860" width="18" style="332" customWidth="1"/>
    <col min="15861" max="15866" width="15.85546875" style="332" customWidth="1"/>
    <col min="15867" max="15868" width="8.85546875" style="332"/>
    <col min="15869" max="15873" width="9.140625" style="332" customWidth="1"/>
    <col min="15874" max="16114" width="8.85546875" style="332"/>
    <col min="16115" max="16115" width="19" style="332" customWidth="1"/>
    <col min="16116" max="16116" width="18" style="332" customWidth="1"/>
    <col min="16117" max="16122" width="15.85546875" style="332" customWidth="1"/>
    <col min="16123" max="16124" width="8.85546875" style="332"/>
    <col min="16125" max="16129" width="9.140625" style="332" customWidth="1"/>
    <col min="16130" max="16384" width="8.85546875" style="332"/>
  </cols>
  <sheetData>
    <row r="1" spans="1:9" ht="33" customHeight="1">
      <c r="A1" s="1027" t="s">
        <v>1228</v>
      </c>
      <c r="B1" s="1027"/>
      <c r="C1" s="1027"/>
      <c r="D1" s="1027"/>
      <c r="E1" s="1027"/>
      <c r="F1" s="1027"/>
      <c r="G1" s="1027"/>
      <c r="H1" s="1027"/>
      <c r="I1" s="500"/>
    </row>
    <row r="2" spans="1:9" ht="33" customHeight="1">
      <c r="A2" s="1028" t="s">
        <v>1229</v>
      </c>
      <c r="B2" s="1028"/>
      <c r="C2" s="1028"/>
      <c r="D2" s="1028"/>
      <c r="E2" s="1028"/>
      <c r="F2" s="1028"/>
      <c r="G2" s="1028"/>
      <c r="H2" s="1028"/>
      <c r="I2" s="500"/>
    </row>
    <row r="3" spans="1:9" s="330" customFormat="1" ht="18.75" customHeight="1">
      <c r="A3" s="999" t="s">
        <v>334</v>
      </c>
      <c r="B3" s="999"/>
      <c r="C3" s="999"/>
      <c r="D3" s="995"/>
      <c r="E3" s="997" t="s">
        <v>335</v>
      </c>
      <c r="F3" s="997"/>
      <c r="G3" s="997"/>
      <c r="H3" s="998"/>
      <c r="I3" s="501"/>
    </row>
    <row r="4" spans="1:9" s="330" customFormat="1" ht="41.1" customHeight="1">
      <c r="A4" s="991" t="s">
        <v>832</v>
      </c>
      <c r="B4" s="301" t="s">
        <v>1230</v>
      </c>
      <c r="C4" s="1068" t="s">
        <v>1233</v>
      </c>
      <c r="D4" s="1068"/>
      <c r="E4" s="1068"/>
      <c r="F4" s="301" t="s">
        <v>319</v>
      </c>
      <c r="G4" s="301" t="s">
        <v>320</v>
      </c>
      <c r="H4" s="991" t="s">
        <v>838</v>
      </c>
      <c r="I4" s="501"/>
    </row>
    <row r="5" spans="1:9" s="330" customFormat="1" ht="72.75" customHeight="1">
      <c r="A5" s="991"/>
      <c r="B5" s="301" t="s">
        <v>1231</v>
      </c>
      <c r="C5" s="301" t="s">
        <v>321</v>
      </c>
      <c r="D5" s="301" t="s">
        <v>322</v>
      </c>
      <c r="E5" s="301" t="s">
        <v>323</v>
      </c>
      <c r="F5" s="301" t="s">
        <v>324</v>
      </c>
      <c r="G5" s="301" t="s">
        <v>325</v>
      </c>
      <c r="H5" s="991"/>
      <c r="I5" s="501"/>
    </row>
    <row r="6" spans="1:9" ht="33" customHeight="1">
      <c r="A6" s="299" t="s">
        <v>104</v>
      </c>
      <c r="B6" s="268">
        <v>23</v>
      </c>
      <c r="C6" s="268" t="s">
        <v>120</v>
      </c>
      <c r="D6" s="268" t="s">
        <v>120</v>
      </c>
      <c r="E6" s="268">
        <v>25</v>
      </c>
      <c r="F6" s="268">
        <v>1.1000000000000001</v>
      </c>
      <c r="G6" s="268">
        <v>7.2</v>
      </c>
      <c r="H6" s="299" t="s">
        <v>2</v>
      </c>
      <c r="I6" s="500"/>
    </row>
    <row r="7" spans="1:9" ht="33" customHeight="1">
      <c r="A7" s="299" t="s">
        <v>750</v>
      </c>
      <c r="B7" s="269">
        <v>26</v>
      </c>
      <c r="C7" s="269" t="s">
        <v>120</v>
      </c>
      <c r="D7" s="269" t="s">
        <v>120</v>
      </c>
      <c r="E7" s="269">
        <v>23</v>
      </c>
      <c r="F7" s="269">
        <v>1.2</v>
      </c>
      <c r="G7" s="269">
        <v>6.8</v>
      </c>
      <c r="H7" s="299" t="s">
        <v>1139</v>
      </c>
      <c r="I7" s="500"/>
    </row>
    <row r="8" spans="1:9" ht="33" customHeight="1">
      <c r="A8" s="299" t="s">
        <v>105</v>
      </c>
      <c r="B8" s="268">
        <v>70</v>
      </c>
      <c r="C8" s="268" t="s">
        <v>120</v>
      </c>
      <c r="D8" s="268" t="s">
        <v>120</v>
      </c>
      <c r="E8" s="268" t="s">
        <v>120</v>
      </c>
      <c r="F8" s="268">
        <v>4.5999999999999996</v>
      </c>
      <c r="G8" s="268">
        <v>4.8</v>
      </c>
      <c r="H8" s="299" t="s">
        <v>5</v>
      </c>
      <c r="I8" s="500"/>
    </row>
    <row r="9" spans="1:9" ht="33" customHeight="1">
      <c r="A9" s="299" t="s">
        <v>106</v>
      </c>
      <c r="B9" s="269">
        <v>28</v>
      </c>
      <c r="C9" s="269" t="s">
        <v>120</v>
      </c>
      <c r="D9" s="269" t="s">
        <v>120</v>
      </c>
      <c r="E9" s="269">
        <v>8</v>
      </c>
      <c r="F9" s="269">
        <v>2.2999999999999998</v>
      </c>
      <c r="G9" s="269">
        <v>4.3</v>
      </c>
      <c r="H9" s="299" t="s">
        <v>7</v>
      </c>
      <c r="I9" s="500"/>
    </row>
    <row r="10" spans="1:9" ht="33" customHeight="1">
      <c r="A10" s="299" t="s">
        <v>107</v>
      </c>
      <c r="B10" s="268">
        <v>32</v>
      </c>
      <c r="C10" s="268">
        <v>22</v>
      </c>
      <c r="D10" s="268" t="s">
        <v>120</v>
      </c>
      <c r="E10" s="268">
        <v>58</v>
      </c>
      <c r="F10" s="268">
        <v>2</v>
      </c>
      <c r="G10" s="268">
        <v>5.6</v>
      </c>
      <c r="H10" s="299" t="s">
        <v>8</v>
      </c>
      <c r="I10" s="500"/>
    </row>
    <row r="11" spans="1:9" ht="33" customHeight="1">
      <c r="A11" s="299" t="s">
        <v>108</v>
      </c>
      <c r="B11" s="269">
        <v>28</v>
      </c>
      <c r="C11" s="269">
        <v>59</v>
      </c>
      <c r="D11" s="269" t="s">
        <v>120</v>
      </c>
      <c r="E11" s="269">
        <v>69</v>
      </c>
      <c r="F11" s="269">
        <v>3.3</v>
      </c>
      <c r="G11" s="269">
        <v>2.7</v>
      </c>
      <c r="H11" s="299" t="s">
        <v>10</v>
      </c>
      <c r="I11" s="500"/>
    </row>
    <row r="12" spans="1:9" ht="33" customHeight="1">
      <c r="A12" s="299" t="s">
        <v>110</v>
      </c>
      <c r="B12" s="268">
        <v>20</v>
      </c>
      <c r="C12" s="268">
        <v>5</v>
      </c>
      <c r="D12" s="268">
        <v>1</v>
      </c>
      <c r="E12" s="268">
        <v>34</v>
      </c>
      <c r="F12" s="268">
        <v>3</v>
      </c>
      <c r="G12" s="268">
        <v>2.4</v>
      </c>
      <c r="H12" s="299" t="s">
        <v>11</v>
      </c>
      <c r="I12" s="500"/>
    </row>
    <row r="13" spans="1:9" ht="33" customHeight="1">
      <c r="A13" s="299" t="s">
        <v>111</v>
      </c>
      <c r="B13" s="269">
        <v>55</v>
      </c>
      <c r="C13" s="269" t="s">
        <v>120</v>
      </c>
      <c r="D13" s="269">
        <v>33</v>
      </c>
      <c r="E13" s="269" t="s">
        <v>120</v>
      </c>
      <c r="F13" s="269">
        <v>1.9</v>
      </c>
      <c r="G13" s="269">
        <v>10.1</v>
      </c>
      <c r="H13" s="299" t="s">
        <v>13</v>
      </c>
      <c r="I13" s="500"/>
    </row>
    <row r="14" spans="1:9" ht="33" customHeight="1">
      <c r="A14" s="299" t="s">
        <v>124</v>
      </c>
      <c r="B14" s="268" t="s">
        <v>120</v>
      </c>
      <c r="C14" s="268" t="s">
        <v>120</v>
      </c>
      <c r="D14" s="268" t="s">
        <v>120</v>
      </c>
      <c r="E14" s="268" t="s">
        <v>120</v>
      </c>
      <c r="F14" s="268">
        <v>0.7</v>
      </c>
      <c r="G14" s="268">
        <v>3.1</v>
      </c>
      <c r="H14" s="299" t="s">
        <v>15</v>
      </c>
      <c r="I14" s="500"/>
    </row>
    <row r="15" spans="1:9" ht="33" customHeight="1">
      <c r="A15" s="299" t="s">
        <v>112</v>
      </c>
      <c r="B15" s="269">
        <v>32</v>
      </c>
      <c r="C15" s="269">
        <v>23</v>
      </c>
      <c r="D15" s="269" t="s">
        <v>120</v>
      </c>
      <c r="E15" s="269">
        <v>3</v>
      </c>
      <c r="F15" s="269">
        <v>3.9</v>
      </c>
      <c r="G15" s="269">
        <v>2.6</v>
      </c>
      <c r="H15" s="299" t="s">
        <v>17</v>
      </c>
      <c r="I15" s="500"/>
    </row>
    <row r="16" spans="1:9" ht="33" customHeight="1">
      <c r="A16" s="299" t="s">
        <v>40</v>
      </c>
      <c r="B16" s="268">
        <v>31</v>
      </c>
      <c r="C16" s="268" t="s">
        <v>120</v>
      </c>
      <c r="D16" s="268" t="s">
        <v>120</v>
      </c>
      <c r="E16" s="268" t="s">
        <v>120</v>
      </c>
      <c r="F16" s="268">
        <v>2.9</v>
      </c>
      <c r="G16" s="268">
        <v>2.1</v>
      </c>
      <c r="H16" s="299" t="s">
        <v>18</v>
      </c>
      <c r="I16" s="500"/>
    </row>
    <row r="17" spans="1:11" ht="33" customHeight="1">
      <c r="A17" s="299" t="s">
        <v>113</v>
      </c>
      <c r="B17" s="269">
        <v>20</v>
      </c>
      <c r="C17" s="269" t="s">
        <v>120</v>
      </c>
      <c r="D17" s="269" t="s">
        <v>120</v>
      </c>
      <c r="E17" s="269" t="s">
        <v>120</v>
      </c>
      <c r="F17" s="269">
        <v>1.9</v>
      </c>
      <c r="G17" s="269">
        <v>3.2</v>
      </c>
      <c r="H17" s="299" t="s">
        <v>20</v>
      </c>
      <c r="I17" s="500"/>
    </row>
    <row r="18" spans="1:11" ht="33" customHeight="1">
      <c r="A18" s="299" t="s">
        <v>21</v>
      </c>
      <c r="B18" s="268">
        <v>15</v>
      </c>
      <c r="C18" s="268" t="s">
        <v>120</v>
      </c>
      <c r="D18" s="268" t="s">
        <v>120</v>
      </c>
      <c r="E18" s="268" t="s">
        <v>120</v>
      </c>
      <c r="F18" s="268">
        <v>1.7</v>
      </c>
      <c r="G18" s="268">
        <v>2.5</v>
      </c>
      <c r="H18" s="299" t="s">
        <v>22</v>
      </c>
      <c r="I18" s="500"/>
    </row>
    <row r="19" spans="1:11" ht="33" customHeight="1">
      <c r="A19" s="299" t="s">
        <v>115</v>
      </c>
      <c r="B19" s="269">
        <v>11</v>
      </c>
      <c r="C19" s="269" t="s">
        <v>120</v>
      </c>
      <c r="D19" s="269" t="s">
        <v>120</v>
      </c>
      <c r="E19" s="269">
        <v>22</v>
      </c>
      <c r="F19" s="269">
        <v>0.7</v>
      </c>
      <c r="G19" s="269">
        <v>4.4000000000000004</v>
      </c>
      <c r="H19" s="299" t="s">
        <v>23</v>
      </c>
      <c r="I19" s="500"/>
    </row>
    <row r="20" spans="1:11" ht="33" customHeight="1">
      <c r="A20" s="299" t="s">
        <v>24</v>
      </c>
      <c r="B20" s="268">
        <v>45</v>
      </c>
      <c r="C20" s="268">
        <v>25</v>
      </c>
      <c r="D20" s="268" t="s">
        <v>120</v>
      </c>
      <c r="E20" s="268">
        <v>34</v>
      </c>
      <c r="F20" s="268">
        <v>3.2</v>
      </c>
      <c r="G20" s="268">
        <v>6.7</v>
      </c>
      <c r="H20" s="299" t="s">
        <v>25</v>
      </c>
      <c r="I20" s="500"/>
    </row>
    <row r="21" spans="1:11" ht="33" customHeight="1">
      <c r="A21" s="299" t="s">
        <v>116</v>
      </c>
      <c r="B21" s="269">
        <v>30</v>
      </c>
      <c r="C21" s="269">
        <v>1</v>
      </c>
      <c r="D21" s="269" t="s">
        <v>120</v>
      </c>
      <c r="E21" s="269" t="s">
        <v>120</v>
      </c>
      <c r="F21" s="269">
        <v>2.8</v>
      </c>
      <c r="G21" s="269">
        <v>4.2</v>
      </c>
      <c r="H21" s="299" t="s">
        <v>117</v>
      </c>
      <c r="I21" s="500"/>
    </row>
    <row r="22" spans="1:11" ht="33" customHeight="1">
      <c r="A22" s="299" t="s">
        <v>118</v>
      </c>
      <c r="B22" s="268">
        <v>18</v>
      </c>
      <c r="C22" s="268" t="s">
        <v>120</v>
      </c>
      <c r="D22" s="268" t="s">
        <v>120</v>
      </c>
      <c r="E22" s="268" t="s">
        <v>120</v>
      </c>
      <c r="F22" s="268">
        <v>2.5</v>
      </c>
      <c r="G22" s="268">
        <v>2.2000000000000002</v>
      </c>
      <c r="H22" s="299" t="s">
        <v>150</v>
      </c>
      <c r="I22" s="500"/>
    </row>
    <row r="23" spans="1:11" ht="33" customHeight="1">
      <c r="A23" s="299" t="s">
        <v>126</v>
      </c>
      <c r="B23" s="269">
        <v>27</v>
      </c>
      <c r="C23" s="269">
        <v>24</v>
      </c>
      <c r="D23" s="269" t="s">
        <v>120</v>
      </c>
      <c r="E23" s="269">
        <v>25</v>
      </c>
      <c r="F23" s="269">
        <v>3.8</v>
      </c>
      <c r="G23" s="269">
        <v>4.0999999999999996</v>
      </c>
      <c r="H23" s="299" t="s">
        <v>30</v>
      </c>
      <c r="I23" s="500"/>
    </row>
    <row r="24" spans="1:11" ht="33" customHeight="1">
      <c r="A24" s="299" t="s">
        <v>31</v>
      </c>
      <c r="B24" s="268">
        <v>33</v>
      </c>
      <c r="C24" s="268" t="s">
        <v>120</v>
      </c>
      <c r="D24" s="268" t="s">
        <v>120</v>
      </c>
      <c r="E24" s="268" t="s">
        <v>120</v>
      </c>
      <c r="F24" s="268">
        <v>0.7</v>
      </c>
      <c r="G24" s="268">
        <v>16.5</v>
      </c>
      <c r="H24" s="299" t="s">
        <v>32</v>
      </c>
      <c r="I24" s="500"/>
    </row>
    <row r="25" spans="1:11" ht="33" customHeight="1">
      <c r="A25" s="299" t="s">
        <v>33</v>
      </c>
      <c r="B25" s="269">
        <v>46</v>
      </c>
      <c r="C25" s="269">
        <v>41</v>
      </c>
      <c r="D25" s="269" t="s">
        <v>120</v>
      </c>
      <c r="E25" s="269">
        <v>57</v>
      </c>
      <c r="F25" s="269">
        <v>3.4</v>
      </c>
      <c r="G25" s="269">
        <v>4.0999999999999996</v>
      </c>
      <c r="H25" s="299" t="s">
        <v>34</v>
      </c>
      <c r="I25" s="500"/>
    </row>
    <row r="26" spans="1:11" ht="33" customHeight="1">
      <c r="A26" s="266" t="s">
        <v>628</v>
      </c>
      <c r="B26" s="305">
        <v>29</v>
      </c>
      <c r="C26" s="305">
        <v>23</v>
      </c>
      <c r="D26" s="305">
        <v>17</v>
      </c>
      <c r="E26" s="305">
        <v>33</v>
      </c>
      <c r="F26" s="266">
        <v>2.7</v>
      </c>
      <c r="G26" s="305">
        <v>4.4000000000000004</v>
      </c>
      <c r="H26" s="273" t="s">
        <v>629</v>
      </c>
      <c r="I26" s="500"/>
    </row>
    <row r="27" spans="1:11" s="330" customFormat="1" ht="19.5" customHeight="1">
      <c r="A27" s="1032" t="s">
        <v>314</v>
      </c>
      <c r="B27" s="1032"/>
      <c r="C27" s="1032"/>
      <c r="D27" s="1032"/>
      <c r="E27" s="1060" t="s">
        <v>315</v>
      </c>
      <c r="F27" s="1061"/>
      <c r="G27" s="1061"/>
      <c r="H27" s="1062"/>
      <c r="I27" s="500"/>
      <c r="J27" s="332"/>
      <c r="K27" s="332"/>
    </row>
    <row r="28" spans="1:11">
      <c r="A28" s="502"/>
      <c r="B28" s="502"/>
      <c r="C28" s="502"/>
      <c r="D28" s="502"/>
      <c r="E28" s="502"/>
      <c r="F28" s="502"/>
      <c r="G28" s="502"/>
      <c r="H28" s="502"/>
    </row>
  </sheetData>
  <mergeCells count="9">
    <mergeCell ref="A1:H1"/>
    <mergeCell ref="A2:H2"/>
    <mergeCell ref="A3:D3"/>
    <mergeCell ref="A27:D27"/>
    <mergeCell ref="H4:H5"/>
    <mergeCell ref="A4:A5"/>
    <mergeCell ref="C4:E4"/>
    <mergeCell ref="E3:H3"/>
    <mergeCell ref="E27:H27"/>
  </mergeCells>
  <pageMargins left="0.7" right="0.7" top="0.75" bottom="0.75" header="0.3" footer="0.3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N28"/>
  <sheetViews>
    <sheetView rightToLeft="1" zoomScaleNormal="100" workbookViewId="0">
      <selection activeCell="C3" sqref="C3:E3"/>
    </sheetView>
  </sheetViews>
  <sheetFormatPr defaultColWidth="8.85546875" defaultRowHeight="15.75"/>
  <cols>
    <col min="1" max="1" width="25.7109375" style="333" customWidth="1"/>
    <col min="2" max="4" width="21.7109375" style="333" customWidth="1"/>
    <col min="5" max="5" width="25.7109375" style="333" customWidth="1"/>
    <col min="6" max="6" width="42.28515625" style="333" customWidth="1"/>
    <col min="7" max="7" width="8.85546875" style="333"/>
    <col min="8" max="11" width="9.140625" style="333" customWidth="1"/>
    <col min="12" max="253" width="8.85546875" style="333"/>
    <col min="254" max="254" width="19" style="333" customWidth="1"/>
    <col min="255" max="255" width="18" style="333" customWidth="1"/>
    <col min="256" max="256" width="15.85546875" style="333" customWidth="1"/>
    <col min="257" max="259" width="9.140625" style="333" customWidth="1"/>
    <col min="260" max="260" width="18.42578125" style="333" customWidth="1"/>
    <col min="261" max="261" width="15.85546875" style="333" customWidth="1"/>
    <col min="262" max="263" width="8.85546875" style="333"/>
    <col min="264" max="267" width="9.140625" style="333" customWidth="1"/>
    <col min="268" max="509" width="8.85546875" style="333"/>
    <col min="510" max="510" width="19" style="333" customWidth="1"/>
    <col min="511" max="511" width="18" style="333" customWidth="1"/>
    <col min="512" max="512" width="15.85546875" style="333" customWidth="1"/>
    <col min="513" max="515" width="9.140625" style="333" customWidth="1"/>
    <col min="516" max="516" width="18.42578125" style="333" customWidth="1"/>
    <col min="517" max="517" width="15.85546875" style="333" customWidth="1"/>
    <col min="518" max="519" width="8.85546875" style="333"/>
    <col min="520" max="523" width="9.140625" style="333" customWidth="1"/>
    <col min="524" max="765" width="8.85546875" style="333"/>
    <col min="766" max="766" width="19" style="333" customWidth="1"/>
    <col min="767" max="767" width="18" style="333" customWidth="1"/>
    <col min="768" max="768" width="15.85546875" style="333" customWidth="1"/>
    <col min="769" max="771" width="9.140625" style="333" customWidth="1"/>
    <col min="772" max="772" width="18.42578125" style="333" customWidth="1"/>
    <col min="773" max="773" width="15.85546875" style="333" customWidth="1"/>
    <col min="774" max="775" width="8.85546875" style="333"/>
    <col min="776" max="779" width="9.140625" style="333" customWidth="1"/>
    <col min="780" max="1021" width="8.85546875" style="333"/>
    <col min="1022" max="1022" width="19" style="333" customWidth="1"/>
    <col min="1023" max="1023" width="18" style="333" customWidth="1"/>
    <col min="1024" max="1024" width="15.85546875" style="333" customWidth="1"/>
    <col min="1025" max="1027" width="9.140625" style="333" customWidth="1"/>
    <col min="1028" max="1028" width="18.42578125" style="333" customWidth="1"/>
    <col min="1029" max="1029" width="15.85546875" style="333" customWidth="1"/>
    <col min="1030" max="1031" width="8.85546875" style="333"/>
    <col min="1032" max="1035" width="9.140625" style="333" customWidth="1"/>
    <col min="1036" max="1277" width="8.85546875" style="333"/>
    <col min="1278" max="1278" width="19" style="333" customWidth="1"/>
    <col min="1279" max="1279" width="18" style="333" customWidth="1"/>
    <col min="1280" max="1280" width="15.85546875" style="333" customWidth="1"/>
    <col min="1281" max="1283" width="9.140625" style="333" customWidth="1"/>
    <col min="1284" max="1284" width="18.42578125" style="333" customWidth="1"/>
    <col min="1285" max="1285" width="15.85546875" style="333" customWidth="1"/>
    <col min="1286" max="1287" width="8.85546875" style="333"/>
    <col min="1288" max="1291" width="9.140625" style="333" customWidth="1"/>
    <col min="1292" max="1533" width="8.85546875" style="333"/>
    <col min="1534" max="1534" width="19" style="333" customWidth="1"/>
    <col min="1535" max="1535" width="18" style="333" customWidth="1"/>
    <col min="1536" max="1536" width="15.85546875" style="333" customWidth="1"/>
    <col min="1537" max="1539" width="9.140625" style="333" customWidth="1"/>
    <col min="1540" max="1540" width="18.42578125" style="333" customWidth="1"/>
    <col min="1541" max="1541" width="15.85546875" style="333" customWidth="1"/>
    <col min="1542" max="1543" width="8.85546875" style="333"/>
    <col min="1544" max="1547" width="9.140625" style="333" customWidth="1"/>
    <col min="1548" max="1789" width="8.85546875" style="333"/>
    <col min="1790" max="1790" width="19" style="333" customWidth="1"/>
    <col min="1791" max="1791" width="18" style="333" customWidth="1"/>
    <col min="1792" max="1792" width="15.85546875" style="333" customWidth="1"/>
    <col min="1793" max="1795" width="9.140625" style="333" customWidth="1"/>
    <col min="1796" max="1796" width="18.42578125" style="333" customWidth="1"/>
    <col min="1797" max="1797" width="15.85546875" style="333" customWidth="1"/>
    <col min="1798" max="1799" width="8.85546875" style="333"/>
    <col min="1800" max="1803" width="9.140625" style="333" customWidth="1"/>
    <col min="1804" max="2045" width="8.85546875" style="333"/>
    <col min="2046" max="2046" width="19" style="333" customWidth="1"/>
    <col min="2047" max="2047" width="18" style="333" customWidth="1"/>
    <col min="2048" max="2048" width="15.85546875" style="333" customWidth="1"/>
    <col min="2049" max="2051" width="9.140625" style="333" customWidth="1"/>
    <col min="2052" max="2052" width="18.42578125" style="333" customWidth="1"/>
    <col min="2053" max="2053" width="15.85546875" style="333" customWidth="1"/>
    <col min="2054" max="2055" width="8.85546875" style="333"/>
    <col min="2056" max="2059" width="9.140625" style="333" customWidth="1"/>
    <col min="2060" max="2301" width="8.85546875" style="333"/>
    <col min="2302" max="2302" width="19" style="333" customWidth="1"/>
    <col min="2303" max="2303" width="18" style="333" customWidth="1"/>
    <col min="2304" max="2304" width="15.85546875" style="333" customWidth="1"/>
    <col min="2305" max="2307" width="9.140625" style="333" customWidth="1"/>
    <col min="2308" max="2308" width="18.42578125" style="333" customWidth="1"/>
    <col min="2309" max="2309" width="15.85546875" style="333" customWidth="1"/>
    <col min="2310" max="2311" width="8.85546875" style="333"/>
    <col min="2312" max="2315" width="9.140625" style="333" customWidth="1"/>
    <col min="2316" max="2557" width="8.85546875" style="333"/>
    <col min="2558" max="2558" width="19" style="333" customWidth="1"/>
    <col min="2559" max="2559" width="18" style="333" customWidth="1"/>
    <col min="2560" max="2560" width="15.85546875" style="333" customWidth="1"/>
    <col min="2561" max="2563" width="9.140625" style="333" customWidth="1"/>
    <col min="2564" max="2564" width="18.42578125" style="333" customWidth="1"/>
    <col min="2565" max="2565" width="15.85546875" style="333" customWidth="1"/>
    <col min="2566" max="2567" width="8.85546875" style="333"/>
    <col min="2568" max="2571" width="9.140625" style="333" customWidth="1"/>
    <col min="2572" max="2813" width="8.85546875" style="333"/>
    <col min="2814" max="2814" width="19" style="333" customWidth="1"/>
    <col min="2815" max="2815" width="18" style="333" customWidth="1"/>
    <col min="2816" max="2816" width="15.85546875" style="333" customWidth="1"/>
    <col min="2817" max="2819" width="9.140625" style="333" customWidth="1"/>
    <col min="2820" max="2820" width="18.42578125" style="333" customWidth="1"/>
    <col min="2821" max="2821" width="15.85546875" style="333" customWidth="1"/>
    <col min="2822" max="2823" width="8.85546875" style="333"/>
    <col min="2824" max="2827" width="9.140625" style="333" customWidth="1"/>
    <col min="2828" max="3069" width="8.85546875" style="333"/>
    <col min="3070" max="3070" width="19" style="333" customWidth="1"/>
    <col min="3071" max="3071" width="18" style="333" customWidth="1"/>
    <col min="3072" max="3072" width="15.85546875" style="333" customWidth="1"/>
    <col min="3073" max="3075" width="9.140625" style="333" customWidth="1"/>
    <col min="3076" max="3076" width="18.42578125" style="333" customWidth="1"/>
    <col min="3077" max="3077" width="15.85546875" style="333" customWidth="1"/>
    <col min="3078" max="3079" width="8.85546875" style="333"/>
    <col min="3080" max="3083" width="9.140625" style="333" customWidth="1"/>
    <col min="3084" max="3325" width="8.85546875" style="333"/>
    <col min="3326" max="3326" width="19" style="333" customWidth="1"/>
    <col min="3327" max="3327" width="18" style="333" customWidth="1"/>
    <col min="3328" max="3328" width="15.85546875" style="333" customWidth="1"/>
    <col min="3329" max="3331" width="9.140625" style="333" customWidth="1"/>
    <col min="3332" max="3332" width="18.42578125" style="333" customWidth="1"/>
    <col min="3333" max="3333" width="15.85546875" style="333" customWidth="1"/>
    <col min="3334" max="3335" width="8.85546875" style="333"/>
    <col min="3336" max="3339" width="9.140625" style="333" customWidth="1"/>
    <col min="3340" max="3581" width="8.85546875" style="333"/>
    <col min="3582" max="3582" width="19" style="333" customWidth="1"/>
    <col min="3583" max="3583" width="18" style="333" customWidth="1"/>
    <col min="3584" max="3584" width="15.85546875" style="333" customWidth="1"/>
    <col min="3585" max="3587" width="9.140625" style="333" customWidth="1"/>
    <col min="3588" max="3588" width="18.42578125" style="333" customWidth="1"/>
    <col min="3589" max="3589" width="15.85546875" style="333" customWidth="1"/>
    <col min="3590" max="3591" width="8.85546875" style="333"/>
    <col min="3592" max="3595" width="9.140625" style="333" customWidth="1"/>
    <col min="3596" max="3837" width="8.85546875" style="333"/>
    <col min="3838" max="3838" width="19" style="333" customWidth="1"/>
    <col min="3839" max="3839" width="18" style="333" customWidth="1"/>
    <col min="3840" max="3840" width="15.85546875" style="333" customWidth="1"/>
    <col min="3841" max="3843" width="9.140625" style="333" customWidth="1"/>
    <col min="3844" max="3844" width="18.42578125" style="333" customWidth="1"/>
    <col min="3845" max="3845" width="15.85546875" style="333" customWidth="1"/>
    <col min="3846" max="3847" width="8.85546875" style="333"/>
    <col min="3848" max="3851" width="9.140625" style="333" customWidth="1"/>
    <col min="3852" max="4093" width="8.85546875" style="333"/>
    <col min="4094" max="4094" width="19" style="333" customWidth="1"/>
    <col min="4095" max="4095" width="18" style="333" customWidth="1"/>
    <col min="4096" max="4096" width="15.85546875" style="333" customWidth="1"/>
    <col min="4097" max="4099" width="9.140625" style="333" customWidth="1"/>
    <col min="4100" max="4100" width="18.42578125" style="333" customWidth="1"/>
    <col min="4101" max="4101" width="15.85546875" style="333" customWidth="1"/>
    <col min="4102" max="4103" width="8.85546875" style="333"/>
    <col min="4104" max="4107" width="9.140625" style="333" customWidth="1"/>
    <col min="4108" max="4349" width="8.85546875" style="333"/>
    <col min="4350" max="4350" width="19" style="333" customWidth="1"/>
    <col min="4351" max="4351" width="18" style="333" customWidth="1"/>
    <col min="4352" max="4352" width="15.85546875" style="333" customWidth="1"/>
    <col min="4353" max="4355" width="9.140625" style="333" customWidth="1"/>
    <col min="4356" max="4356" width="18.42578125" style="333" customWidth="1"/>
    <col min="4357" max="4357" width="15.85546875" style="333" customWidth="1"/>
    <col min="4358" max="4359" width="8.85546875" style="333"/>
    <col min="4360" max="4363" width="9.140625" style="333" customWidth="1"/>
    <col min="4364" max="4605" width="8.85546875" style="333"/>
    <col min="4606" max="4606" width="19" style="333" customWidth="1"/>
    <col min="4607" max="4607" width="18" style="333" customWidth="1"/>
    <col min="4608" max="4608" width="15.85546875" style="333" customWidth="1"/>
    <col min="4609" max="4611" width="9.140625" style="333" customWidth="1"/>
    <col min="4612" max="4612" width="18.42578125" style="333" customWidth="1"/>
    <col min="4613" max="4613" width="15.85546875" style="333" customWidth="1"/>
    <col min="4614" max="4615" width="8.85546875" style="333"/>
    <col min="4616" max="4619" width="9.140625" style="333" customWidth="1"/>
    <col min="4620" max="4861" width="8.85546875" style="333"/>
    <col min="4862" max="4862" width="19" style="333" customWidth="1"/>
    <col min="4863" max="4863" width="18" style="333" customWidth="1"/>
    <col min="4864" max="4864" width="15.85546875" style="333" customWidth="1"/>
    <col min="4865" max="4867" width="9.140625" style="333" customWidth="1"/>
    <col min="4868" max="4868" width="18.42578125" style="333" customWidth="1"/>
    <col min="4869" max="4869" width="15.85546875" style="333" customWidth="1"/>
    <col min="4870" max="4871" width="8.85546875" style="333"/>
    <col min="4872" max="4875" width="9.140625" style="333" customWidth="1"/>
    <col min="4876" max="5117" width="8.85546875" style="333"/>
    <col min="5118" max="5118" width="19" style="333" customWidth="1"/>
    <col min="5119" max="5119" width="18" style="333" customWidth="1"/>
    <col min="5120" max="5120" width="15.85546875" style="333" customWidth="1"/>
    <col min="5121" max="5123" width="9.140625" style="333" customWidth="1"/>
    <col min="5124" max="5124" width="18.42578125" style="333" customWidth="1"/>
    <col min="5125" max="5125" width="15.85546875" style="333" customWidth="1"/>
    <col min="5126" max="5127" width="8.85546875" style="333"/>
    <col min="5128" max="5131" width="9.140625" style="333" customWidth="1"/>
    <col min="5132" max="5373" width="8.85546875" style="333"/>
    <col min="5374" max="5374" width="19" style="333" customWidth="1"/>
    <col min="5375" max="5375" width="18" style="333" customWidth="1"/>
    <col min="5376" max="5376" width="15.85546875" style="333" customWidth="1"/>
    <col min="5377" max="5379" width="9.140625" style="333" customWidth="1"/>
    <col min="5380" max="5380" width="18.42578125" style="333" customWidth="1"/>
    <col min="5381" max="5381" width="15.85546875" style="333" customWidth="1"/>
    <col min="5382" max="5383" width="8.85546875" style="333"/>
    <col min="5384" max="5387" width="9.140625" style="333" customWidth="1"/>
    <col min="5388" max="5629" width="8.85546875" style="333"/>
    <col min="5630" max="5630" width="19" style="333" customWidth="1"/>
    <col min="5631" max="5631" width="18" style="333" customWidth="1"/>
    <col min="5632" max="5632" width="15.85546875" style="333" customWidth="1"/>
    <col min="5633" max="5635" width="9.140625" style="333" customWidth="1"/>
    <col min="5636" max="5636" width="18.42578125" style="333" customWidth="1"/>
    <col min="5637" max="5637" width="15.85546875" style="333" customWidth="1"/>
    <col min="5638" max="5639" width="8.85546875" style="333"/>
    <col min="5640" max="5643" width="9.140625" style="333" customWidth="1"/>
    <col min="5644" max="5885" width="8.85546875" style="333"/>
    <col min="5886" max="5886" width="19" style="333" customWidth="1"/>
    <col min="5887" max="5887" width="18" style="333" customWidth="1"/>
    <col min="5888" max="5888" width="15.85546875" style="333" customWidth="1"/>
    <col min="5889" max="5891" width="9.140625" style="333" customWidth="1"/>
    <col min="5892" max="5892" width="18.42578125" style="333" customWidth="1"/>
    <col min="5893" max="5893" width="15.85546875" style="333" customWidth="1"/>
    <col min="5894" max="5895" width="8.85546875" style="333"/>
    <col min="5896" max="5899" width="9.140625" style="333" customWidth="1"/>
    <col min="5900" max="6141" width="8.85546875" style="333"/>
    <col min="6142" max="6142" width="19" style="333" customWidth="1"/>
    <col min="6143" max="6143" width="18" style="333" customWidth="1"/>
    <col min="6144" max="6144" width="15.85546875" style="333" customWidth="1"/>
    <col min="6145" max="6147" width="9.140625" style="333" customWidth="1"/>
    <col min="6148" max="6148" width="18.42578125" style="333" customWidth="1"/>
    <col min="6149" max="6149" width="15.85546875" style="333" customWidth="1"/>
    <col min="6150" max="6151" width="8.85546875" style="333"/>
    <col min="6152" max="6155" width="9.140625" style="333" customWidth="1"/>
    <col min="6156" max="6397" width="8.85546875" style="333"/>
    <col min="6398" max="6398" width="19" style="333" customWidth="1"/>
    <col min="6399" max="6399" width="18" style="333" customWidth="1"/>
    <col min="6400" max="6400" width="15.85546875" style="333" customWidth="1"/>
    <col min="6401" max="6403" width="9.140625" style="333" customWidth="1"/>
    <col min="6404" max="6404" width="18.42578125" style="333" customWidth="1"/>
    <col min="6405" max="6405" width="15.85546875" style="333" customWidth="1"/>
    <col min="6406" max="6407" width="8.85546875" style="333"/>
    <col min="6408" max="6411" width="9.140625" style="333" customWidth="1"/>
    <col min="6412" max="6653" width="8.85546875" style="333"/>
    <col min="6654" max="6654" width="19" style="333" customWidth="1"/>
    <col min="6655" max="6655" width="18" style="333" customWidth="1"/>
    <col min="6656" max="6656" width="15.85546875" style="333" customWidth="1"/>
    <col min="6657" max="6659" width="9.140625" style="333" customWidth="1"/>
    <col min="6660" max="6660" width="18.42578125" style="333" customWidth="1"/>
    <col min="6661" max="6661" width="15.85546875" style="333" customWidth="1"/>
    <col min="6662" max="6663" width="8.85546875" style="333"/>
    <col min="6664" max="6667" width="9.140625" style="333" customWidth="1"/>
    <col min="6668" max="6909" width="8.85546875" style="333"/>
    <col min="6910" max="6910" width="19" style="333" customWidth="1"/>
    <col min="6911" max="6911" width="18" style="333" customWidth="1"/>
    <col min="6912" max="6912" width="15.85546875" style="333" customWidth="1"/>
    <col min="6913" max="6915" width="9.140625" style="333" customWidth="1"/>
    <col min="6916" max="6916" width="18.42578125" style="333" customWidth="1"/>
    <col min="6917" max="6917" width="15.85546875" style="333" customWidth="1"/>
    <col min="6918" max="6919" width="8.85546875" style="333"/>
    <col min="6920" max="6923" width="9.140625" style="333" customWidth="1"/>
    <col min="6924" max="7165" width="8.85546875" style="333"/>
    <col min="7166" max="7166" width="19" style="333" customWidth="1"/>
    <col min="7167" max="7167" width="18" style="333" customWidth="1"/>
    <col min="7168" max="7168" width="15.85546875" style="333" customWidth="1"/>
    <col min="7169" max="7171" width="9.140625" style="333" customWidth="1"/>
    <col min="7172" max="7172" width="18.42578125" style="333" customWidth="1"/>
    <col min="7173" max="7173" width="15.85546875" style="333" customWidth="1"/>
    <col min="7174" max="7175" width="8.85546875" style="333"/>
    <col min="7176" max="7179" width="9.140625" style="333" customWidth="1"/>
    <col min="7180" max="7421" width="8.85546875" style="333"/>
    <col min="7422" max="7422" width="19" style="333" customWidth="1"/>
    <col min="7423" max="7423" width="18" style="333" customWidth="1"/>
    <col min="7424" max="7424" width="15.85546875" style="333" customWidth="1"/>
    <col min="7425" max="7427" width="9.140625" style="333" customWidth="1"/>
    <col min="7428" max="7428" width="18.42578125" style="333" customWidth="1"/>
    <col min="7429" max="7429" width="15.85546875" style="333" customWidth="1"/>
    <col min="7430" max="7431" width="8.85546875" style="333"/>
    <col min="7432" max="7435" width="9.140625" style="333" customWidth="1"/>
    <col min="7436" max="7677" width="8.85546875" style="333"/>
    <col min="7678" max="7678" width="19" style="333" customWidth="1"/>
    <col min="7679" max="7679" width="18" style="333" customWidth="1"/>
    <col min="7680" max="7680" width="15.85546875" style="333" customWidth="1"/>
    <col min="7681" max="7683" width="9.140625" style="333" customWidth="1"/>
    <col min="7684" max="7684" width="18.42578125" style="333" customWidth="1"/>
    <col min="7685" max="7685" width="15.85546875" style="333" customWidth="1"/>
    <col min="7686" max="7687" width="8.85546875" style="333"/>
    <col min="7688" max="7691" width="9.140625" style="333" customWidth="1"/>
    <col min="7692" max="7933" width="8.85546875" style="333"/>
    <col min="7934" max="7934" width="19" style="333" customWidth="1"/>
    <col min="7935" max="7935" width="18" style="333" customWidth="1"/>
    <col min="7936" max="7936" width="15.85546875" style="333" customWidth="1"/>
    <col min="7937" max="7939" width="9.140625" style="333" customWidth="1"/>
    <col min="7940" max="7940" width="18.42578125" style="333" customWidth="1"/>
    <col min="7941" max="7941" width="15.85546875" style="333" customWidth="1"/>
    <col min="7942" max="7943" width="8.85546875" style="333"/>
    <col min="7944" max="7947" width="9.140625" style="333" customWidth="1"/>
    <col min="7948" max="8189" width="8.85546875" style="333"/>
    <col min="8190" max="8190" width="19" style="333" customWidth="1"/>
    <col min="8191" max="8191" width="18" style="333" customWidth="1"/>
    <col min="8192" max="8192" width="15.85546875" style="333" customWidth="1"/>
    <col min="8193" max="8195" width="9.140625" style="333" customWidth="1"/>
    <col min="8196" max="8196" width="18.42578125" style="333" customWidth="1"/>
    <col min="8197" max="8197" width="15.85546875" style="333" customWidth="1"/>
    <col min="8198" max="8199" width="8.85546875" style="333"/>
    <col min="8200" max="8203" width="9.140625" style="333" customWidth="1"/>
    <col min="8204" max="8445" width="8.85546875" style="333"/>
    <col min="8446" max="8446" width="19" style="333" customWidth="1"/>
    <col min="8447" max="8447" width="18" style="333" customWidth="1"/>
    <col min="8448" max="8448" width="15.85546875" style="333" customWidth="1"/>
    <col min="8449" max="8451" width="9.140625" style="333" customWidth="1"/>
    <col min="8452" max="8452" width="18.42578125" style="333" customWidth="1"/>
    <col min="8453" max="8453" width="15.85546875" style="333" customWidth="1"/>
    <col min="8454" max="8455" width="8.85546875" style="333"/>
    <col min="8456" max="8459" width="9.140625" style="333" customWidth="1"/>
    <col min="8460" max="8701" width="8.85546875" style="333"/>
    <col min="8702" max="8702" width="19" style="333" customWidth="1"/>
    <col min="8703" max="8703" width="18" style="333" customWidth="1"/>
    <col min="8704" max="8704" width="15.85546875" style="333" customWidth="1"/>
    <col min="8705" max="8707" width="9.140625" style="333" customWidth="1"/>
    <col min="8708" max="8708" width="18.42578125" style="333" customWidth="1"/>
    <col min="8709" max="8709" width="15.85546875" style="333" customWidth="1"/>
    <col min="8710" max="8711" width="8.85546875" style="333"/>
    <col min="8712" max="8715" width="9.140625" style="333" customWidth="1"/>
    <col min="8716" max="8957" width="8.85546875" style="333"/>
    <col min="8958" max="8958" width="19" style="333" customWidth="1"/>
    <col min="8959" max="8959" width="18" style="333" customWidth="1"/>
    <col min="8960" max="8960" width="15.85546875" style="333" customWidth="1"/>
    <col min="8961" max="8963" width="9.140625" style="333" customWidth="1"/>
    <col min="8964" max="8964" width="18.42578125" style="333" customWidth="1"/>
    <col min="8965" max="8965" width="15.85546875" style="333" customWidth="1"/>
    <col min="8966" max="8967" width="8.85546875" style="333"/>
    <col min="8968" max="8971" width="9.140625" style="333" customWidth="1"/>
    <col min="8972" max="9213" width="8.85546875" style="333"/>
    <col min="9214" max="9214" width="19" style="333" customWidth="1"/>
    <col min="9215" max="9215" width="18" style="333" customWidth="1"/>
    <col min="9216" max="9216" width="15.85546875" style="333" customWidth="1"/>
    <col min="9217" max="9219" width="9.140625" style="333" customWidth="1"/>
    <col min="9220" max="9220" width="18.42578125" style="333" customWidth="1"/>
    <col min="9221" max="9221" width="15.85546875" style="333" customWidth="1"/>
    <col min="9222" max="9223" width="8.85546875" style="333"/>
    <col min="9224" max="9227" width="9.140625" style="333" customWidth="1"/>
    <col min="9228" max="9469" width="8.85546875" style="333"/>
    <col min="9470" max="9470" width="19" style="333" customWidth="1"/>
    <col min="9471" max="9471" width="18" style="333" customWidth="1"/>
    <col min="9472" max="9472" width="15.85546875" style="333" customWidth="1"/>
    <col min="9473" max="9475" width="9.140625" style="333" customWidth="1"/>
    <col min="9476" max="9476" width="18.42578125" style="333" customWidth="1"/>
    <col min="9477" max="9477" width="15.85546875" style="333" customWidth="1"/>
    <col min="9478" max="9479" width="8.85546875" style="333"/>
    <col min="9480" max="9483" width="9.140625" style="333" customWidth="1"/>
    <col min="9484" max="9725" width="8.85546875" style="333"/>
    <col min="9726" max="9726" width="19" style="333" customWidth="1"/>
    <col min="9727" max="9727" width="18" style="333" customWidth="1"/>
    <col min="9728" max="9728" width="15.85546875" style="333" customWidth="1"/>
    <col min="9729" max="9731" width="9.140625" style="333" customWidth="1"/>
    <col min="9732" max="9732" width="18.42578125" style="333" customWidth="1"/>
    <col min="9733" max="9733" width="15.85546875" style="333" customWidth="1"/>
    <col min="9734" max="9735" width="8.85546875" style="333"/>
    <col min="9736" max="9739" width="9.140625" style="333" customWidth="1"/>
    <col min="9740" max="9981" width="8.85546875" style="333"/>
    <col min="9982" max="9982" width="19" style="333" customWidth="1"/>
    <col min="9983" max="9983" width="18" style="333" customWidth="1"/>
    <col min="9984" max="9984" width="15.85546875" style="333" customWidth="1"/>
    <col min="9985" max="9987" width="9.140625" style="333" customWidth="1"/>
    <col min="9988" max="9988" width="18.42578125" style="333" customWidth="1"/>
    <col min="9989" max="9989" width="15.85546875" style="333" customWidth="1"/>
    <col min="9990" max="9991" width="8.85546875" style="333"/>
    <col min="9992" max="9995" width="9.140625" style="333" customWidth="1"/>
    <col min="9996" max="10237" width="8.85546875" style="333"/>
    <col min="10238" max="10238" width="19" style="333" customWidth="1"/>
    <col min="10239" max="10239" width="18" style="333" customWidth="1"/>
    <col min="10240" max="10240" width="15.85546875" style="333" customWidth="1"/>
    <col min="10241" max="10243" width="9.140625" style="333" customWidth="1"/>
    <col min="10244" max="10244" width="18.42578125" style="333" customWidth="1"/>
    <col min="10245" max="10245" width="15.85546875" style="333" customWidth="1"/>
    <col min="10246" max="10247" width="8.85546875" style="333"/>
    <col min="10248" max="10251" width="9.140625" style="333" customWidth="1"/>
    <col min="10252" max="10493" width="8.85546875" style="333"/>
    <col min="10494" max="10494" width="19" style="333" customWidth="1"/>
    <col min="10495" max="10495" width="18" style="333" customWidth="1"/>
    <col min="10496" max="10496" width="15.85546875" style="333" customWidth="1"/>
    <col min="10497" max="10499" width="9.140625" style="333" customWidth="1"/>
    <col min="10500" max="10500" width="18.42578125" style="333" customWidth="1"/>
    <col min="10501" max="10501" width="15.85546875" style="333" customWidth="1"/>
    <col min="10502" max="10503" width="8.85546875" style="333"/>
    <col min="10504" max="10507" width="9.140625" style="333" customWidth="1"/>
    <col min="10508" max="10749" width="8.85546875" style="333"/>
    <col min="10750" max="10750" width="19" style="333" customWidth="1"/>
    <col min="10751" max="10751" width="18" style="333" customWidth="1"/>
    <col min="10752" max="10752" width="15.85546875" style="333" customWidth="1"/>
    <col min="10753" max="10755" width="9.140625" style="333" customWidth="1"/>
    <col min="10756" max="10756" width="18.42578125" style="333" customWidth="1"/>
    <col min="10757" max="10757" width="15.85546875" style="333" customWidth="1"/>
    <col min="10758" max="10759" width="8.85546875" style="333"/>
    <col min="10760" max="10763" width="9.140625" style="333" customWidth="1"/>
    <col min="10764" max="11005" width="8.85546875" style="333"/>
    <col min="11006" max="11006" width="19" style="333" customWidth="1"/>
    <col min="11007" max="11007" width="18" style="333" customWidth="1"/>
    <col min="11008" max="11008" width="15.85546875" style="333" customWidth="1"/>
    <col min="11009" max="11011" width="9.140625" style="333" customWidth="1"/>
    <col min="11012" max="11012" width="18.42578125" style="333" customWidth="1"/>
    <col min="11013" max="11013" width="15.85546875" style="333" customWidth="1"/>
    <col min="11014" max="11015" width="8.85546875" style="333"/>
    <col min="11016" max="11019" width="9.140625" style="333" customWidth="1"/>
    <col min="11020" max="11261" width="8.85546875" style="333"/>
    <col min="11262" max="11262" width="19" style="333" customWidth="1"/>
    <col min="11263" max="11263" width="18" style="333" customWidth="1"/>
    <col min="11264" max="11264" width="15.85546875" style="333" customWidth="1"/>
    <col min="11265" max="11267" width="9.140625" style="333" customWidth="1"/>
    <col min="11268" max="11268" width="18.42578125" style="333" customWidth="1"/>
    <col min="11269" max="11269" width="15.85546875" style="333" customWidth="1"/>
    <col min="11270" max="11271" width="8.85546875" style="333"/>
    <col min="11272" max="11275" width="9.140625" style="333" customWidth="1"/>
    <col min="11276" max="11517" width="8.85546875" style="333"/>
    <col min="11518" max="11518" width="19" style="333" customWidth="1"/>
    <col min="11519" max="11519" width="18" style="333" customWidth="1"/>
    <col min="11520" max="11520" width="15.85546875" style="333" customWidth="1"/>
    <col min="11521" max="11523" width="9.140625" style="333" customWidth="1"/>
    <col min="11524" max="11524" width="18.42578125" style="333" customWidth="1"/>
    <col min="11525" max="11525" width="15.85546875" style="333" customWidth="1"/>
    <col min="11526" max="11527" width="8.85546875" style="333"/>
    <col min="11528" max="11531" width="9.140625" style="333" customWidth="1"/>
    <col min="11532" max="11773" width="8.85546875" style="333"/>
    <col min="11774" max="11774" width="19" style="333" customWidth="1"/>
    <col min="11775" max="11775" width="18" style="333" customWidth="1"/>
    <col min="11776" max="11776" width="15.85546875" style="333" customWidth="1"/>
    <col min="11777" max="11779" width="9.140625" style="333" customWidth="1"/>
    <col min="11780" max="11780" width="18.42578125" style="333" customWidth="1"/>
    <col min="11781" max="11781" width="15.85546875" style="333" customWidth="1"/>
    <col min="11782" max="11783" width="8.85546875" style="333"/>
    <col min="11784" max="11787" width="9.140625" style="333" customWidth="1"/>
    <col min="11788" max="12029" width="8.85546875" style="333"/>
    <col min="12030" max="12030" width="19" style="333" customWidth="1"/>
    <col min="12031" max="12031" width="18" style="333" customWidth="1"/>
    <col min="12032" max="12032" width="15.85546875" style="333" customWidth="1"/>
    <col min="12033" max="12035" width="9.140625" style="333" customWidth="1"/>
    <col min="12036" max="12036" width="18.42578125" style="333" customWidth="1"/>
    <col min="12037" max="12037" width="15.85546875" style="333" customWidth="1"/>
    <col min="12038" max="12039" width="8.85546875" style="333"/>
    <col min="12040" max="12043" width="9.140625" style="333" customWidth="1"/>
    <col min="12044" max="12285" width="8.85546875" style="333"/>
    <col min="12286" max="12286" width="19" style="333" customWidth="1"/>
    <col min="12287" max="12287" width="18" style="333" customWidth="1"/>
    <col min="12288" max="12288" width="15.85546875" style="333" customWidth="1"/>
    <col min="12289" max="12291" width="9.140625" style="333" customWidth="1"/>
    <col min="12292" max="12292" width="18.42578125" style="333" customWidth="1"/>
    <col min="12293" max="12293" width="15.85546875" style="333" customWidth="1"/>
    <col min="12294" max="12295" width="8.85546875" style="333"/>
    <col min="12296" max="12299" width="9.140625" style="333" customWidth="1"/>
    <col min="12300" max="12541" width="8.85546875" style="333"/>
    <col min="12542" max="12542" width="19" style="333" customWidth="1"/>
    <col min="12543" max="12543" width="18" style="333" customWidth="1"/>
    <col min="12544" max="12544" width="15.85546875" style="333" customWidth="1"/>
    <col min="12545" max="12547" width="9.140625" style="333" customWidth="1"/>
    <col min="12548" max="12548" width="18.42578125" style="333" customWidth="1"/>
    <col min="12549" max="12549" width="15.85546875" style="333" customWidth="1"/>
    <col min="12550" max="12551" width="8.85546875" style="333"/>
    <col min="12552" max="12555" width="9.140625" style="333" customWidth="1"/>
    <col min="12556" max="12797" width="8.85546875" style="333"/>
    <col min="12798" max="12798" width="19" style="333" customWidth="1"/>
    <col min="12799" max="12799" width="18" style="333" customWidth="1"/>
    <col min="12800" max="12800" width="15.85546875" style="333" customWidth="1"/>
    <col min="12801" max="12803" width="9.140625" style="333" customWidth="1"/>
    <col min="12804" max="12804" width="18.42578125" style="333" customWidth="1"/>
    <col min="12805" max="12805" width="15.85546875" style="333" customWidth="1"/>
    <col min="12806" max="12807" width="8.85546875" style="333"/>
    <col min="12808" max="12811" width="9.140625" style="333" customWidth="1"/>
    <col min="12812" max="13053" width="8.85546875" style="333"/>
    <col min="13054" max="13054" width="19" style="333" customWidth="1"/>
    <col min="13055" max="13055" width="18" style="333" customWidth="1"/>
    <col min="13056" max="13056" width="15.85546875" style="333" customWidth="1"/>
    <col min="13057" max="13059" width="9.140625" style="333" customWidth="1"/>
    <col min="13060" max="13060" width="18.42578125" style="333" customWidth="1"/>
    <col min="13061" max="13061" width="15.85546875" style="333" customWidth="1"/>
    <col min="13062" max="13063" width="8.85546875" style="333"/>
    <col min="13064" max="13067" width="9.140625" style="333" customWidth="1"/>
    <col min="13068" max="13309" width="8.85546875" style="333"/>
    <col min="13310" max="13310" width="19" style="333" customWidth="1"/>
    <col min="13311" max="13311" width="18" style="333" customWidth="1"/>
    <col min="13312" max="13312" width="15.85546875" style="333" customWidth="1"/>
    <col min="13313" max="13315" width="9.140625" style="333" customWidth="1"/>
    <col min="13316" max="13316" width="18.42578125" style="333" customWidth="1"/>
    <col min="13317" max="13317" width="15.85546875" style="333" customWidth="1"/>
    <col min="13318" max="13319" width="8.85546875" style="333"/>
    <col min="13320" max="13323" width="9.140625" style="333" customWidth="1"/>
    <col min="13324" max="13565" width="8.85546875" style="333"/>
    <col min="13566" max="13566" width="19" style="333" customWidth="1"/>
    <col min="13567" max="13567" width="18" style="333" customWidth="1"/>
    <col min="13568" max="13568" width="15.85546875" style="333" customWidth="1"/>
    <col min="13569" max="13571" width="9.140625" style="333" customWidth="1"/>
    <col min="13572" max="13572" width="18.42578125" style="333" customWidth="1"/>
    <col min="13573" max="13573" width="15.85546875" style="333" customWidth="1"/>
    <col min="13574" max="13575" width="8.85546875" style="333"/>
    <col min="13576" max="13579" width="9.140625" style="333" customWidth="1"/>
    <col min="13580" max="13821" width="8.85546875" style="333"/>
    <col min="13822" max="13822" width="19" style="333" customWidth="1"/>
    <col min="13823" max="13823" width="18" style="333" customWidth="1"/>
    <col min="13824" max="13824" width="15.85546875" style="333" customWidth="1"/>
    <col min="13825" max="13827" width="9.140625" style="333" customWidth="1"/>
    <col min="13828" max="13828" width="18.42578125" style="333" customWidth="1"/>
    <col min="13829" max="13829" width="15.85546875" style="333" customWidth="1"/>
    <col min="13830" max="13831" width="8.85546875" style="333"/>
    <col min="13832" max="13835" width="9.140625" style="333" customWidth="1"/>
    <col min="13836" max="14077" width="8.85546875" style="333"/>
    <col min="14078" max="14078" width="19" style="333" customWidth="1"/>
    <col min="14079" max="14079" width="18" style="333" customWidth="1"/>
    <col min="14080" max="14080" width="15.85546875" style="333" customWidth="1"/>
    <col min="14081" max="14083" width="9.140625" style="333" customWidth="1"/>
    <col min="14084" max="14084" width="18.42578125" style="333" customWidth="1"/>
    <col min="14085" max="14085" width="15.85546875" style="333" customWidth="1"/>
    <col min="14086" max="14087" width="8.85546875" style="333"/>
    <col min="14088" max="14091" width="9.140625" style="333" customWidth="1"/>
    <col min="14092" max="14333" width="8.85546875" style="333"/>
    <col min="14334" max="14334" width="19" style="333" customWidth="1"/>
    <col min="14335" max="14335" width="18" style="333" customWidth="1"/>
    <col min="14336" max="14336" width="15.85546875" style="333" customWidth="1"/>
    <col min="14337" max="14339" width="9.140625" style="333" customWidth="1"/>
    <col min="14340" max="14340" width="18.42578125" style="333" customWidth="1"/>
    <col min="14341" max="14341" width="15.85546875" style="333" customWidth="1"/>
    <col min="14342" max="14343" width="8.85546875" style="333"/>
    <col min="14344" max="14347" width="9.140625" style="333" customWidth="1"/>
    <col min="14348" max="14589" width="8.85546875" style="333"/>
    <col min="14590" max="14590" width="19" style="333" customWidth="1"/>
    <col min="14591" max="14591" width="18" style="333" customWidth="1"/>
    <col min="14592" max="14592" width="15.85546875" style="333" customWidth="1"/>
    <col min="14593" max="14595" width="9.140625" style="333" customWidth="1"/>
    <col min="14596" max="14596" width="18.42578125" style="333" customWidth="1"/>
    <col min="14597" max="14597" width="15.85546875" style="333" customWidth="1"/>
    <col min="14598" max="14599" width="8.85546875" style="333"/>
    <col min="14600" max="14603" width="9.140625" style="333" customWidth="1"/>
    <col min="14604" max="14845" width="8.85546875" style="333"/>
    <col min="14846" max="14846" width="19" style="333" customWidth="1"/>
    <col min="14847" max="14847" width="18" style="333" customWidth="1"/>
    <col min="14848" max="14848" width="15.85546875" style="333" customWidth="1"/>
    <col min="14849" max="14851" width="9.140625" style="333" customWidth="1"/>
    <col min="14852" max="14852" width="18.42578125" style="333" customWidth="1"/>
    <col min="14853" max="14853" width="15.85546875" style="333" customWidth="1"/>
    <col min="14854" max="14855" width="8.85546875" style="333"/>
    <col min="14856" max="14859" width="9.140625" style="333" customWidth="1"/>
    <col min="14860" max="15101" width="8.85546875" style="333"/>
    <col min="15102" max="15102" width="19" style="333" customWidth="1"/>
    <col min="15103" max="15103" width="18" style="333" customWidth="1"/>
    <col min="15104" max="15104" width="15.85546875" style="333" customWidth="1"/>
    <col min="15105" max="15107" width="9.140625" style="333" customWidth="1"/>
    <col min="15108" max="15108" width="18.42578125" style="333" customWidth="1"/>
    <col min="15109" max="15109" width="15.85546875" style="333" customWidth="1"/>
    <col min="15110" max="15111" width="8.85546875" style="333"/>
    <col min="15112" max="15115" width="9.140625" style="333" customWidth="1"/>
    <col min="15116" max="15357" width="8.85546875" style="333"/>
    <col min="15358" max="15358" width="19" style="333" customWidth="1"/>
    <col min="15359" max="15359" width="18" style="333" customWidth="1"/>
    <col min="15360" max="15360" width="15.85546875" style="333" customWidth="1"/>
    <col min="15361" max="15363" width="9.140625" style="333" customWidth="1"/>
    <col min="15364" max="15364" width="18.42578125" style="333" customWidth="1"/>
    <col min="15365" max="15365" width="15.85546875" style="333" customWidth="1"/>
    <col min="15366" max="15367" width="8.85546875" style="333"/>
    <col min="15368" max="15371" width="9.140625" style="333" customWidth="1"/>
    <col min="15372" max="15613" width="8.85546875" style="333"/>
    <col min="15614" max="15614" width="19" style="333" customWidth="1"/>
    <col min="15615" max="15615" width="18" style="333" customWidth="1"/>
    <col min="15616" max="15616" width="15.85546875" style="333" customWidth="1"/>
    <col min="15617" max="15619" width="9.140625" style="333" customWidth="1"/>
    <col min="15620" max="15620" width="18.42578125" style="333" customWidth="1"/>
    <col min="15621" max="15621" width="15.85546875" style="333" customWidth="1"/>
    <col min="15622" max="15623" width="8.85546875" style="333"/>
    <col min="15624" max="15627" width="9.140625" style="333" customWidth="1"/>
    <col min="15628" max="15869" width="8.85546875" style="333"/>
    <col min="15870" max="15870" width="19" style="333" customWidth="1"/>
    <col min="15871" max="15871" width="18" style="333" customWidth="1"/>
    <col min="15872" max="15872" width="15.85546875" style="333" customWidth="1"/>
    <col min="15873" max="15875" width="9.140625" style="333" customWidth="1"/>
    <col min="15876" max="15876" width="18.42578125" style="333" customWidth="1"/>
    <col min="15877" max="15877" width="15.85546875" style="333" customWidth="1"/>
    <col min="15878" max="15879" width="8.85546875" style="333"/>
    <col min="15880" max="15883" width="9.140625" style="333" customWidth="1"/>
    <col min="15884" max="16125" width="8.85546875" style="333"/>
    <col min="16126" max="16126" width="19" style="333" customWidth="1"/>
    <col min="16127" max="16127" width="18" style="333" customWidth="1"/>
    <col min="16128" max="16128" width="15.85546875" style="333" customWidth="1"/>
    <col min="16129" max="16131" width="9.140625" style="333" customWidth="1"/>
    <col min="16132" max="16132" width="18.42578125" style="333" customWidth="1"/>
    <col min="16133" max="16133" width="15.85546875" style="333" customWidth="1"/>
    <col min="16134" max="16135" width="8.85546875" style="333"/>
    <col min="16136" max="16139" width="9.140625" style="333" customWidth="1"/>
    <col min="16140" max="16381" width="8.85546875" style="333"/>
    <col min="16382" max="16384" width="9" style="333" customWidth="1"/>
  </cols>
  <sheetData>
    <row r="1" spans="1:6" ht="53.25" customHeight="1">
      <c r="A1" s="1027" t="s">
        <v>1235</v>
      </c>
      <c r="B1" s="1027"/>
      <c r="C1" s="1027"/>
      <c r="D1" s="1027"/>
      <c r="E1" s="1027"/>
      <c r="F1" s="497"/>
    </row>
    <row r="2" spans="1:6" ht="57.75" customHeight="1">
      <c r="A2" s="1028" t="s">
        <v>1236</v>
      </c>
      <c r="B2" s="1028"/>
      <c r="C2" s="1028"/>
      <c r="D2" s="1028"/>
      <c r="E2" s="1028"/>
      <c r="F2" s="497"/>
    </row>
    <row r="3" spans="1:6" s="334" customFormat="1" ht="19.5" customHeight="1">
      <c r="A3" s="999" t="s">
        <v>340</v>
      </c>
      <c r="B3" s="995"/>
      <c r="C3" s="997" t="s">
        <v>341</v>
      </c>
      <c r="D3" s="997"/>
      <c r="E3" s="998"/>
      <c r="F3" s="498"/>
    </row>
    <row r="4" spans="1:6" s="334" customFormat="1" ht="41.1" customHeight="1">
      <c r="A4" s="991" t="s">
        <v>832</v>
      </c>
      <c r="B4" s="745" t="s">
        <v>1230</v>
      </c>
      <c r="C4" s="745" t="s">
        <v>319</v>
      </c>
      <c r="D4" s="745" t="s">
        <v>320</v>
      </c>
      <c r="E4" s="991" t="s">
        <v>838</v>
      </c>
      <c r="F4" s="498"/>
    </row>
    <row r="5" spans="1:6" s="334" customFormat="1" ht="41.1" customHeight="1">
      <c r="A5" s="991"/>
      <c r="B5" s="301" t="s">
        <v>1231</v>
      </c>
      <c r="C5" s="301" t="s">
        <v>324</v>
      </c>
      <c r="D5" s="301" t="s">
        <v>325</v>
      </c>
      <c r="E5" s="991"/>
      <c r="F5" s="498"/>
    </row>
    <row r="6" spans="1:6" ht="33" customHeight="1">
      <c r="A6" s="299" t="s">
        <v>104</v>
      </c>
      <c r="B6" s="271">
        <v>52.8</v>
      </c>
      <c r="C6" s="271">
        <v>0.69</v>
      </c>
      <c r="D6" s="271">
        <v>22.7</v>
      </c>
      <c r="E6" s="299" t="s">
        <v>2</v>
      </c>
      <c r="F6" s="497"/>
    </row>
    <row r="7" spans="1:6" ht="33" customHeight="1">
      <c r="A7" s="299" t="s">
        <v>750</v>
      </c>
      <c r="B7" s="272">
        <v>45.166666666666664</v>
      </c>
      <c r="C7" s="272">
        <v>0.49153645833333331</v>
      </c>
      <c r="D7" s="272">
        <v>27.433120834547211</v>
      </c>
      <c r="E7" s="299" t="s">
        <v>1139</v>
      </c>
      <c r="F7" s="497"/>
    </row>
    <row r="8" spans="1:6" ht="33" customHeight="1">
      <c r="A8" s="299" t="s">
        <v>105</v>
      </c>
      <c r="B8" s="271">
        <v>63.2</v>
      </c>
      <c r="C8" s="271">
        <v>0.95</v>
      </c>
      <c r="D8" s="271">
        <v>20.3</v>
      </c>
      <c r="E8" s="299" t="s">
        <v>5</v>
      </c>
      <c r="F8" s="497"/>
    </row>
    <row r="9" spans="1:6" ht="33" customHeight="1">
      <c r="A9" s="299" t="s">
        <v>106</v>
      </c>
      <c r="B9" s="272">
        <v>58.892500000000005</v>
      </c>
      <c r="C9" s="272">
        <v>0.72010854440522731</v>
      </c>
      <c r="D9" s="272">
        <v>24.621769665969254</v>
      </c>
      <c r="E9" s="299" t="s">
        <v>7</v>
      </c>
      <c r="F9" s="497"/>
    </row>
    <row r="10" spans="1:6" ht="33" customHeight="1">
      <c r="A10" s="299" t="s">
        <v>107</v>
      </c>
      <c r="B10" s="271">
        <v>72.3</v>
      </c>
      <c r="C10" s="271">
        <v>0.83</v>
      </c>
      <c r="D10" s="271">
        <v>26.3</v>
      </c>
      <c r="E10" s="299" t="s">
        <v>8</v>
      </c>
      <c r="F10" s="497"/>
    </row>
    <row r="11" spans="1:6" ht="33" customHeight="1">
      <c r="A11" s="299" t="s">
        <v>108</v>
      </c>
      <c r="B11" s="272">
        <v>77.900000000000006</v>
      </c>
      <c r="C11" s="272">
        <v>0.77</v>
      </c>
      <c r="D11" s="272">
        <v>25.9</v>
      </c>
      <c r="E11" s="299" t="s">
        <v>10</v>
      </c>
      <c r="F11" s="497"/>
    </row>
    <row r="12" spans="1:6" ht="33" customHeight="1">
      <c r="A12" s="299" t="s">
        <v>110</v>
      </c>
      <c r="B12" s="271">
        <v>82.3</v>
      </c>
      <c r="C12" s="271">
        <v>1.1000000000000001</v>
      </c>
      <c r="D12" s="271">
        <v>23.4</v>
      </c>
      <c r="E12" s="299" t="s">
        <v>11</v>
      </c>
      <c r="F12" s="497"/>
    </row>
    <row r="13" spans="1:6" ht="33" customHeight="1">
      <c r="A13" s="299" t="s">
        <v>111</v>
      </c>
      <c r="B13" s="272">
        <v>50.5</v>
      </c>
      <c r="C13" s="272">
        <v>0.73</v>
      </c>
      <c r="D13" s="272">
        <v>15.9</v>
      </c>
      <c r="E13" s="299" t="s">
        <v>13</v>
      </c>
      <c r="F13" s="497"/>
    </row>
    <row r="14" spans="1:6" ht="33" customHeight="1">
      <c r="A14" s="299" t="s">
        <v>124</v>
      </c>
      <c r="B14" s="271">
        <v>55.1</v>
      </c>
      <c r="C14" s="271">
        <v>1.8</v>
      </c>
      <c r="D14" s="271">
        <v>14.5</v>
      </c>
      <c r="E14" s="299" t="s">
        <v>15</v>
      </c>
      <c r="F14" s="497"/>
    </row>
    <row r="15" spans="1:6" ht="33" customHeight="1">
      <c r="A15" s="299" t="s">
        <v>112</v>
      </c>
      <c r="B15" s="272">
        <v>61.17166666666666</v>
      </c>
      <c r="C15" s="272">
        <v>0.9602777777777779</v>
      </c>
      <c r="D15" s="272">
        <v>19.158737612283208</v>
      </c>
      <c r="E15" s="299" t="s">
        <v>17</v>
      </c>
      <c r="F15" s="497"/>
    </row>
    <row r="16" spans="1:6" ht="33" customHeight="1">
      <c r="A16" s="299" t="s">
        <v>40</v>
      </c>
      <c r="B16" s="271">
        <v>68.599999999999994</v>
      </c>
      <c r="C16" s="271">
        <v>0.89935717732088705</v>
      </c>
      <c r="D16" s="271">
        <v>22.849607061194153</v>
      </c>
      <c r="E16" s="299" t="s">
        <v>18</v>
      </c>
      <c r="F16" s="497"/>
    </row>
    <row r="17" spans="1:14" ht="33" customHeight="1">
      <c r="A17" s="299" t="s">
        <v>113</v>
      </c>
      <c r="B17" s="272">
        <v>76.916666666666671</v>
      </c>
      <c r="C17" s="272">
        <v>1.0918923368950231</v>
      </c>
      <c r="D17" s="272">
        <v>21.218694134253319</v>
      </c>
      <c r="E17" s="299" t="s">
        <v>20</v>
      </c>
      <c r="F17" s="497"/>
    </row>
    <row r="18" spans="1:14" ht="33" customHeight="1">
      <c r="A18" s="299" t="s">
        <v>21</v>
      </c>
      <c r="B18" s="271">
        <v>63.7</v>
      </c>
      <c r="C18" s="271">
        <v>0.9</v>
      </c>
      <c r="D18" s="271">
        <v>23.8</v>
      </c>
      <c r="E18" s="299" t="s">
        <v>22</v>
      </c>
      <c r="F18" s="497"/>
    </row>
    <row r="19" spans="1:14" ht="33" customHeight="1">
      <c r="A19" s="299" t="s">
        <v>115</v>
      </c>
      <c r="B19" s="272">
        <v>37.9</v>
      </c>
      <c r="C19" s="272">
        <v>0.62</v>
      </c>
      <c r="D19" s="272">
        <v>20.5</v>
      </c>
      <c r="E19" s="299" t="s">
        <v>23</v>
      </c>
      <c r="F19" s="497"/>
    </row>
    <row r="20" spans="1:14" ht="33" customHeight="1">
      <c r="A20" s="299" t="s">
        <v>24</v>
      </c>
      <c r="B20" s="271">
        <v>58.658333333333331</v>
      </c>
      <c r="C20" s="271">
        <v>0.86619047619047607</v>
      </c>
      <c r="D20" s="271">
        <v>21.847065742736138</v>
      </c>
      <c r="E20" s="299" t="s">
        <v>25</v>
      </c>
      <c r="F20" s="497"/>
    </row>
    <row r="21" spans="1:14" ht="33" customHeight="1">
      <c r="A21" s="299" t="s">
        <v>116</v>
      </c>
      <c r="B21" s="272">
        <v>39.4</v>
      </c>
      <c r="C21" s="272">
        <v>0.46682539682539681</v>
      </c>
      <c r="D21" s="272">
        <v>26.518750000000001</v>
      </c>
      <c r="E21" s="299" t="s">
        <v>117</v>
      </c>
      <c r="F21" s="497"/>
    </row>
    <row r="22" spans="1:14" ht="33" customHeight="1">
      <c r="A22" s="299" t="s">
        <v>118</v>
      </c>
      <c r="B22" s="271">
        <v>59.3</v>
      </c>
      <c r="C22" s="271">
        <v>0.64</v>
      </c>
      <c r="D22" s="271">
        <v>27.7</v>
      </c>
      <c r="E22" s="299" t="s">
        <v>150</v>
      </c>
      <c r="F22" s="497"/>
    </row>
    <row r="23" spans="1:14" ht="33" customHeight="1">
      <c r="A23" s="299" t="s">
        <v>126</v>
      </c>
      <c r="B23" s="272">
        <v>66.825000000000003</v>
      </c>
      <c r="C23" s="272">
        <v>1.4115079365079364</v>
      </c>
      <c r="D23" s="272">
        <v>14.205426555535547</v>
      </c>
      <c r="E23" s="299" t="s">
        <v>30</v>
      </c>
      <c r="F23" s="497"/>
    </row>
    <row r="24" spans="1:14" ht="33" customHeight="1">
      <c r="A24" s="299" t="s">
        <v>31</v>
      </c>
      <c r="B24" s="271">
        <v>31.25</v>
      </c>
      <c r="C24" s="271">
        <v>0.36525000000000002</v>
      </c>
      <c r="D24" s="271">
        <v>25.663898160736711</v>
      </c>
      <c r="E24" s="299" t="s">
        <v>32</v>
      </c>
      <c r="F24" s="497"/>
    </row>
    <row r="25" spans="1:14" ht="33" customHeight="1">
      <c r="A25" s="299" t="s">
        <v>33</v>
      </c>
      <c r="B25" s="272" t="s">
        <v>120</v>
      </c>
      <c r="C25" s="272" t="s">
        <v>120</v>
      </c>
      <c r="D25" s="272" t="s">
        <v>120</v>
      </c>
      <c r="E25" s="299" t="s">
        <v>34</v>
      </c>
      <c r="F25" s="497"/>
    </row>
    <row r="26" spans="1:14" ht="33" customHeight="1">
      <c r="A26" s="266" t="s">
        <v>628</v>
      </c>
      <c r="B26" s="305">
        <v>59</v>
      </c>
      <c r="C26" s="305">
        <v>0.9</v>
      </c>
      <c r="D26" s="305">
        <v>22.3</v>
      </c>
      <c r="E26" s="266" t="s">
        <v>629</v>
      </c>
      <c r="F26" s="497"/>
    </row>
    <row r="27" spans="1:14" s="334" customFormat="1" ht="20.25" customHeight="1">
      <c r="A27" s="1032" t="s">
        <v>314</v>
      </c>
      <c r="B27" s="1032"/>
      <c r="C27" s="1060" t="s">
        <v>315</v>
      </c>
      <c r="D27" s="1061"/>
      <c r="E27" s="1062"/>
      <c r="F27" s="382"/>
      <c r="G27" s="333"/>
      <c r="H27" s="333"/>
      <c r="I27" s="333"/>
      <c r="J27" s="333"/>
      <c r="K27" s="333"/>
      <c r="L27" s="333"/>
      <c r="M27" s="333"/>
      <c r="N27" s="333"/>
    </row>
    <row r="28" spans="1:14">
      <c r="A28" s="499"/>
      <c r="B28" s="499"/>
      <c r="C28" s="499"/>
      <c r="D28" s="499"/>
      <c r="E28" s="499"/>
    </row>
  </sheetData>
  <mergeCells count="8">
    <mergeCell ref="C3:E3"/>
    <mergeCell ref="A4:A5"/>
    <mergeCell ref="A27:B27"/>
    <mergeCell ref="E4:E5"/>
    <mergeCell ref="A1:E1"/>
    <mergeCell ref="A2:E2"/>
    <mergeCell ref="A3:B3"/>
    <mergeCell ref="C27:E27"/>
  </mergeCells>
  <pageMargins left="0.7" right="0.7" top="0.75" bottom="0.75" header="0.3" footer="0.3"/>
  <pageSetup paperSize="9" scale="7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N52"/>
  <sheetViews>
    <sheetView showGridLines="0" rightToLeft="1" zoomScaleNormal="100" zoomScaleSheetLayoutView="75" workbookViewId="0">
      <selection activeCell="D3" sqref="D3:F3"/>
    </sheetView>
  </sheetViews>
  <sheetFormatPr defaultColWidth="8.85546875" defaultRowHeight="15.75"/>
  <cols>
    <col min="1" max="1" width="45.140625" style="15" customWidth="1"/>
    <col min="2" max="5" width="12.7109375" style="15" customWidth="1"/>
    <col min="6" max="6" width="45.140625" style="15" customWidth="1"/>
    <col min="7" max="8" width="12.7109375" style="15" customWidth="1"/>
    <col min="9" max="255" width="8.85546875" style="15"/>
    <col min="256" max="256" width="45.140625" style="15" customWidth="1"/>
    <col min="257" max="264" width="12.7109375" style="15" customWidth="1"/>
    <col min="265" max="511" width="8.85546875" style="15"/>
    <col min="512" max="512" width="45.140625" style="15" customWidth="1"/>
    <col min="513" max="520" width="12.7109375" style="15" customWidth="1"/>
    <col min="521" max="767" width="8.85546875" style="15"/>
    <col min="768" max="768" width="45.140625" style="15" customWidth="1"/>
    <col min="769" max="776" width="12.7109375" style="15" customWidth="1"/>
    <col min="777" max="1023" width="8.85546875" style="15"/>
    <col min="1024" max="1024" width="45.140625" style="15" customWidth="1"/>
    <col min="1025" max="1032" width="12.7109375" style="15" customWidth="1"/>
    <col min="1033" max="1279" width="8.85546875" style="15"/>
    <col min="1280" max="1280" width="45.140625" style="15" customWidth="1"/>
    <col min="1281" max="1288" width="12.7109375" style="15" customWidth="1"/>
    <col min="1289" max="1535" width="8.85546875" style="15"/>
    <col min="1536" max="1536" width="45.140625" style="15" customWidth="1"/>
    <col min="1537" max="1544" width="12.7109375" style="15" customWidth="1"/>
    <col min="1545" max="1791" width="8.85546875" style="15"/>
    <col min="1792" max="1792" width="45.140625" style="15" customWidth="1"/>
    <col min="1793" max="1800" width="12.7109375" style="15" customWidth="1"/>
    <col min="1801" max="2047" width="8.85546875" style="15"/>
    <col min="2048" max="2048" width="45.140625" style="15" customWidth="1"/>
    <col min="2049" max="2056" width="12.7109375" style="15" customWidth="1"/>
    <col min="2057" max="2303" width="8.85546875" style="15"/>
    <col min="2304" max="2304" width="45.140625" style="15" customWidth="1"/>
    <col min="2305" max="2312" width="12.7109375" style="15" customWidth="1"/>
    <col min="2313" max="2559" width="8.85546875" style="15"/>
    <col min="2560" max="2560" width="45.140625" style="15" customWidth="1"/>
    <col min="2561" max="2568" width="12.7109375" style="15" customWidth="1"/>
    <col min="2569" max="2815" width="8.85546875" style="15"/>
    <col min="2816" max="2816" width="45.140625" style="15" customWidth="1"/>
    <col min="2817" max="2824" width="12.7109375" style="15" customWidth="1"/>
    <col min="2825" max="3071" width="8.85546875" style="15"/>
    <col min="3072" max="3072" width="45.140625" style="15" customWidth="1"/>
    <col min="3073" max="3080" width="12.7109375" style="15" customWidth="1"/>
    <col min="3081" max="3327" width="8.85546875" style="15"/>
    <col min="3328" max="3328" width="45.140625" style="15" customWidth="1"/>
    <col min="3329" max="3336" width="12.7109375" style="15" customWidth="1"/>
    <col min="3337" max="3583" width="8.85546875" style="15"/>
    <col min="3584" max="3584" width="45.140625" style="15" customWidth="1"/>
    <col min="3585" max="3592" width="12.7109375" style="15" customWidth="1"/>
    <col min="3593" max="3839" width="8.85546875" style="15"/>
    <col min="3840" max="3840" width="45.140625" style="15" customWidth="1"/>
    <col min="3841" max="3848" width="12.7109375" style="15" customWidth="1"/>
    <col min="3849" max="4095" width="8.85546875" style="15"/>
    <col min="4096" max="4096" width="45.140625" style="15" customWidth="1"/>
    <col min="4097" max="4104" width="12.7109375" style="15" customWidth="1"/>
    <col min="4105" max="4351" width="8.85546875" style="15"/>
    <col min="4352" max="4352" width="45.140625" style="15" customWidth="1"/>
    <col min="4353" max="4360" width="12.7109375" style="15" customWidth="1"/>
    <col min="4361" max="4607" width="8.85546875" style="15"/>
    <col min="4608" max="4608" width="45.140625" style="15" customWidth="1"/>
    <col min="4609" max="4616" width="12.7109375" style="15" customWidth="1"/>
    <col min="4617" max="4863" width="8.85546875" style="15"/>
    <col min="4864" max="4864" width="45.140625" style="15" customWidth="1"/>
    <col min="4865" max="4872" width="12.7109375" style="15" customWidth="1"/>
    <col min="4873" max="5119" width="8.85546875" style="15"/>
    <col min="5120" max="5120" width="45.140625" style="15" customWidth="1"/>
    <col min="5121" max="5128" width="12.7109375" style="15" customWidth="1"/>
    <col min="5129" max="5375" width="8.85546875" style="15"/>
    <col min="5376" max="5376" width="45.140625" style="15" customWidth="1"/>
    <col min="5377" max="5384" width="12.7109375" style="15" customWidth="1"/>
    <col min="5385" max="5631" width="8.85546875" style="15"/>
    <col min="5632" max="5632" width="45.140625" style="15" customWidth="1"/>
    <col min="5633" max="5640" width="12.7109375" style="15" customWidth="1"/>
    <col min="5641" max="5887" width="8.85546875" style="15"/>
    <col min="5888" max="5888" width="45.140625" style="15" customWidth="1"/>
    <col min="5889" max="5896" width="12.7109375" style="15" customWidth="1"/>
    <col min="5897" max="6143" width="8.85546875" style="15"/>
    <col min="6144" max="6144" width="45.140625" style="15" customWidth="1"/>
    <col min="6145" max="6152" width="12.7109375" style="15" customWidth="1"/>
    <col min="6153" max="6399" width="8.85546875" style="15"/>
    <col min="6400" max="6400" width="45.140625" style="15" customWidth="1"/>
    <col min="6401" max="6408" width="12.7109375" style="15" customWidth="1"/>
    <col min="6409" max="6655" width="8.85546875" style="15"/>
    <col min="6656" max="6656" width="45.140625" style="15" customWidth="1"/>
    <col min="6657" max="6664" width="12.7109375" style="15" customWidth="1"/>
    <col min="6665" max="6911" width="8.85546875" style="15"/>
    <col min="6912" max="6912" width="45.140625" style="15" customWidth="1"/>
    <col min="6913" max="6920" width="12.7109375" style="15" customWidth="1"/>
    <col min="6921" max="7167" width="8.85546875" style="15"/>
    <col min="7168" max="7168" width="45.140625" style="15" customWidth="1"/>
    <col min="7169" max="7176" width="12.7109375" style="15" customWidth="1"/>
    <col min="7177" max="7423" width="8.85546875" style="15"/>
    <col min="7424" max="7424" width="45.140625" style="15" customWidth="1"/>
    <col min="7425" max="7432" width="12.7109375" style="15" customWidth="1"/>
    <col min="7433" max="7679" width="8.85546875" style="15"/>
    <col min="7680" max="7680" width="45.140625" style="15" customWidth="1"/>
    <col min="7681" max="7688" width="12.7109375" style="15" customWidth="1"/>
    <col min="7689" max="7935" width="8.85546875" style="15"/>
    <col min="7936" max="7936" width="45.140625" style="15" customWidth="1"/>
    <col min="7937" max="7944" width="12.7109375" style="15" customWidth="1"/>
    <col min="7945" max="8191" width="8.85546875" style="15"/>
    <col min="8192" max="8192" width="45.140625" style="15" customWidth="1"/>
    <col min="8193" max="8200" width="12.7109375" style="15" customWidth="1"/>
    <col min="8201" max="8447" width="8.85546875" style="15"/>
    <col min="8448" max="8448" width="45.140625" style="15" customWidth="1"/>
    <col min="8449" max="8456" width="12.7109375" style="15" customWidth="1"/>
    <col min="8457" max="8703" width="8.85546875" style="15"/>
    <col min="8704" max="8704" width="45.140625" style="15" customWidth="1"/>
    <col min="8705" max="8712" width="12.7109375" style="15" customWidth="1"/>
    <col min="8713" max="8959" width="8.85546875" style="15"/>
    <col min="8960" max="8960" width="45.140625" style="15" customWidth="1"/>
    <col min="8961" max="8968" width="12.7109375" style="15" customWidth="1"/>
    <col min="8969" max="9215" width="8.85546875" style="15"/>
    <col min="9216" max="9216" width="45.140625" style="15" customWidth="1"/>
    <col min="9217" max="9224" width="12.7109375" style="15" customWidth="1"/>
    <col min="9225" max="9471" width="8.85546875" style="15"/>
    <col min="9472" max="9472" width="45.140625" style="15" customWidth="1"/>
    <col min="9473" max="9480" width="12.7109375" style="15" customWidth="1"/>
    <col min="9481" max="9727" width="8.85546875" style="15"/>
    <col min="9728" max="9728" width="45.140625" style="15" customWidth="1"/>
    <col min="9729" max="9736" width="12.7109375" style="15" customWidth="1"/>
    <col min="9737" max="9983" width="8.85546875" style="15"/>
    <col min="9984" max="9984" width="45.140625" style="15" customWidth="1"/>
    <col min="9985" max="9992" width="12.7109375" style="15" customWidth="1"/>
    <col min="9993" max="10239" width="8.85546875" style="15"/>
    <col min="10240" max="10240" width="45.140625" style="15" customWidth="1"/>
    <col min="10241" max="10248" width="12.7109375" style="15" customWidth="1"/>
    <col min="10249" max="10495" width="8.85546875" style="15"/>
    <col min="10496" max="10496" width="45.140625" style="15" customWidth="1"/>
    <col min="10497" max="10504" width="12.7109375" style="15" customWidth="1"/>
    <col min="10505" max="10751" width="8.85546875" style="15"/>
    <col min="10752" max="10752" width="45.140625" style="15" customWidth="1"/>
    <col min="10753" max="10760" width="12.7109375" style="15" customWidth="1"/>
    <col min="10761" max="11007" width="8.85546875" style="15"/>
    <col min="11008" max="11008" width="45.140625" style="15" customWidth="1"/>
    <col min="11009" max="11016" width="12.7109375" style="15" customWidth="1"/>
    <col min="11017" max="11263" width="8.85546875" style="15"/>
    <col min="11264" max="11264" width="45.140625" style="15" customWidth="1"/>
    <col min="11265" max="11272" width="12.7109375" style="15" customWidth="1"/>
    <col min="11273" max="11519" width="8.85546875" style="15"/>
    <col min="11520" max="11520" width="45.140625" style="15" customWidth="1"/>
    <col min="11521" max="11528" width="12.7109375" style="15" customWidth="1"/>
    <col min="11529" max="11775" width="8.85546875" style="15"/>
    <col min="11776" max="11776" width="45.140625" style="15" customWidth="1"/>
    <col min="11777" max="11784" width="12.7109375" style="15" customWidth="1"/>
    <col min="11785" max="12031" width="8.85546875" style="15"/>
    <col min="12032" max="12032" width="45.140625" style="15" customWidth="1"/>
    <col min="12033" max="12040" width="12.7109375" style="15" customWidth="1"/>
    <col min="12041" max="12287" width="8.85546875" style="15"/>
    <col min="12288" max="12288" width="45.140625" style="15" customWidth="1"/>
    <col min="12289" max="12296" width="12.7109375" style="15" customWidth="1"/>
    <col min="12297" max="12543" width="8.85546875" style="15"/>
    <col min="12544" max="12544" width="45.140625" style="15" customWidth="1"/>
    <col min="12545" max="12552" width="12.7109375" style="15" customWidth="1"/>
    <col min="12553" max="12799" width="8.85546875" style="15"/>
    <col min="12800" max="12800" width="45.140625" style="15" customWidth="1"/>
    <col min="12801" max="12808" width="12.7109375" style="15" customWidth="1"/>
    <col min="12809" max="13055" width="8.85546875" style="15"/>
    <col min="13056" max="13056" width="45.140625" style="15" customWidth="1"/>
    <col min="13057" max="13064" width="12.7109375" style="15" customWidth="1"/>
    <col min="13065" max="13311" width="8.85546875" style="15"/>
    <col min="13312" max="13312" width="45.140625" style="15" customWidth="1"/>
    <col min="13313" max="13320" width="12.7109375" style="15" customWidth="1"/>
    <col min="13321" max="13567" width="8.85546875" style="15"/>
    <col min="13568" max="13568" width="45.140625" style="15" customWidth="1"/>
    <col min="13569" max="13576" width="12.7109375" style="15" customWidth="1"/>
    <col min="13577" max="13823" width="8.85546875" style="15"/>
    <col min="13824" max="13824" width="45.140625" style="15" customWidth="1"/>
    <col min="13825" max="13832" width="12.7109375" style="15" customWidth="1"/>
    <col min="13833" max="14079" width="8.85546875" style="15"/>
    <col min="14080" max="14080" width="45.140625" style="15" customWidth="1"/>
    <col min="14081" max="14088" width="12.7109375" style="15" customWidth="1"/>
    <col min="14089" max="14335" width="8.85546875" style="15"/>
    <col min="14336" max="14336" width="45.140625" style="15" customWidth="1"/>
    <col min="14337" max="14344" width="12.7109375" style="15" customWidth="1"/>
    <col min="14345" max="14591" width="8.85546875" style="15"/>
    <col min="14592" max="14592" width="45.140625" style="15" customWidth="1"/>
    <col min="14593" max="14600" width="12.7109375" style="15" customWidth="1"/>
    <col min="14601" max="14847" width="8.85546875" style="15"/>
    <col min="14848" max="14848" width="45.140625" style="15" customWidth="1"/>
    <col min="14849" max="14856" width="12.7109375" style="15" customWidth="1"/>
    <col min="14857" max="15103" width="8.85546875" style="15"/>
    <col min="15104" max="15104" width="45.140625" style="15" customWidth="1"/>
    <col min="15105" max="15112" width="12.7109375" style="15" customWidth="1"/>
    <col min="15113" max="15359" width="8.85546875" style="15"/>
    <col min="15360" max="15360" width="45.140625" style="15" customWidth="1"/>
    <col min="15361" max="15368" width="12.7109375" style="15" customWidth="1"/>
    <col min="15369" max="15615" width="8.85546875" style="15"/>
    <col min="15616" max="15616" width="45.140625" style="15" customWidth="1"/>
    <col min="15617" max="15624" width="12.7109375" style="15" customWidth="1"/>
    <col min="15625" max="15871" width="8.85546875" style="15"/>
    <col min="15872" max="15872" width="45.140625" style="15" customWidth="1"/>
    <col min="15873" max="15880" width="12.7109375" style="15" customWidth="1"/>
    <col min="15881" max="16127" width="8.85546875" style="15"/>
    <col min="16128" max="16128" width="45.140625" style="15" customWidth="1"/>
    <col min="16129" max="16136" width="12.7109375" style="15" customWidth="1"/>
    <col min="16137" max="16384" width="8.85546875" style="15"/>
  </cols>
  <sheetData>
    <row r="1" spans="1:14" s="26" customFormat="1" ht="24.95" customHeight="1">
      <c r="A1" s="1013" t="s">
        <v>1213</v>
      </c>
      <c r="B1" s="1014"/>
      <c r="C1" s="1014"/>
      <c r="D1" s="1014"/>
      <c r="E1" s="1014"/>
      <c r="F1" s="1014"/>
    </row>
    <row r="2" spans="1:14" s="26" customFormat="1" ht="24.95" customHeight="1">
      <c r="A2" s="1025" t="s">
        <v>1214</v>
      </c>
      <c r="B2" s="1026"/>
      <c r="C2" s="1026"/>
      <c r="D2" s="1026"/>
      <c r="E2" s="1026"/>
      <c r="F2" s="1026"/>
    </row>
    <row r="3" spans="1:14" s="26" customFormat="1">
      <c r="A3" s="995" t="s">
        <v>1378</v>
      </c>
      <c r="B3" s="996"/>
      <c r="C3" s="996"/>
      <c r="D3" s="997" t="s">
        <v>1379</v>
      </c>
      <c r="E3" s="997"/>
      <c r="F3" s="998"/>
    </row>
    <row r="4" spans="1:14" ht="26.1" customHeight="1">
      <c r="A4" s="1005" t="s">
        <v>201</v>
      </c>
      <c r="B4" s="1021" t="s">
        <v>737</v>
      </c>
      <c r="C4" s="1056"/>
      <c r="D4" s="1056"/>
      <c r="E4" s="1022"/>
      <c r="F4" s="1005" t="s">
        <v>749</v>
      </c>
    </row>
    <row r="5" spans="1:14" ht="26.1" customHeight="1">
      <c r="A5" s="1020"/>
      <c r="B5" s="1021" t="s">
        <v>333</v>
      </c>
      <c r="C5" s="1056"/>
      <c r="D5" s="1056"/>
      <c r="E5" s="1022"/>
      <c r="F5" s="1020"/>
    </row>
    <row r="6" spans="1:14" ht="26.1" customHeight="1">
      <c r="A6" s="1020"/>
      <c r="B6" s="249" t="s">
        <v>148</v>
      </c>
      <c r="C6" s="249" t="s">
        <v>149</v>
      </c>
      <c r="D6" s="249" t="s">
        <v>58</v>
      </c>
      <c r="E6" s="249" t="s">
        <v>47</v>
      </c>
      <c r="F6" s="1020"/>
      <c r="I6" s="26"/>
      <c r="J6" s="26"/>
      <c r="K6" s="26"/>
      <c r="L6" s="26"/>
      <c r="M6" s="26"/>
      <c r="N6" s="26"/>
    </row>
    <row r="7" spans="1:14" ht="26.1" customHeight="1">
      <c r="A7" s="1006"/>
      <c r="B7" s="249" t="s">
        <v>204</v>
      </c>
      <c r="C7" s="249" t="s">
        <v>77</v>
      </c>
      <c r="D7" s="249" t="s">
        <v>59</v>
      </c>
      <c r="E7" s="249" t="s">
        <v>0</v>
      </c>
      <c r="F7" s="1006"/>
      <c r="I7" s="26"/>
      <c r="J7" s="26"/>
      <c r="K7" s="26"/>
      <c r="L7" s="26"/>
      <c r="M7" s="26"/>
      <c r="N7" s="26"/>
    </row>
    <row r="8" spans="1:14" s="833" customFormat="1" ht="33" customHeight="1">
      <c r="A8" s="910" t="s">
        <v>642</v>
      </c>
      <c r="B8" s="801" t="s">
        <v>205</v>
      </c>
      <c r="C8" s="801" t="s">
        <v>205</v>
      </c>
      <c r="D8" s="802">
        <v>270101</v>
      </c>
      <c r="E8" s="868" t="s">
        <v>205</v>
      </c>
      <c r="F8" s="910" t="s">
        <v>846</v>
      </c>
    </row>
    <row r="9" spans="1:14" s="833" customFormat="1" ht="33" customHeight="1">
      <c r="A9" s="858" t="s">
        <v>101</v>
      </c>
      <c r="B9" s="829">
        <v>98469</v>
      </c>
      <c r="C9" s="829">
        <v>4774</v>
      </c>
      <c r="D9" s="802">
        <f>SUM(B9:C9)</f>
        <v>103243</v>
      </c>
      <c r="E9" s="834">
        <f>B9/D9*100</f>
        <v>95.375957692046924</v>
      </c>
      <c r="F9" s="858" t="s">
        <v>847</v>
      </c>
    </row>
    <row r="10" spans="1:14" s="833" customFormat="1" ht="33" customHeight="1">
      <c r="A10" s="858" t="s">
        <v>716</v>
      </c>
      <c r="B10" s="801" t="s">
        <v>205</v>
      </c>
      <c r="C10" s="801" t="s">
        <v>205</v>
      </c>
      <c r="D10" s="802">
        <v>35313</v>
      </c>
      <c r="E10" s="868" t="s">
        <v>205</v>
      </c>
      <c r="F10" s="858" t="s">
        <v>848</v>
      </c>
    </row>
    <row r="11" spans="1:14" s="833" customFormat="1" ht="33" customHeight="1">
      <c r="A11" s="858" t="s">
        <v>715</v>
      </c>
      <c r="B11" s="829">
        <v>41575</v>
      </c>
      <c r="C11" s="829">
        <v>1336</v>
      </c>
      <c r="D11" s="802">
        <f>SUM(B11:C11)</f>
        <v>42911</v>
      </c>
      <c r="E11" s="834">
        <f>B11/D11*100</f>
        <v>96.886579198806828</v>
      </c>
      <c r="F11" s="858" t="s">
        <v>988</v>
      </c>
    </row>
    <row r="12" spans="1:14" s="833" customFormat="1" ht="33" customHeight="1">
      <c r="A12" s="858" t="s">
        <v>100</v>
      </c>
      <c r="B12" s="801">
        <v>17615</v>
      </c>
      <c r="C12" s="801">
        <v>1898</v>
      </c>
      <c r="D12" s="802">
        <f>SUM(B12:C12)</f>
        <v>19513</v>
      </c>
      <c r="E12" s="868">
        <f>B12/D12*100</f>
        <v>90.273151232511665</v>
      </c>
      <c r="F12" s="858" t="s">
        <v>851</v>
      </c>
    </row>
    <row r="13" spans="1:14" s="833" customFormat="1" ht="33" customHeight="1">
      <c r="A13" s="858" t="s">
        <v>681</v>
      </c>
      <c r="B13" s="829">
        <v>12729</v>
      </c>
      <c r="C13" s="829">
        <v>1141</v>
      </c>
      <c r="D13" s="802">
        <f>SUM(B13:C13)</f>
        <v>13870</v>
      </c>
      <c r="E13" s="834">
        <f>B13/D13*100</f>
        <v>91.773612112472975</v>
      </c>
      <c r="F13" s="858" t="s">
        <v>852</v>
      </c>
    </row>
    <row r="14" spans="1:14" s="833" customFormat="1" ht="33" customHeight="1">
      <c r="A14" s="858" t="s">
        <v>645</v>
      </c>
      <c r="B14" s="801">
        <v>107851</v>
      </c>
      <c r="C14" s="801">
        <v>27933</v>
      </c>
      <c r="D14" s="802">
        <f>SUM(B14:C14)</f>
        <v>135784</v>
      </c>
      <c r="E14" s="868" t="s">
        <v>205</v>
      </c>
      <c r="F14" s="858" t="s">
        <v>855</v>
      </c>
    </row>
    <row r="15" spans="1:14" ht="33" customHeight="1">
      <c r="A15" s="273" t="s">
        <v>736</v>
      </c>
      <c r="B15" s="384" t="s">
        <v>208</v>
      </c>
      <c r="C15" s="384" t="s">
        <v>208</v>
      </c>
      <c r="D15" s="384">
        <f>SUM(D8:D14)</f>
        <v>620735</v>
      </c>
      <c r="E15" s="273" t="s">
        <v>208</v>
      </c>
      <c r="F15" s="273" t="s">
        <v>36</v>
      </c>
      <c r="I15" s="26"/>
      <c r="J15" s="26"/>
      <c r="K15" s="26"/>
      <c r="L15" s="26"/>
      <c r="M15" s="26"/>
      <c r="N15" s="26"/>
    </row>
    <row r="16" spans="1:14" s="41" customFormat="1" ht="15.95" customHeight="1">
      <c r="A16" s="1063" t="s">
        <v>683</v>
      </c>
      <c r="B16" s="1063"/>
      <c r="C16" s="1063"/>
      <c r="D16" s="1063"/>
      <c r="E16" s="1063"/>
      <c r="F16" s="1063"/>
    </row>
    <row r="17" spans="1:13" s="114" customFormat="1" ht="33" customHeight="1">
      <c r="A17" s="111" t="s">
        <v>872</v>
      </c>
      <c r="B17" s="112"/>
      <c r="C17" s="112"/>
      <c r="D17" s="112"/>
      <c r="E17" s="113"/>
      <c r="F17" s="304" t="s">
        <v>873</v>
      </c>
      <c r="I17" s="115"/>
      <c r="J17" s="115"/>
      <c r="K17" s="115"/>
      <c r="L17" s="115"/>
      <c r="M17" s="115"/>
    </row>
    <row r="18" spans="1:13" s="114" customFormat="1" ht="33" hidden="1" customHeight="1">
      <c r="A18" s="111" t="s">
        <v>1136</v>
      </c>
      <c r="B18" s="112">
        <v>9171</v>
      </c>
      <c r="C18" s="112">
        <v>797</v>
      </c>
      <c r="D18" s="112"/>
      <c r="E18" s="113"/>
      <c r="F18" s="304"/>
      <c r="I18" s="115"/>
      <c r="J18" s="115"/>
      <c r="K18" s="115"/>
      <c r="L18" s="115"/>
      <c r="M18" s="115"/>
    </row>
    <row r="19" spans="1:13" s="114" customFormat="1" ht="33" hidden="1" customHeight="1">
      <c r="A19" s="111" t="s">
        <v>1137</v>
      </c>
      <c r="B19" s="112">
        <v>8444</v>
      </c>
      <c r="C19" s="112">
        <v>1101</v>
      </c>
      <c r="D19" s="112"/>
      <c r="E19" s="113"/>
      <c r="F19" s="304"/>
      <c r="I19" s="115"/>
      <c r="J19" s="115"/>
      <c r="K19" s="115"/>
      <c r="L19" s="115"/>
      <c r="M19" s="115"/>
    </row>
    <row r="20" spans="1:13" s="114" customFormat="1" ht="33" hidden="1" customHeight="1">
      <c r="A20" s="111"/>
      <c r="B20" s="112">
        <f>SUM(B18:B19)</f>
        <v>17615</v>
      </c>
      <c r="C20" s="112">
        <f>SUM(C18:C19)</f>
        <v>1898</v>
      </c>
      <c r="D20" s="112"/>
      <c r="E20" s="113"/>
      <c r="F20" s="304"/>
      <c r="I20" s="115"/>
      <c r="J20" s="115"/>
      <c r="K20" s="115"/>
      <c r="L20" s="115"/>
      <c r="M20" s="115"/>
    </row>
    <row r="21" spans="1:13" s="119" customFormat="1" ht="33" hidden="1" customHeight="1">
      <c r="A21" s="116" t="s">
        <v>1000</v>
      </c>
      <c r="B21" s="117">
        <v>12487</v>
      </c>
      <c r="C21" s="117">
        <v>284</v>
      </c>
      <c r="D21" s="117">
        <f>SUM(B21:C21)</f>
        <v>12771</v>
      </c>
      <c r="E21" s="118"/>
      <c r="F21" s="116"/>
      <c r="I21" s="120"/>
      <c r="J21" s="120"/>
      <c r="K21" s="120"/>
      <c r="L21" s="120"/>
      <c r="M21" s="120"/>
    </row>
    <row r="22" spans="1:13" s="119" customFormat="1" ht="33" hidden="1" customHeight="1">
      <c r="A22" s="116" t="s">
        <v>1</v>
      </c>
      <c r="B22" s="117">
        <v>28680</v>
      </c>
      <c r="C22" s="117">
        <v>1041</v>
      </c>
      <c r="D22" s="117">
        <f>SUM(B22:C22)</f>
        <v>29721</v>
      </c>
      <c r="E22" s="118"/>
      <c r="F22" s="116"/>
      <c r="I22" s="120"/>
      <c r="J22" s="120"/>
      <c r="K22" s="120"/>
      <c r="L22" s="120"/>
      <c r="M22" s="120"/>
    </row>
    <row r="23" spans="1:13" s="119" customFormat="1" ht="33" hidden="1" customHeight="1">
      <c r="A23" s="116" t="s">
        <v>1001</v>
      </c>
      <c r="B23" s="117">
        <v>408</v>
      </c>
      <c r="C23" s="117">
        <v>11</v>
      </c>
      <c r="D23" s="117">
        <f>SUM(B23:C23)</f>
        <v>419</v>
      </c>
      <c r="E23" s="118"/>
      <c r="F23" s="116"/>
      <c r="I23" s="120"/>
      <c r="J23" s="120"/>
      <c r="K23" s="120"/>
      <c r="L23" s="120"/>
      <c r="M23" s="120"/>
    </row>
    <row r="24" spans="1:13" s="55" customFormat="1" ht="15.95" hidden="1" customHeight="1">
      <c r="A24" s="53"/>
      <c r="B24" s="50">
        <f>SUM(B21:B23)</f>
        <v>41575</v>
      </c>
      <c r="C24" s="50">
        <f t="shared" ref="C24:D24" si="0">SUM(C21:C23)</f>
        <v>1336</v>
      </c>
      <c r="D24" s="50">
        <f t="shared" si="0"/>
        <v>42911</v>
      </c>
      <c r="E24" s="54"/>
      <c r="F24" s="53"/>
    </row>
    <row r="25" spans="1:13" s="55" customFormat="1" ht="15.95" hidden="1" customHeight="1">
      <c r="A25" s="53" t="s">
        <v>963</v>
      </c>
      <c r="B25" s="54">
        <v>9210</v>
      </c>
      <c r="C25" s="54">
        <v>137</v>
      </c>
      <c r="D25" s="54">
        <f>SUM(B25:C25)</f>
        <v>9347</v>
      </c>
      <c r="E25" s="54"/>
      <c r="F25" s="53"/>
    </row>
    <row r="26" spans="1:13" s="55" customFormat="1" ht="15.95" hidden="1" customHeight="1">
      <c r="A26" s="53" t="s">
        <v>981</v>
      </c>
      <c r="B26" s="54">
        <v>8377</v>
      </c>
      <c r="C26" s="54">
        <v>85</v>
      </c>
      <c r="D26" s="54">
        <f>SUM(B26:C26)</f>
        <v>8462</v>
      </c>
      <c r="E26" s="54"/>
      <c r="F26" s="53"/>
    </row>
    <row r="27" spans="1:13" s="55" customFormat="1" ht="15.95" hidden="1" customHeight="1">
      <c r="A27" s="53" t="s">
        <v>987</v>
      </c>
      <c r="B27" s="54"/>
      <c r="C27" s="54"/>
      <c r="D27" s="54">
        <v>17504</v>
      </c>
      <c r="E27" s="54"/>
      <c r="F27" s="53"/>
    </row>
    <row r="28" spans="1:13" s="55" customFormat="1" ht="15.95" hidden="1" customHeight="1">
      <c r="A28" s="53"/>
      <c r="B28" s="54"/>
      <c r="C28" s="54"/>
      <c r="D28" s="54">
        <f>SUM(D25:D27)</f>
        <v>35313</v>
      </c>
      <c r="E28" s="54"/>
      <c r="F28" s="53"/>
    </row>
    <row r="29" spans="1:13" s="41" customFormat="1" ht="15.95" hidden="1" customHeight="1">
      <c r="A29" s="40"/>
      <c r="B29" s="56"/>
      <c r="C29" s="56"/>
      <c r="D29" s="21"/>
      <c r="E29" s="21"/>
      <c r="F29" s="40"/>
    </row>
    <row r="30" spans="1:13" hidden="1"/>
    <row r="31" spans="1:13" hidden="1">
      <c r="A31" s="103" t="s">
        <v>1200</v>
      </c>
      <c r="B31" s="15">
        <v>61111</v>
      </c>
      <c r="C31" s="15">
        <v>6275</v>
      </c>
      <c r="D31" s="15">
        <f t="shared" ref="D31:D36" si="1">SUM(B31:C31)</f>
        <v>67386</v>
      </c>
    </row>
    <row r="32" spans="1:13" s="26" customFormat="1" hidden="1">
      <c r="A32" s="26" t="s">
        <v>978</v>
      </c>
      <c r="B32" s="26">
        <v>41</v>
      </c>
      <c r="C32" s="26">
        <v>4</v>
      </c>
      <c r="D32" s="26">
        <f t="shared" si="1"/>
        <v>45</v>
      </c>
    </row>
    <row r="33" spans="1:13" s="26" customFormat="1" hidden="1">
      <c r="A33" s="25" t="s">
        <v>979</v>
      </c>
      <c r="B33" s="26">
        <v>8128</v>
      </c>
      <c r="C33" s="26">
        <v>475</v>
      </c>
      <c r="D33" s="26">
        <f t="shared" si="1"/>
        <v>8603</v>
      </c>
      <c r="F33" s="25"/>
    </row>
    <row r="34" spans="1:13" s="26" customFormat="1" hidden="1">
      <c r="A34" s="103" t="s">
        <v>996</v>
      </c>
      <c r="B34" s="26">
        <v>21518</v>
      </c>
      <c r="C34" s="26">
        <v>17876</v>
      </c>
      <c r="D34" s="26">
        <f t="shared" si="1"/>
        <v>39394</v>
      </c>
      <c r="F34" s="25"/>
    </row>
    <row r="35" spans="1:13" s="26" customFormat="1" hidden="1">
      <c r="A35" s="103" t="s">
        <v>999</v>
      </c>
      <c r="B35" s="26">
        <v>270</v>
      </c>
      <c r="C35" s="26">
        <v>73</v>
      </c>
      <c r="D35" s="26">
        <f t="shared" si="1"/>
        <v>343</v>
      </c>
      <c r="F35" s="25"/>
    </row>
    <row r="36" spans="1:13" s="26" customFormat="1" hidden="1">
      <c r="A36" s="25" t="s">
        <v>1202</v>
      </c>
      <c r="B36" s="26">
        <v>16783</v>
      </c>
      <c r="C36" s="26">
        <v>3230</v>
      </c>
      <c r="D36" s="26">
        <f t="shared" si="1"/>
        <v>20013</v>
      </c>
      <c r="F36" s="25"/>
    </row>
    <row r="37" spans="1:13" hidden="1">
      <c r="A37" s="42"/>
      <c r="B37" s="15">
        <f>SUM(B31:B36)</f>
        <v>107851</v>
      </c>
      <c r="C37" s="15">
        <f t="shared" ref="C37:D37" si="2">SUM(C31:C36)</f>
        <v>27933</v>
      </c>
      <c r="D37" s="15">
        <f t="shared" si="2"/>
        <v>135784</v>
      </c>
      <c r="F37" s="42"/>
      <c r="H37" s="26"/>
      <c r="I37" s="26"/>
      <c r="J37" s="26"/>
      <c r="K37" s="26"/>
      <c r="L37" s="26"/>
      <c r="M37" s="26"/>
    </row>
    <row r="38" spans="1:13" s="26" customFormat="1" hidden="1">
      <c r="A38" s="26" t="s">
        <v>1207</v>
      </c>
    </row>
    <row r="39" spans="1:13" s="26" customFormat="1" hidden="1">
      <c r="A39" s="26" t="s">
        <v>1208</v>
      </c>
      <c r="B39" s="26">
        <v>10260</v>
      </c>
      <c r="C39" s="26">
        <v>350</v>
      </c>
    </row>
    <row r="40" spans="1:13" s="26" customFormat="1" hidden="1">
      <c r="A40" s="26" t="s">
        <v>1</v>
      </c>
      <c r="B40" s="26">
        <v>51231</v>
      </c>
      <c r="C40" s="26">
        <v>3400</v>
      </c>
    </row>
    <row r="41" spans="1:13" hidden="1">
      <c r="A41" s="15" t="s">
        <v>1202</v>
      </c>
      <c r="B41" s="15">
        <v>6424</v>
      </c>
      <c r="C41" s="15">
        <v>75</v>
      </c>
      <c r="H41" s="26"/>
      <c r="I41" s="26"/>
      <c r="J41" s="26"/>
      <c r="K41" s="26"/>
      <c r="L41" s="26"/>
      <c r="M41" s="26"/>
    </row>
    <row r="42" spans="1:13" s="31" customFormat="1" hidden="1">
      <c r="A42" s="28" t="s">
        <v>4</v>
      </c>
      <c r="B42" s="31">
        <v>21440</v>
      </c>
      <c r="C42" s="31">
        <v>555</v>
      </c>
      <c r="F42" s="28"/>
    </row>
    <row r="43" spans="1:13" s="31" customFormat="1" hidden="1">
      <c r="A43" s="28" t="s">
        <v>1001</v>
      </c>
      <c r="B43" s="31">
        <v>9114</v>
      </c>
      <c r="C43" s="31">
        <v>394</v>
      </c>
      <c r="F43" s="28"/>
    </row>
    <row r="44" spans="1:13" hidden="1">
      <c r="B44" s="15">
        <f>SUM(B39:B43)</f>
        <v>98469</v>
      </c>
      <c r="C44" s="15">
        <f>SUM(C39:C43)</f>
        <v>4774</v>
      </c>
    </row>
    <row r="45" spans="1:13" hidden="1"/>
    <row r="46" spans="1:13" s="49" customFormat="1" ht="20.25" hidden="1">
      <c r="A46" s="46"/>
      <c r="B46" s="47"/>
      <c r="C46" s="47"/>
      <c r="D46" s="47"/>
      <c r="E46" s="46"/>
      <c r="F46" s="46"/>
    </row>
    <row r="47" spans="1:13" s="26" customFormat="1">
      <c r="A47" s="37"/>
      <c r="B47" s="38"/>
      <c r="C47" s="38"/>
      <c r="E47" s="37"/>
      <c r="F47" s="37"/>
    </row>
    <row r="48" spans="1:13" s="26" customFormat="1"/>
    <row r="49" spans="1:6" s="26" customFormat="1"/>
    <row r="51" spans="1:6" s="26" customFormat="1">
      <c r="A51" s="37"/>
      <c r="F51" s="37"/>
    </row>
    <row r="52" spans="1:6" s="26" customFormat="1">
      <c r="A52" s="37"/>
      <c r="F52" s="37"/>
    </row>
  </sheetData>
  <mergeCells count="9">
    <mergeCell ref="A16:F16"/>
    <mergeCell ref="B4:E4"/>
    <mergeCell ref="B5:E5"/>
    <mergeCell ref="A1:F1"/>
    <mergeCell ref="A2:F2"/>
    <mergeCell ref="A4:A7"/>
    <mergeCell ref="F4:F7"/>
    <mergeCell ref="A3:C3"/>
    <mergeCell ref="D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4" orientation="portrait" horizontalDpi="4294967292" verticalDpi="4294967292" r:id="rId1"/>
  <headerFooter alignWithMargins="0">
    <oddFooter xml:space="preserve">&amp;C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5"/>
  <sheetViews>
    <sheetView showGridLines="0" rightToLeft="1" zoomScale="110" zoomScaleNormal="110" workbookViewId="0">
      <selection activeCell="K11" sqref="K11"/>
    </sheetView>
  </sheetViews>
  <sheetFormatPr defaultRowHeight="15.75"/>
  <cols>
    <col min="1" max="1" width="25.7109375" style="822" customWidth="1"/>
    <col min="2" max="3" width="15.7109375" style="822" customWidth="1"/>
    <col min="4" max="4" width="15.7109375" style="824" customWidth="1"/>
    <col min="5" max="5" width="25.7109375" style="822" customWidth="1"/>
    <col min="6" max="9" width="9.140625" style="822" customWidth="1"/>
    <col min="10" max="10" width="9.140625" style="822"/>
    <col min="11" max="11" width="16.7109375" style="822" customWidth="1"/>
    <col min="12" max="12" width="14.28515625" style="822" customWidth="1"/>
    <col min="13" max="13" width="20.85546875" style="822" customWidth="1"/>
    <col min="14" max="15" width="9.140625" style="822"/>
    <col min="16" max="19" width="9.85546875" style="822" bestFit="1" customWidth="1"/>
    <col min="20" max="20" width="11.28515625" style="822" bestFit="1" customWidth="1"/>
    <col min="21" max="254" width="9.140625" style="822"/>
    <col min="255" max="256" width="12.85546875" style="822" customWidth="1"/>
    <col min="257" max="257" width="14" style="822" customWidth="1"/>
    <col min="258" max="258" width="15.28515625" style="822" customWidth="1"/>
    <col min="259" max="259" width="12.28515625" style="822" customWidth="1"/>
    <col min="260" max="260" width="11.140625" style="822" customWidth="1"/>
    <col min="261" max="264" width="9.140625" style="822" customWidth="1"/>
    <col min="265" max="510" width="9.140625" style="822"/>
    <col min="511" max="512" width="12.85546875" style="822" customWidth="1"/>
    <col min="513" max="513" width="14" style="822" customWidth="1"/>
    <col min="514" max="514" width="15.28515625" style="822" customWidth="1"/>
    <col min="515" max="515" width="12.28515625" style="822" customWidth="1"/>
    <col min="516" max="516" width="11.140625" style="822" customWidth="1"/>
    <col min="517" max="520" width="9.140625" style="822" customWidth="1"/>
    <col min="521" max="766" width="9.140625" style="822"/>
    <col min="767" max="768" width="12.85546875" style="822" customWidth="1"/>
    <col min="769" max="769" width="14" style="822" customWidth="1"/>
    <col min="770" max="770" width="15.28515625" style="822" customWidth="1"/>
    <col min="771" max="771" width="12.28515625" style="822" customWidth="1"/>
    <col min="772" max="772" width="11.140625" style="822" customWidth="1"/>
    <col min="773" max="776" width="9.140625" style="822" customWidth="1"/>
    <col min="777" max="1022" width="9.140625" style="822"/>
    <col min="1023" max="1024" width="12.85546875" style="822" customWidth="1"/>
    <col min="1025" max="1025" width="14" style="822" customWidth="1"/>
    <col min="1026" max="1026" width="15.28515625" style="822" customWidth="1"/>
    <col min="1027" max="1027" width="12.28515625" style="822" customWidth="1"/>
    <col min="1028" max="1028" width="11.140625" style="822" customWidth="1"/>
    <col min="1029" max="1032" width="9.140625" style="822" customWidth="1"/>
    <col min="1033" max="1278" width="9.140625" style="822"/>
    <col min="1279" max="1280" width="12.85546875" style="822" customWidth="1"/>
    <col min="1281" max="1281" width="14" style="822" customWidth="1"/>
    <col min="1282" max="1282" width="15.28515625" style="822" customWidth="1"/>
    <col min="1283" max="1283" width="12.28515625" style="822" customWidth="1"/>
    <col min="1284" max="1284" width="11.140625" style="822" customWidth="1"/>
    <col min="1285" max="1288" width="9.140625" style="822" customWidth="1"/>
    <col min="1289" max="1534" width="9.140625" style="822"/>
    <col min="1535" max="1536" width="12.85546875" style="822" customWidth="1"/>
    <col min="1537" max="1537" width="14" style="822" customWidth="1"/>
    <col min="1538" max="1538" width="15.28515625" style="822" customWidth="1"/>
    <col min="1539" max="1539" width="12.28515625" style="822" customWidth="1"/>
    <col min="1540" max="1540" width="11.140625" style="822" customWidth="1"/>
    <col min="1541" max="1544" width="9.140625" style="822" customWidth="1"/>
    <col min="1545" max="1790" width="9.140625" style="822"/>
    <col min="1791" max="1792" width="12.85546875" style="822" customWidth="1"/>
    <col min="1793" max="1793" width="14" style="822" customWidth="1"/>
    <col min="1794" max="1794" width="15.28515625" style="822" customWidth="1"/>
    <col min="1795" max="1795" width="12.28515625" style="822" customWidth="1"/>
    <col min="1796" max="1796" width="11.140625" style="822" customWidth="1"/>
    <col min="1797" max="1800" width="9.140625" style="822" customWidth="1"/>
    <col min="1801" max="2046" width="9.140625" style="822"/>
    <col min="2047" max="2048" width="12.85546875" style="822" customWidth="1"/>
    <col min="2049" max="2049" width="14" style="822" customWidth="1"/>
    <col min="2050" max="2050" width="15.28515625" style="822" customWidth="1"/>
    <col min="2051" max="2051" width="12.28515625" style="822" customWidth="1"/>
    <col min="2052" max="2052" width="11.140625" style="822" customWidth="1"/>
    <col min="2053" max="2056" width="9.140625" style="822" customWidth="1"/>
    <col min="2057" max="2302" width="9.140625" style="822"/>
    <col min="2303" max="2304" width="12.85546875" style="822" customWidth="1"/>
    <col min="2305" max="2305" width="14" style="822" customWidth="1"/>
    <col min="2306" max="2306" width="15.28515625" style="822" customWidth="1"/>
    <col min="2307" max="2307" width="12.28515625" style="822" customWidth="1"/>
    <col min="2308" max="2308" width="11.140625" style="822" customWidth="1"/>
    <col min="2309" max="2312" width="9.140625" style="822" customWidth="1"/>
    <col min="2313" max="2558" width="9.140625" style="822"/>
    <col min="2559" max="2560" width="12.85546875" style="822" customWidth="1"/>
    <col min="2561" max="2561" width="14" style="822" customWidth="1"/>
    <col min="2562" max="2562" width="15.28515625" style="822" customWidth="1"/>
    <col min="2563" max="2563" width="12.28515625" style="822" customWidth="1"/>
    <col min="2564" max="2564" width="11.140625" style="822" customWidth="1"/>
    <col min="2565" max="2568" width="9.140625" style="822" customWidth="1"/>
    <col min="2569" max="2814" width="9.140625" style="822"/>
    <col min="2815" max="2816" width="12.85546875" style="822" customWidth="1"/>
    <col min="2817" max="2817" width="14" style="822" customWidth="1"/>
    <col min="2818" max="2818" width="15.28515625" style="822" customWidth="1"/>
    <col min="2819" max="2819" width="12.28515625" style="822" customWidth="1"/>
    <col min="2820" max="2820" width="11.140625" style="822" customWidth="1"/>
    <col min="2821" max="2824" width="9.140625" style="822" customWidth="1"/>
    <col min="2825" max="3070" width="9.140625" style="822"/>
    <col min="3071" max="3072" width="12.85546875" style="822" customWidth="1"/>
    <col min="3073" max="3073" width="14" style="822" customWidth="1"/>
    <col min="3074" max="3074" width="15.28515625" style="822" customWidth="1"/>
    <col min="3075" max="3075" width="12.28515625" style="822" customWidth="1"/>
    <col min="3076" max="3076" width="11.140625" style="822" customWidth="1"/>
    <col min="3077" max="3080" width="9.140625" style="822" customWidth="1"/>
    <col min="3081" max="3326" width="9.140625" style="822"/>
    <col min="3327" max="3328" width="12.85546875" style="822" customWidth="1"/>
    <col min="3329" max="3329" width="14" style="822" customWidth="1"/>
    <col min="3330" max="3330" width="15.28515625" style="822" customWidth="1"/>
    <col min="3331" max="3331" width="12.28515625" style="822" customWidth="1"/>
    <col min="3332" max="3332" width="11.140625" style="822" customWidth="1"/>
    <col min="3333" max="3336" width="9.140625" style="822" customWidth="1"/>
    <col min="3337" max="3582" width="9.140625" style="822"/>
    <col min="3583" max="3584" width="12.85546875" style="822" customWidth="1"/>
    <col min="3585" max="3585" width="14" style="822" customWidth="1"/>
    <col min="3586" max="3586" width="15.28515625" style="822" customWidth="1"/>
    <col min="3587" max="3587" width="12.28515625" style="822" customWidth="1"/>
    <col min="3588" max="3588" width="11.140625" style="822" customWidth="1"/>
    <col min="3589" max="3592" width="9.140625" style="822" customWidth="1"/>
    <col min="3593" max="3838" width="9.140625" style="822"/>
    <col min="3839" max="3840" width="12.85546875" style="822" customWidth="1"/>
    <col min="3841" max="3841" width="14" style="822" customWidth="1"/>
    <col min="3842" max="3842" width="15.28515625" style="822" customWidth="1"/>
    <col min="3843" max="3843" width="12.28515625" style="822" customWidth="1"/>
    <col min="3844" max="3844" width="11.140625" style="822" customWidth="1"/>
    <col min="3845" max="3848" width="9.140625" style="822" customWidth="1"/>
    <col min="3849" max="4094" width="9.140625" style="822"/>
    <col min="4095" max="4096" width="12.85546875" style="822" customWidth="1"/>
    <col min="4097" max="4097" width="14" style="822" customWidth="1"/>
    <col min="4098" max="4098" width="15.28515625" style="822" customWidth="1"/>
    <col min="4099" max="4099" width="12.28515625" style="822" customWidth="1"/>
    <col min="4100" max="4100" width="11.140625" style="822" customWidth="1"/>
    <col min="4101" max="4104" width="9.140625" style="822" customWidth="1"/>
    <col min="4105" max="4350" width="9.140625" style="822"/>
    <col min="4351" max="4352" width="12.85546875" style="822" customWidth="1"/>
    <col min="4353" max="4353" width="14" style="822" customWidth="1"/>
    <col min="4354" max="4354" width="15.28515625" style="822" customWidth="1"/>
    <col min="4355" max="4355" width="12.28515625" style="822" customWidth="1"/>
    <col min="4356" max="4356" width="11.140625" style="822" customWidth="1"/>
    <col min="4357" max="4360" width="9.140625" style="822" customWidth="1"/>
    <col min="4361" max="4606" width="9.140625" style="822"/>
    <col min="4607" max="4608" width="12.85546875" style="822" customWidth="1"/>
    <col min="4609" max="4609" width="14" style="822" customWidth="1"/>
    <col min="4610" max="4610" width="15.28515625" style="822" customWidth="1"/>
    <col min="4611" max="4611" width="12.28515625" style="822" customWidth="1"/>
    <col min="4612" max="4612" width="11.140625" style="822" customWidth="1"/>
    <col min="4613" max="4616" width="9.140625" style="822" customWidth="1"/>
    <col min="4617" max="4862" width="9.140625" style="822"/>
    <col min="4863" max="4864" width="12.85546875" style="822" customWidth="1"/>
    <col min="4865" max="4865" width="14" style="822" customWidth="1"/>
    <col min="4866" max="4866" width="15.28515625" style="822" customWidth="1"/>
    <col min="4867" max="4867" width="12.28515625" style="822" customWidth="1"/>
    <col min="4868" max="4868" width="11.140625" style="822" customWidth="1"/>
    <col min="4869" max="4872" width="9.140625" style="822" customWidth="1"/>
    <col min="4873" max="5118" width="9.140625" style="822"/>
    <col min="5119" max="5120" width="12.85546875" style="822" customWidth="1"/>
    <col min="5121" max="5121" width="14" style="822" customWidth="1"/>
    <col min="5122" max="5122" width="15.28515625" style="822" customWidth="1"/>
    <col min="5123" max="5123" width="12.28515625" style="822" customWidth="1"/>
    <col min="5124" max="5124" width="11.140625" style="822" customWidth="1"/>
    <col min="5125" max="5128" width="9.140625" style="822" customWidth="1"/>
    <col min="5129" max="5374" width="9.140625" style="822"/>
    <col min="5375" max="5376" width="12.85546875" style="822" customWidth="1"/>
    <col min="5377" max="5377" width="14" style="822" customWidth="1"/>
    <col min="5378" max="5378" width="15.28515625" style="822" customWidth="1"/>
    <col min="5379" max="5379" width="12.28515625" style="822" customWidth="1"/>
    <col min="5380" max="5380" width="11.140625" style="822" customWidth="1"/>
    <col min="5381" max="5384" width="9.140625" style="822" customWidth="1"/>
    <col min="5385" max="5630" width="9.140625" style="822"/>
    <col min="5631" max="5632" width="12.85546875" style="822" customWidth="1"/>
    <col min="5633" max="5633" width="14" style="822" customWidth="1"/>
    <col min="5634" max="5634" width="15.28515625" style="822" customWidth="1"/>
    <col min="5635" max="5635" width="12.28515625" style="822" customWidth="1"/>
    <col min="5636" max="5636" width="11.140625" style="822" customWidth="1"/>
    <col min="5637" max="5640" width="9.140625" style="822" customWidth="1"/>
    <col min="5641" max="5886" width="9.140625" style="822"/>
    <col min="5887" max="5888" width="12.85546875" style="822" customWidth="1"/>
    <col min="5889" max="5889" width="14" style="822" customWidth="1"/>
    <col min="5890" max="5890" width="15.28515625" style="822" customWidth="1"/>
    <col min="5891" max="5891" width="12.28515625" style="822" customWidth="1"/>
    <col min="5892" max="5892" width="11.140625" style="822" customWidth="1"/>
    <col min="5893" max="5896" width="9.140625" style="822" customWidth="1"/>
    <col min="5897" max="6142" width="9.140625" style="822"/>
    <col min="6143" max="6144" width="12.85546875" style="822" customWidth="1"/>
    <col min="6145" max="6145" width="14" style="822" customWidth="1"/>
    <col min="6146" max="6146" width="15.28515625" style="822" customWidth="1"/>
    <col min="6147" max="6147" width="12.28515625" style="822" customWidth="1"/>
    <col min="6148" max="6148" width="11.140625" style="822" customWidth="1"/>
    <col min="6149" max="6152" width="9.140625" style="822" customWidth="1"/>
    <col min="6153" max="6398" width="9.140625" style="822"/>
    <col min="6399" max="6400" width="12.85546875" style="822" customWidth="1"/>
    <col min="6401" max="6401" width="14" style="822" customWidth="1"/>
    <col min="6402" max="6402" width="15.28515625" style="822" customWidth="1"/>
    <col min="6403" max="6403" width="12.28515625" style="822" customWidth="1"/>
    <col min="6404" max="6404" width="11.140625" style="822" customWidth="1"/>
    <col min="6405" max="6408" width="9.140625" style="822" customWidth="1"/>
    <col min="6409" max="6654" width="9.140625" style="822"/>
    <col min="6655" max="6656" width="12.85546875" style="822" customWidth="1"/>
    <col min="6657" max="6657" width="14" style="822" customWidth="1"/>
    <col min="6658" max="6658" width="15.28515625" style="822" customWidth="1"/>
    <col min="6659" max="6659" width="12.28515625" style="822" customWidth="1"/>
    <col min="6660" max="6660" width="11.140625" style="822" customWidth="1"/>
    <col min="6661" max="6664" width="9.140625" style="822" customWidth="1"/>
    <col min="6665" max="6910" width="9.140625" style="822"/>
    <col min="6911" max="6912" width="12.85546875" style="822" customWidth="1"/>
    <col min="6913" max="6913" width="14" style="822" customWidth="1"/>
    <col min="6914" max="6914" width="15.28515625" style="822" customWidth="1"/>
    <col min="6915" max="6915" width="12.28515625" style="822" customWidth="1"/>
    <col min="6916" max="6916" width="11.140625" style="822" customWidth="1"/>
    <col min="6917" max="6920" width="9.140625" style="822" customWidth="1"/>
    <col min="6921" max="7166" width="9.140625" style="822"/>
    <col min="7167" max="7168" width="12.85546875" style="822" customWidth="1"/>
    <col min="7169" max="7169" width="14" style="822" customWidth="1"/>
    <col min="7170" max="7170" width="15.28515625" style="822" customWidth="1"/>
    <col min="7171" max="7171" width="12.28515625" style="822" customWidth="1"/>
    <col min="7172" max="7172" width="11.140625" style="822" customWidth="1"/>
    <col min="7173" max="7176" width="9.140625" style="822" customWidth="1"/>
    <col min="7177" max="7422" width="9.140625" style="822"/>
    <col min="7423" max="7424" width="12.85546875" style="822" customWidth="1"/>
    <col min="7425" max="7425" width="14" style="822" customWidth="1"/>
    <col min="7426" max="7426" width="15.28515625" style="822" customWidth="1"/>
    <col min="7427" max="7427" width="12.28515625" style="822" customWidth="1"/>
    <col min="7428" max="7428" width="11.140625" style="822" customWidth="1"/>
    <col min="7429" max="7432" width="9.140625" style="822" customWidth="1"/>
    <col min="7433" max="7678" width="9.140625" style="822"/>
    <col min="7679" max="7680" width="12.85546875" style="822" customWidth="1"/>
    <col min="7681" max="7681" width="14" style="822" customWidth="1"/>
    <col min="7682" max="7682" width="15.28515625" style="822" customWidth="1"/>
    <col min="7683" max="7683" width="12.28515625" style="822" customWidth="1"/>
    <col min="7684" max="7684" width="11.140625" style="822" customWidth="1"/>
    <col min="7685" max="7688" width="9.140625" style="822" customWidth="1"/>
    <col min="7689" max="7934" width="9.140625" style="822"/>
    <col min="7935" max="7936" width="12.85546875" style="822" customWidth="1"/>
    <col min="7937" max="7937" width="14" style="822" customWidth="1"/>
    <col min="7938" max="7938" width="15.28515625" style="822" customWidth="1"/>
    <col min="7939" max="7939" width="12.28515625" style="822" customWidth="1"/>
    <col min="7940" max="7940" width="11.140625" style="822" customWidth="1"/>
    <col min="7941" max="7944" width="9.140625" style="822" customWidth="1"/>
    <col min="7945" max="8190" width="9.140625" style="822"/>
    <col min="8191" max="8192" width="12.85546875" style="822" customWidth="1"/>
    <col min="8193" max="8193" width="14" style="822" customWidth="1"/>
    <col min="8194" max="8194" width="15.28515625" style="822" customWidth="1"/>
    <col min="8195" max="8195" width="12.28515625" style="822" customWidth="1"/>
    <col min="8196" max="8196" width="11.140625" style="822" customWidth="1"/>
    <col min="8197" max="8200" width="9.140625" style="822" customWidth="1"/>
    <col min="8201" max="8446" width="9.140625" style="822"/>
    <col min="8447" max="8448" width="12.85546875" style="822" customWidth="1"/>
    <col min="8449" max="8449" width="14" style="822" customWidth="1"/>
    <col min="8450" max="8450" width="15.28515625" style="822" customWidth="1"/>
    <col min="8451" max="8451" width="12.28515625" style="822" customWidth="1"/>
    <col min="8452" max="8452" width="11.140625" style="822" customWidth="1"/>
    <col min="8453" max="8456" width="9.140625" style="822" customWidth="1"/>
    <col min="8457" max="8702" width="9.140625" style="822"/>
    <col min="8703" max="8704" width="12.85546875" style="822" customWidth="1"/>
    <col min="8705" max="8705" width="14" style="822" customWidth="1"/>
    <col min="8706" max="8706" width="15.28515625" style="822" customWidth="1"/>
    <col min="8707" max="8707" width="12.28515625" style="822" customWidth="1"/>
    <col min="8708" max="8708" width="11.140625" style="822" customWidth="1"/>
    <col min="8709" max="8712" width="9.140625" style="822" customWidth="1"/>
    <col min="8713" max="8958" width="9.140625" style="822"/>
    <col min="8959" max="8960" width="12.85546875" style="822" customWidth="1"/>
    <col min="8961" max="8961" width="14" style="822" customWidth="1"/>
    <col min="8962" max="8962" width="15.28515625" style="822" customWidth="1"/>
    <col min="8963" max="8963" width="12.28515625" style="822" customWidth="1"/>
    <col min="8964" max="8964" width="11.140625" style="822" customWidth="1"/>
    <col min="8965" max="8968" width="9.140625" style="822" customWidth="1"/>
    <col min="8969" max="9214" width="9.140625" style="822"/>
    <col min="9215" max="9216" width="12.85546875" style="822" customWidth="1"/>
    <col min="9217" max="9217" width="14" style="822" customWidth="1"/>
    <col min="9218" max="9218" width="15.28515625" style="822" customWidth="1"/>
    <col min="9219" max="9219" width="12.28515625" style="822" customWidth="1"/>
    <col min="9220" max="9220" width="11.140625" style="822" customWidth="1"/>
    <col min="9221" max="9224" width="9.140625" style="822" customWidth="1"/>
    <col min="9225" max="9470" width="9.140625" style="822"/>
    <col min="9471" max="9472" width="12.85546875" style="822" customWidth="1"/>
    <col min="9473" max="9473" width="14" style="822" customWidth="1"/>
    <col min="9474" max="9474" width="15.28515625" style="822" customWidth="1"/>
    <col min="9475" max="9475" width="12.28515625" style="822" customWidth="1"/>
    <col min="9476" max="9476" width="11.140625" style="822" customWidth="1"/>
    <col min="9477" max="9480" width="9.140625" style="822" customWidth="1"/>
    <col min="9481" max="9726" width="9.140625" style="822"/>
    <col min="9727" max="9728" width="12.85546875" style="822" customWidth="1"/>
    <col min="9729" max="9729" width="14" style="822" customWidth="1"/>
    <col min="9730" max="9730" width="15.28515625" style="822" customWidth="1"/>
    <col min="9731" max="9731" width="12.28515625" style="822" customWidth="1"/>
    <col min="9732" max="9732" width="11.140625" style="822" customWidth="1"/>
    <col min="9733" max="9736" width="9.140625" style="822" customWidth="1"/>
    <col min="9737" max="9982" width="9.140625" style="822"/>
    <col min="9983" max="9984" width="12.85546875" style="822" customWidth="1"/>
    <col min="9985" max="9985" width="14" style="822" customWidth="1"/>
    <col min="9986" max="9986" width="15.28515625" style="822" customWidth="1"/>
    <col min="9987" max="9987" width="12.28515625" style="822" customWidth="1"/>
    <col min="9988" max="9988" width="11.140625" style="822" customWidth="1"/>
    <col min="9989" max="9992" width="9.140625" style="822" customWidth="1"/>
    <col min="9993" max="10238" width="9.140625" style="822"/>
    <col min="10239" max="10240" width="12.85546875" style="822" customWidth="1"/>
    <col min="10241" max="10241" width="14" style="822" customWidth="1"/>
    <col min="10242" max="10242" width="15.28515625" style="822" customWidth="1"/>
    <col min="10243" max="10243" width="12.28515625" style="822" customWidth="1"/>
    <col min="10244" max="10244" width="11.140625" style="822" customWidth="1"/>
    <col min="10245" max="10248" width="9.140625" style="822" customWidth="1"/>
    <col min="10249" max="10494" width="9.140625" style="822"/>
    <col min="10495" max="10496" width="12.85546875" style="822" customWidth="1"/>
    <col min="10497" max="10497" width="14" style="822" customWidth="1"/>
    <col min="10498" max="10498" width="15.28515625" style="822" customWidth="1"/>
    <col min="10499" max="10499" width="12.28515625" style="822" customWidth="1"/>
    <col min="10500" max="10500" width="11.140625" style="822" customWidth="1"/>
    <col min="10501" max="10504" width="9.140625" style="822" customWidth="1"/>
    <col min="10505" max="10750" width="9.140625" style="822"/>
    <col min="10751" max="10752" width="12.85546875" style="822" customWidth="1"/>
    <col min="10753" max="10753" width="14" style="822" customWidth="1"/>
    <col min="10754" max="10754" width="15.28515625" style="822" customWidth="1"/>
    <col min="10755" max="10755" width="12.28515625" style="822" customWidth="1"/>
    <col min="10756" max="10756" width="11.140625" style="822" customWidth="1"/>
    <col min="10757" max="10760" width="9.140625" style="822" customWidth="1"/>
    <col min="10761" max="11006" width="9.140625" style="822"/>
    <col min="11007" max="11008" width="12.85546875" style="822" customWidth="1"/>
    <col min="11009" max="11009" width="14" style="822" customWidth="1"/>
    <col min="11010" max="11010" width="15.28515625" style="822" customWidth="1"/>
    <col min="11011" max="11011" width="12.28515625" style="822" customWidth="1"/>
    <col min="11012" max="11012" width="11.140625" style="822" customWidth="1"/>
    <col min="11013" max="11016" width="9.140625" style="822" customWidth="1"/>
    <col min="11017" max="11262" width="9.140625" style="822"/>
    <col min="11263" max="11264" width="12.85546875" style="822" customWidth="1"/>
    <col min="11265" max="11265" width="14" style="822" customWidth="1"/>
    <col min="11266" max="11266" width="15.28515625" style="822" customWidth="1"/>
    <col min="11267" max="11267" width="12.28515625" style="822" customWidth="1"/>
    <col min="11268" max="11268" width="11.140625" style="822" customWidth="1"/>
    <col min="11269" max="11272" width="9.140625" style="822" customWidth="1"/>
    <col min="11273" max="11518" width="9.140625" style="822"/>
    <col min="11519" max="11520" width="12.85546875" style="822" customWidth="1"/>
    <col min="11521" max="11521" width="14" style="822" customWidth="1"/>
    <col min="11522" max="11522" width="15.28515625" style="822" customWidth="1"/>
    <col min="11523" max="11523" width="12.28515625" style="822" customWidth="1"/>
    <col min="11524" max="11524" width="11.140625" style="822" customWidth="1"/>
    <col min="11525" max="11528" width="9.140625" style="822" customWidth="1"/>
    <col min="11529" max="11774" width="9.140625" style="822"/>
    <col min="11775" max="11776" width="12.85546875" style="822" customWidth="1"/>
    <col min="11777" max="11777" width="14" style="822" customWidth="1"/>
    <col min="11778" max="11778" width="15.28515625" style="822" customWidth="1"/>
    <col min="11779" max="11779" width="12.28515625" style="822" customWidth="1"/>
    <col min="11780" max="11780" width="11.140625" style="822" customWidth="1"/>
    <col min="11781" max="11784" width="9.140625" style="822" customWidth="1"/>
    <col min="11785" max="12030" width="9.140625" style="822"/>
    <col min="12031" max="12032" width="12.85546875" style="822" customWidth="1"/>
    <col min="12033" max="12033" width="14" style="822" customWidth="1"/>
    <col min="12034" max="12034" width="15.28515625" style="822" customWidth="1"/>
    <col min="12035" max="12035" width="12.28515625" style="822" customWidth="1"/>
    <col min="12036" max="12036" width="11.140625" style="822" customWidth="1"/>
    <col min="12037" max="12040" width="9.140625" style="822" customWidth="1"/>
    <col min="12041" max="12286" width="9.140625" style="822"/>
    <col min="12287" max="12288" width="12.85546875" style="822" customWidth="1"/>
    <col min="12289" max="12289" width="14" style="822" customWidth="1"/>
    <col min="12290" max="12290" width="15.28515625" style="822" customWidth="1"/>
    <col min="12291" max="12291" width="12.28515625" style="822" customWidth="1"/>
    <col min="12292" max="12292" width="11.140625" style="822" customWidth="1"/>
    <col min="12293" max="12296" width="9.140625" style="822" customWidth="1"/>
    <col min="12297" max="12542" width="9.140625" style="822"/>
    <col min="12543" max="12544" width="12.85546875" style="822" customWidth="1"/>
    <col min="12545" max="12545" width="14" style="822" customWidth="1"/>
    <col min="12546" max="12546" width="15.28515625" style="822" customWidth="1"/>
    <col min="12547" max="12547" width="12.28515625" style="822" customWidth="1"/>
    <col min="12548" max="12548" width="11.140625" style="822" customWidth="1"/>
    <col min="12549" max="12552" width="9.140625" style="822" customWidth="1"/>
    <col min="12553" max="12798" width="9.140625" style="822"/>
    <col min="12799" max="12800" width="12.85546875" style="822" customWidth="1"/>
    <col min="12801" max="12801" width="14" style="822" customWidth="1"/>
    <col min="12802" max="12802" width="15.28515625" style="822" customWidth="1"/>
    <col min="12803" max="12803" width="12.28515625" style="822" customWidth="1"/>
    <col min="12804" max="12804" width="11.140625" style="822" customWidth="1"/>
    <col min="12805" max="12808" width="9.140625" style="822" customWidth="1"/>
    <col min="12809" max="13054" width="9.140625" style="822"/>
    <col min="13055" max="13056" width="12.85546875" style="822" customWidth="1"/>
    <col min="13057" max="13057" width="14" style="822" customWidth="1"/>
    <col min="13058" max="13058" width="15.28515625" style="822" customWidth="1"/>
    <col min="13059" max="13059" width="12.28515625" style="822" customWidth="1"/>
    <col min="13060" max="13060" width="11.140625" style="822" customWidth="1"/>
    <col min="13061" max="13064" width="9.140625" style="822" customWidth="1"/>
    <col min="13065" max="13310" width="9.140625" style="822"/>
    <col min="13311" max="13312" width="12.85546875" style="822" customWidth="1"/>
    <col min="13313" max="13313" width="14" style="822" customWidth="1"/>
    <col min="13314" max="13314" width="15.28515625" style="822" customWidth="1"/>
    <col min="13315" max="13315" width="12.28515625" style="822" customWidth="1"/>
    <col min="13316" max="13316" width="11.140625" style="822" customWidth="1"/>
    <col min="13317" max="13320" width="9.140625" style="822" customWidth="1"/>
    <col min="13321" max="13566" width="9.140625" style="822"/>
    <col min="13567" max="13568" width="12.85546875" style="822" customWidth="1"/>
    <col min="13569" max="13569" width="14" style="822" customWidth="1"/>
    <col min="13570" max="13570" width="15.28515625" style="822" customWidth="1"/>
    <col min="13571" max="13571" width="12.28515625" style="822" customWidth="1"/>
    <col min="13572" max="13572" width="11.140625" style="822" customWidth="1"/>
    <col min="13573" max="13576" width="9.140625" style="822" customWidth="1"/>
    <col min="13577" max="13822" width="9.140625" style="822"/>
    <col min="13823" max="13824" width="12.85546875" style="822" customWidth="1"/>
    <col min="13825" max="13825" width="14" style="822" customWidth="1"/>
    <col min="13826" max="13826" width="15.28515625" style="822" customWidth="1"/>
    <col min="13827" max="13827" width="12.28515625" style="822" customWidth="1"/>
    <col min="13828" max="13828" width="11.140625" style="822" customWidth="1"/>
    <col min="13829" max="13832" width="9.140625" style="822" customWidth="1"/>
    <col min="13833" max="14078" width="9.140625" style="822"/>
    <col min="14079" max="14080" width="12.85546875" style="822" customWidth="1"/>
    <col min="14081" max="14081" width="14" style="822" customWidth="1"/>
    <col min="14082" max="14082" width="15.28515625" style="822" customWidth="1"/>
    <col min="14083" max="14083" width="12.28515625" style="822" customWidth="1"/>
    <col min="14084" max="14084" width="11.140625" style="822" customWidth="1"/>
    <col min="14085" max="14088" width="9.140625" style="822" customWidth="1"/>
    <col min="14089" max="14334" width="9.140625" style="822"/>
    <col min="14335" max="14336" width="12.85546875" style="822" customWidth="1"/>
    <col min="14337" max="14337" width="14" style="822" customWidth="1"/>
    <col min="14338" max="14338" width="15.28515625" style="822" customWidth="1"/>
    <col min="14339" max="14339" width="12.28515625" style="822" customWidth="1"/>
    <col min="14340" max="14340" width="11.140625" style="822" customWidth="1"/>
    <col min="14341" max="14344" width="9.140625" style="822" customWidth="1"/>
    <col min="14345" max="14590" width="9.140625" style="822"/>
    <col min="14591" max="14592" width="12.85546875" style="822" customWidth="1"/>
    <col min="14593" max="14593" width="14" style="822" customWidth="1"/>
    <col min="14594" max="14594" width="15.28515625" style="822" customWidth="1"/>
    <col min="14595" max="14595" width="12.28515625" style="822" customWidth="1"/>
    <col min="14596" max="14596" width="11.140625" style="822" customWidth="1"/>
    <col min="14597" max="14600" width="9.140625" style="822" customWidth="1"/>
    <col min="14601" max="14846" width="9.140625" style="822"/>
    <col min="14847" max="14848" width="12.85546875" style="822" customWidth="1"/>
    <col min="14849" max="14849" width="14" style="822" customWidth="1"/>
    <col min="14850" max="14850" width="15.28515625" style="822" customWidth="1"/>
    <col min="14851" max="14851" width="12.28515625" style="822" customWidth="1"/>
    <col min="14852" max="14852" width="11.140625" style="822" customWidth="1"/>
    <col min="14853" max="14856" width="9.140625" style="822" customWidth="1"/>
    <col min="14857" max="15102" width="9.140625" style="822"/>
    <col min="15103" max="15104" width="12.85546875" style="822" customWidth="1"/>
    <col min="15105" max="15105" width="14" style="822" customWidth="1"/>
    <col min="15106" max="15106" width="15.28515625" style="822" customWidth="1"/>
    <col min="15107" max="15107" width="12.28515625" style="822" customWidth="1"/>
    <col min="15108" max="15108" width="11.140625" style="822" customWidth="1"/>
    <col min="15109" max="15112" width="9.140625" style="822" customWidth="1"/>
    <col min="15113" max="15358" width="9.140625" style="822"/>
    <col min="15359" max="15360" width="12.85546875" style="822" customWidth="1"/>
    <col min="15361" max="15361" width="14" style="822" customWidth="1"/>
    <col min="15362" max="15362" width="15.28515625" style="822" customWidth="1"/>
    <col min="15363" max="15363" width="12.28515625" style="822" customWidth="1"/>
    <col min="15364" max="15364" width="11.140625" style="822" customWidth="1"/>
    <col min="15365" max="15368" width="9.140625" style="822" customWidth="1"/>
    <col min="15369" max="15614" width="9.140625" style="822"/>
    <col min="15615" max="15616" width="12.85546875" style="822" customWidth="1"/>
    <col min="15617" max="15617" width="14" style="822" customWidth="1"/>
    <col min="15618" max="15618" width="15.28515625" style="822" customWidth="1"/>
    <col min="15619" max="15619" width="12.28515625" style="822" customWidth="1"/>
    <col min="15620" max="15620" width="11.140625" style="822" customWidth="1"/>
    <col min="15621" max="15624" width="9.140625" style="822" customWidth="1"/>
    <col min="15625" max="15870" width="9.140625" style="822"/>
    <col min="15871" max="15872" width="12.85546875" style="822" customWidth="1"/>
    <col min="15873" max="15873" width="14" style="822" customWidth="1"/>
    <col min="15874" max="15874" width="15.28515625" style="822" customWidth="1"/>
    <col min="15875" max="15875" width="12.28515625" style="822" customWidth="1"/>
    <col min="15876" max="15876" width="11.140625" style="822" customWidth="1"/>
    <col min="15877" max="15880" width="9.140625" style="822" customWidth="1"/>
    <col min="15881" max="16126" width="9.140625" style="822"/>
    <col min="16127" max="16128" width="12.85546875" style="822" customWidth="1"/>
    <col min="16129" max="16129" width="14" style="822" customWidth="1"/>
    <col min="16130" max="16130" width="15.28515625" style="822" customWidth="1"/>
    <col min="16131" max="16131" width="12.28515625" style="822" customWidth="1"/>
    <col min="16132" max="16132" width="11.140625" style="822" customWidth="1"/>
    <col min="16133" max="16136" width="9.140625" style="822" customWidth="1"/>
    <col min="16137" max="16384" width="9.140625" style="822"/>
  </cols>
  <sheetData>
    <row r="1" spans="1:5" s="820" customFormat="1" ht="36" customHeight="1">
      <c r="A1" s="1043" t="s">
        <v>1246</v>
      </c>
      <c r="B1" s="1044"/>
      <c r="C1" s="1044"/>
      <c r="D1" s="1044"/>
      <c r="E1" s="1044"/>
    </row>
    <row r="2" spans="1:5" s="820" customFormat="1" ht="36" customHeight="1">
      <c r="A2" s="1041" t="s">
        <v>1243</v>
      </c>
      <c r="B2" s="1042"/>
      <c r="C2" s="1042"/>
      <c r="D2" s="1042"/>
      <c r="E2" s="1042"/>
    </row>
    <row r="3" spans="1:5" s="821" customFormat="1">
      <c r="A3" s="1039" t="s">
        <v>1241</v>
      </c>
      <c r="B3" s="1040"/>
      <c r="C3" s="1040" t="s">
        <v>1242</v>
      </c>
      <c r="D3" s="1040"/>
      <c r="E3" s="1040"/>
    </row>
    <row r="4" spans="1:5" s="823" customFormat="1" ht="48" customHeight="1">
      <c r="A4" s="857" t="s">
        <v>833</v>
      </c>
      <c r="B4" s="857" t="s">
        <v>82</v>
      </c>
      <c r="C4" s="857" t="s">
        <v>83</v>
      </c>
      <c r="D4" s="857" t="s">
        <v>53</v>
      </c>
      <c r="E4" s="857" t="s">
        <v>838</v>
      </c>
    </row>
    <row r="5" spans="1:5" ht="33" customHeight="1">
      <c r="A5" s="858" t="s">
        <v>1</v>
      </c>
      <c r="B5" s="667"/>
      <c r="C5" s="667"/>
      <c r="D5" s="897">
        <f t="shared" ref="D5:D25" si="0">SUM(B5:C5)</f>
        <v>0</v>
      </c>
      <c r="E5" s="858" t="s">
        <v>2</v>
      </c>
    </row>
    <row r="6" spans="1:5" ht="33" customHeight="1">
      <c r="A6" s="858" t="s">
        <v>751</v>
      </c>
      <c r="B6" s="808"/>
      <c r="C6" s="808"/>
      <c r="D6" s="897">
        <f t="shared" si="0"/>
        <v>0</v>
      </c>
      <c r="E6" s="858" t="s">
        <v>1139</v>
      </c>
    </row>
    <row r="7" spans="1:5" ht="33" customHeight="1">
      <c r="A7" s="858" t="s">
        <v>105</v>
      </c>
      <c r="B7" s="809"/>
      <c r="C7" s="809"/>
      <c r="D7" s="897">
        <f t="shared" si="0"/>
        <v>0</v>
      </c>
      <c r="E7" s="858" t="s">
        <v>5</v>
      </c>
    </row>
    <row r="8" spans="1:5" ht="33" customHeight="1">
      <c r="A8" s="858" t="s">
        <v>106</v>
      </c>
      <c r="B8" s="808"/>
      <c r="C8" s="808"/>
      <c r="D8" s="897">
        <f t="shared" si="0"/>
        <v>0</v>
      </c>
      <c r="E8" s="858" t="s">
        <v>7</v>
      </c>
    </row>
    <row r="9" spans="1:5" ht="33" customHeight="1">
      <c r="A9" s="858" t="s">
        <v>107</v>
      </c>
      <c r="B9" s="809"/>
      <c r="C9" s="809"/>
      <c r="D9" s="897">
        <f t="shared" si="0"/>
        <v>0</v>
      </c>
      <c r="E9" s="858" t="s">
        <v>8</v>
      </c>
    </row>
    <row r="10" spans="1:5" ht="33" customHeight="1">
      <c r="A10" s="858" t="s">
        <v>108</v>
      </c>
      <c r="B10" s="808"/>
      <c r="C10" s="808"/>
      <c r="D10" s="897">
        <f t="shared" si="0"/>
        <v>0</v>
      </c>
      <c r="E10" s="858" t="s">
        <v>109</v>
      </c>
    </row>
    <row r="11" spans="1:5" ht="33" customHeight="1">
      <c r="A11" s="858" t="s">
        <v>110</v>
      </c>
      <c r="B11" s="809"/>
      <c r="C11" s="809"/>
      <c r="D11" s="897">
        <f t="shared" si="0"/>
        <v>0</v>
      </c>
      <c r="E11" s="858" t="s">
        <v>11</v>
      </c>
    </row>
    <row r="12" spans="1:5" ht="33" customHeight="1">
      <c r="A12" s="858" t="s">
        <v>111</v>
      </c>
      <c r="B12" s="808"/>
      <c r="C12" s="808"/>
      <c r="D12" s="897">
        <f t="shared" si="0"/>
        <v>0</v>
      </c>
      <c r="E12" s="858" t="s">
        <v>13</v>
      </c>
    </row>
    <row r="13" spans="1:5" ht="33" customHeight="1">
      <c r="A13" s="858" t="s">
        <v>124</v>
      </c>
      <c r="B13" s="809"/>
      <c r="C13" s="809"/>
      <c r="D13" s="897">
        <f t="shared" si="0"/>
        <v>0</v>
      </c>
      <c r="E13" s="858" t="s">
        <v>15</v>
      </c>
    </row>
    <row r="14" spans="1:5" ht="33" customHeight="1">
      <c r="A14" s="858" t="s">
        <v>16</v>
      </c>
      <c r="B14" s="808"/>
      <c r="C14" s="808"/>
      <c r="D14" s="897">
        <f t="shared" si="0"/>
        <v>0</v>
      </c>
      <c r="E14" s="858" t="s">
        <v>17</v>
      </c>
    </row>
    <row r="15" spans="1:5" ht="33" customHeight="1">
      <c r="A15" s="858" t="s">
        <v>40</v>
      </c>
      <c r="B15" s="809"/>
      <c r="C15" s="809"/>
      <c r="D15" s="897">
        <f t="shared" si="0"/>
        <v>0</v>
      </c>
      <c r="E15" s="858" t="s">
        <v>18</v>
      </c>
    </row>
    <row r="16" spans="1:5" ht="33" customHeight="1">
      <c r="A16" s="858" t="s">
        <v>113</v>
      </c>
      <c r="B16" s="808"/>
      <c r="C16" s="808"/>
      <c r="D16" s="897">
        <f t="shared" si="0"/>
        <v>0</v>
      </c>
      <c r="E16" s="858" t="s">
        <v>20</v>
      </c>
    </row>
    <row r="17" spans="1:5" ht="33" customHeight="1">
      <c r="A17" s="858" t="s">
        <v>21</v>
      </c>
      <c r="B17" s="809"/>
      <c r="C17" s="809"/>
      <c r="D17" s="897">
        <f t="shared" si="0"/>
        <v>0</v>
      </c>
      <c r="E17" s="858" t="s">
        <v>114</v>
      </c>
    </row>
    <row r="18" spans="1:5" ht="33" customHeight="1">
      <c r="A18" s="858" t="s">
        <v>42</v>
      </c>
      <c r="B18" s="808"/>
      <c r="C18" s="808"/>
      <c r="D18" s="897">
        <f t="shared" si="0"/>
        <v>0</v>
      </c>
      <c r="E18" s="858" t="s">
        <v>23</v>
      </c>
    </row>
    <row r="19" spans="1:5" ht="33" customHeight="1">
      <c r="A19" s="858" t="s">
        <v>125</v>
      </c>
      <c r="B19" s="809"/>
      <c r="C19" s="809"/>
      <c r="D19" s="897">
        <f t="shared" si="0"/>
        <v>0</v>
      </c>
      <c r="E19" s="858" t="s">
        <v>25</v>
      </c>
    </row>
    <row r="20" spans="1:5" ht="33" customHeight="1">
      <c r="A20" s="858" t="s">
        <v>116</v>
      </c>
      <c r="B20" s="808"/>
      <c r="C20" s="808"/>
      <c r="D20" s="897">
        <f t="shared" si="0"/>
        <v>0</v>
      </c>
      <c r="E20" s="858" t="s">
        <v>117</v>
      </c>
    </row>
    <row r="21" spans="1:5" ht="33" customHeight="1">
      <c r="A21" s="858" t="s">
        <v>118</v>
      </c>
      <c r="B21" s="809"/>
      <c r="C21" s="809"/>
      <c r="D21" s="897">
        <f t="shared" si="0"/>
        <v>0</v>
      </c>
      <c r="E21" s="858" t="s">
        <v>28</v>
      </c>
    </row>
    <row r="22" spans="1:5" ht="33" customHeight="1">
      <c r="A22" s="858" t="s">
        <v>126</v>
      </c>
      <c r="B22" s="808"/>
      <c r="C22" s="808"/>
      <c r="D22" s="897">
        <f t="shared" si="0"/>
        <v>0</v>
      </c>
      <c r="E22" s="858" t="s">
        <v>30</v>
      </c>
    </row>
    <row r="23" spans="1:5" ht="33" customHeight="1">
      <c r="A23" s="858" t="s">
        <v>31</v>
      </c>
      <c r="B23" s="809"/>
      <c r="C23" s="809"/>
      <c r="D23" s="897">
        <f t="shared" si="0"/>
        <v>0</v>
      </c>
      <c r="E23" s="858" t="s">
        <v>140</v>
      </c>
    </row>
    <row r="24" spans="1:5" ht="33" customHeight="1">
      <c r="A24" s="858" t="s">
        <v>33</v>
      </c>
      <c r="B24" s="808"/>
      <c r="C24" s="808"/>
      <c r="D24" s="897">
        <f t="shared" si="0"/>
        <v>0</v>
      </c>
      <c r="E24" s="858" t="s">
        <v>34</v>
      </c>
    </row>
    <row r="25" spans="1:5" ht="43.5" customHeight="1">
      <c r="A25" s="861" t="s">
        <v>58</v>
      </c>
      <c r="B25" s="898">
        <f>SUM(B5:B24)</f>
        <v>0</v>
      </c>
      <c r="C25" s="898">
        <f>SUM(C5:C24)</f>
        <v>0</v>
      </c>
      <c r="D25" s="898">
        <f t="shared" si="0"/>
        <v>0</v>
      </c>
      <c r="E25" s="861" t="s">
        <v>36</v>
      </c>
    </row>
  </sheetData>
  <dataConsolidate>
    <dataRefs count="2">
      <dataRef ref="C9:D28" sheet="مستشفي" r:id="rId1"/>
      <dataRef ref="C9:D28" sheet="مستوصف" r:id="rId2"/>
    </dataRefs>
  </dataConsolidate>
  <mergeCells count="4">
    <mergeCell ref="A1:E1"/>
    <mergeCell ref="A2:E2"/>
    <mergeCell ref="A3:B3"/>
    <mergeCell ref="C3:E3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5" orientation="portrait" r:id="rId3"/>
  <headerFooter alignWithMargins="0"/>
  <rowBreaks count="1" manualBreakCount="1">
    <brk id="33" max="6553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0"/>
  <sheetViews>
    <sheetView showGridLines="0" rightToLeft="1" zoomScale="120" zoomScaleNormal="120" workbookViewId="0">
      <selection activeCell="K12" sqref="K12"/>
    </sheetView>
  </sheetViews>
  <sheetFormatPr defaultColWidth="7.7109375" defaultRowHeight="12.75"/>
  <cols>
    <col min="1" max="1" width="39.5703125" style="7" customWidth="1"/>
    <col min="2" max="6" width="17.7109375" style="7" customWidth="1"/>
    <col min="7" max="7" width="39.7109375" style="7" customWidth="1"/>
    <col min="8" max="252" width="7.7109375" style="7"/>
    <col min="253" max="253" width="26.7109375" style="7" customWidth="1"/>
    <col min="254" max="254" width="12" style="7" customWidth="1"/>
    <col min="255" max="259" width="15.28515625" style="7" customWidth="1"/>
    <col min="260" max="260" width="7.7109375" style="7"/>
    <col min="261" max="261" width="7.85546875" style="7" bestFit="1" customWidth="1"/>
    <col min="262" max="508" width="7.7109375" style="7"/>
    <col min="509" max="509" width="26.7109375" style="7" customWidth="1"/>
    <col min="510" max="510" width="12" style="7" customWidth="1"/>
    <col min="511" max="515" width="15.28515625" style="7" customWidth="1"/>
    <col min="516" max="516" width="7.7109375" style="7"/>
    <col min="517" max="517" width="7.85546875" style="7" bestFit="1" customWidth="1"/>
    <col min="518" max="764" width="7.7109375" style="7"/>
    <col min="765" max="765" width="26.7109375" style="7" customWidth="1"/>
    <col min="766" max="766" width="12" style="7" customWidth="1"/>
    <col min="767" max="771" width="15.28515625" style="7" customWidth="1"/>
    <col min="772" max="772" width="7.7109375" style="7"/>
    <col min="773" max="773" width="7.85546875" style="7" bestFit="1" customWidth="1"/>
    <col min="774" max="1020" width="7.7109375" style="7"/>
    <col min="1021" max="1021" width="26.7109375" style="7" customWidth="1"/>
    <col min="1022" max="1022" width="12" style="7" customWidth="1"/>
    <col min="1023" max="1027" width="15.28515625" style="7" customWidth="1"/>
    <col min="1028" max="1028" width="7.7109375" style="7"/>
    <col min="1029" max="1029" width="7.85546875" style="7" bestFit="1" customWidth="1"/>
    <col min="1030" max="1276" width="7.7109375" style="7"/>
    <col min="1277" max="1277" width="26.7109375" style="7" customWidth="1"/>
    <col min="1278" max="1278" width="12" style="7" customWidth="1"/>
    <col min="1279" max="1283" width="15.28515625" style="7" customWidth="1"/>
    <col min="1284" max="1284" width="7.7109375" style="7"/>
    <col min="1285" max="1285" width="7.85546875" style="7" bestFit="1" customWidth="1"/>
    <col min="1286" max="1532" width="7.7109375" style="7"/>
    <col min="1533" max="1533" width="26.7109375" style="7" customWidth="1"/>
    <col min="1534" max="1534" width="12" style="7" customWidth="1"/>
    <col min="1535" max="1539" width="15.28515625" style="7" customWidth="1"/>
    <col min="1540" max="1540" width="7.7109375" style="7"/>
    <col min="1541" max="1541" width="7.85546875" style="7" bestFit="1" customWidth="1"/>
    <col min="1542" max="1788" width="7.7109375" style="7"/>
    <col min="1789" max="1789" width="26.7109375" style="7" customWidth="1"/>
    <col min="1790" max="1790" width="12" style="7" customWidth="1"/>
    <col min="1791" max="1795" width="15.28515625" style="7" customWidth="1"/>
    <col min="1796" max="1796" width="7.7109375" style="7"/>
    <col min="1797" max="1797" width="7.85546875" style="7" bestFit="1" customWidth="1"/>
    <col min="1798" max="2044" width="7.7109375" style="7"/>
    <col min="2045" max="2045" width="26.7109375" style="7" customWidth="1"/>
    <col min="2046" max="2046" width="12" style="7" customWidth="1"/>
    <col min="2047" max="2051" width="15.28515625" style="7" customWidth="1"/>
    <col min="2052" max="2052" width="7.7109375" style="7"/>
    <col min="2053" max="2053" width="7.85546875" style="7" bestFit="1" customWidth="1"/>
    <col min="2054" max="2300" width="7.7109375" style="7"/>
    <col min="2301" max="2301" width="26.7109375" style="7" customWidth="1"/>
    <col min="2302" max="2302" width="12" style="7" customWidth="1"/>
    <col min="2303" max="2307" width="15.28515625" style="7" customWidth="1"/>
    <col min="2308" max="2308" width="7.7109375" style="7"/>
    <col min="2309" max="2309" width="7.85546875" style="7" bestFit="1" customWidth="1"/>
    <col min="2310" max="2556" width="7.7109375" style="7"/>
    <col min="2557" max="2557" width="26.7109375" style="7" customWidth="1"/>
    <col min="2558" max="2558" width="12" style="7" customWidth="1"/>
    <col min="2559" max="2563" width="15.28515625" style="7" customWidth="1"/>
    <col min="2564" max="2564" width="7.7109375" style="7"/>
    <col min="2565" max="2565" width="7.85546875" style="7" bestFit="1" customWidth="1"/>
    <col min="2566" max="2812" width="7.7109375" style="7"/>
    <col min="2813" max="2813" width="26.7109375" style="7" customWidth="1"/>
    <col min="2814" max="2814" width="12" style="7" customWidth="1"/>
    <col min="2815" max="2819" width="15.28515625" style="7" customWidth="1"/>
    <col min="2820" max="2820" width="7.7109375" style="7"/>
    <col min="2821" max="2821" width="7.85546875" style="7" bestFit="1" customWidth="1"/>
    <col min="2822" max="3068" width="7.7109375" style="7"/>
    <col min="3069" max="3069" width="26.7109375" style="7" customWidth="1"/>
    <col min="3070" max="3070" width="12" style="7" customWidth="1"/>
    <col min="3071" max="3075" width="15.28515625" style="7" customWidth="1"/>
    <col min="3076" max="3076" width="7.7109375" style="7"/>
    <col min="3077" max="3077" width="7.85546875" style="7" bestFit="1" customWidth="1"/>
    <col min="3078" max="3324" width="7.7109375" style="7"/>
    <col min="3325" max="3325" width="26.7109375" style="7" customWidth="1"/>
    <col min="3326" max="3326" width="12" style="7" customWidth="1"/>
    <col min="3327" max="3331" width="15.28515625" style="7" customWidth="1"/>
    <col min="3332" max="3332" width="7.7109375" style="7"/>
    <col min="3333" max="3333" width="7.85546875" style="7" bestFit="1" customWidth="1"/>
    <col min="3334" max="3580" width="7.7109375" style="7"/>
    <col min="3581" max="3581" width="26.7109375" style="7" customWidth="1"/>
    <col min="3582" max="3582" width="12" style="7" customWidth="1"/>
    <col min="3583" max="3587" width="15.28515625" style="7" customWidth="1"/>
    <col min="3588" max="3588" width="7.7109375" style="7"/>
    <col min="3589" max="3589" width="7.85546875" style="7" bestFit="1" customWidth="1"/>
    <col min="3590" max="3836" width="7.7109375" style="7"/>
    <col min="3837" max="3837" width="26.7109375" style="7" customWidth="1"/>
    <col min="3838" max="3838" width="12" style="7" customWidth="1"/>
    <col min="3839" max="3843" width="15.28515625" style="7" customWidth="1"/>
    <col min="3844" max="3844" width="7.7109375" style="7"/>
    <col min="3845" max="3845" width="7.85546875" style="7" bestFit="1" customWidth="1"/>
    <col min="3846" max="4092" width="7.7109375" style="7"/>
    <col min="4093" max="4093" width="26.7109375" style="7" customWidth="1"/>
    <col min="4094" max="4094" width="12" style="7" customWidth="1"/>
    <col min="4095" max="4099" width="15.28515625" style="7" customWidth="1"/>
    <col min="4100" max="4100" width="7.7109375" style="7"/>
    <col min="4101" max="4101" width="7.85546875" style="7" bestFit="1" customWidth="1"/>
    <col min="4102" max="4348" width="7.7109375" style="7"/>
    <col min="4349" max="4349" width="26.7109375" style="7" customWidth="1"/>
    <col min="4350" max="4350" width="12" style="7" customWidth="1"/>
    <col min="4351" max="4355" width="15.28515625" style="7" customWidth="1"/>
    <col min="4356" max="4356" width="7.7109375" style="7"/>
    <col min="4357" max="4357" width="7.85546875" style="7" bestFit="1" customWidth="1"/>
    <col min="4358" max="4604" width="7.7109375" style="7"/>
    <col min="4605" max="4605" width="26.7109375" style="7" customWidth="1"/>
    <col min="4606" max="4606" width="12" style="7" customWidth="1"/>
    <col min="4607" max="4611" width="15.28515625" style="7" customWidth="1"/>
    <col min="4612" max="4612" width="7.7109375" style="7"/>
    <col min="4613" max="4613" width="7.85546875" style="7" bestFit="1" customWidth="1"/>
    <col min="4614" max="4860" width="7.7109375" style="7"/>
    <col min="4861" max="4861" width="26.7109375" style="7" customWidth="1"/>
    <col min="4862" max="4862" width="12" style="7" customWidth="1"/>
    <col min="4863" max="4867" width="15.28515625" style="7" customWidth="1"/>
    <col min="4868" max="4868" width="7.7109375" style="7"/>
    <col min="4869" max="4869" width="7.85546875" style="7" bestFit="1" customWidth="1"/>
    <col min="4870" max="5116" width="7.7109375" style="7"/>
    <col min="5117" max="5117" width="26.7109375" style="7" customWidth="1"/>
    <col min="5118" max="5118" width="12" style="7" customWidth="1"/>
    <col min="5119" max="5123" width="15.28515625" style="7" customWidth="1"/>
    <col min="5124" max="5124" width="7.7109375" style="7"/>
    <col min="5125" max="5125" width="7.85546875" style="7" bestFit="1" customWidth="1"/>
    <col min="5126" max="5372" width="7.7109375" style="7"/>
    <col min="5373" max="5373" width="26.7109375" style="7" customWidth="1"/>
    <col min="5374" max="5374" width="12" style="7" customWidth="1"/>
    <col min="5375" max="5379" width="15.28515625" style="7" customWidth="1"/>
    <col min="5380" max="5380" width="7.7109375" style="7"/>
    <col min="5381" max="5381" width="7.85546875" style="7" bestFit="1" customWidth="1"/>
    <col min="5382" max="5628" width="7.7109375" style="7"/>
    <col min="5629" max="5629" width="26.7109375" style="7" customWidth="1"/>
    <col min="5630" max="5630" width="12" style="7" customWidth="1"/>
    <col min="5631" max="5635" width="15.28515625" style="7" customWidth="1"/>
    <col min="5636" max="5636" width="7.7109375" style="7"/>
    <col min="5637" max="5637" width="7.85546875" style="7" bestFit="1" customWidth="1"/>
    <col min="5638" max="5884" width="7.7109375" style="7"/>
    <col min="5885" max="5885" width="26.7109375" style="7" customWidth="1"/>
    <col min="5886" max="5886" width="12" style="7" customWidth="1"/>
    <col min="5887" max="5891" width="15.28515625" style="7" customWidth="1"/>
    <col min="5892" max="5892" width="7.7109375" style="7"/>
    <col min="5893" max="5893" width="7.85546875" style="7" bestFit="1" customWidth="1"/>
    <col min="5894" max="6140" width="7.7109375" style="7"/>
    <col min="6141" max="6141" width="26.7109375" style="7" customWidth="1"/>
    <col min="6142" max="6142" width="12" style="7" customWidth="1"/>
    <col min="6143" max="6147" width="15.28515625" style="7" customWidth="1"/>
    <col min="6148" max="6148" width="7.7109375" style="7"/>
    <col min="6149" max="6149" width="7.85546875" style="7" bestFit="1" customWidth="1"/>
    <col min="6150" max="6396" width="7.7109375" style="7"/>
    <col min="6397" max="6397" width="26.7109375" style="7" customWidth="1"/>
    <col min="6398" max="6398" width="12" style="7" customWidth="1"/>
    <col min="6399" max="6403" width="15.28515625" style="7" customWidth="1"/>
    <col min="6404" max="6404" width="7.7109375" style="7"/>
    <col min="6405" max="6405" width="7.85546875" style="7" bestFit="1" customWidth="1"/>
    <col min="6406" max="6652" width="7.7109375" style="7"/>
    <col min="6653" max="6653" width="26.7109375" style="7" customWidth="1"/>
    <col min="6654" max="6654" width="12" style="7" customWidth="1"/>
    <col min="6655" max="6659" width="15.28515625" style="7" customWidth="1"/>
    <col min="6660" max="6660" width="7.7109375" style="7"/>
    <col min="6661" max="6661" width="7.85546875" style="7" bestFit="1" customWidth="1"/>
    <col min="6662" max="6908" width="7.7109375" style="7"/>
    <col min="6909" max="6909" width="26.7109375" style="7" customWidth="1"/>
    <col min="6910" max="6910" width="12" style="7" customWidth="1"/>
    <col min="6911" max="6915" width="15.28515625" style="7" customWidth="1"/>
    <col min="6916" max="6916" width="7.7109375" style="7"/>
    <col min="6917" max="6917" width="7.85546875" style="7" bestFit="1" customWidth="1"/>
    <col min="6918" max="7164" width="7.7109375" style="7"/>
    <col min="7165" max="7165" width="26.7109375" style="7" customWidth="1"/>
    <col min="7166" max="7166" width="12" style="7" customWidth="1"/>
    <col min="7167" max="7171" width="15.28515625" style="7" customWidth="1"/>
    <col min="7172" max="7172" width="7.7109375" style="7"/>
    <col min="7173" max="7173" width="7.85546875" style="7" bestFit="1" customWidth="1"/>
    <col min="7174" max="7420" width="7.7109375" style="7"/>
    <col min="7421" max="7421" width="26.7109375" style="7" customWidth="1"/>
    <col min="7422" max="7422" width="12" style="7" customWidth="1"/>
    <col min="7423" max="7427" width="15.28515625" style="7" customWidth="1"/>
    <col min="7428" max="7428" width="7.7109375" style="7"/>
    <col min="7429" max="7429" width="7.85546875" style="7" bestFit="1" customWidth="1"/>
    <col min="7430" max="7676" width="7.7109375" style="7"/>
    <col min="7677" max="7677" width="26.7109375" style="7" customWidth="1"/>
    <col min="7678" max="7678" width="12" style="7" customWidth="1"/>
    <col min="7679" max="7683" width="15.28515625" style="7" customWidth="1"/>
    <col min="7684" max="7684" width="7.7109375" style="7"/>
    <col min="7685" max="7685" width="7.85546875" style="7" bestFit="1" customWidth="1"/>
    <col min="7686" max="7932" width="7.7109375" style="7"/>
    <col min="7933" max="7933" width="26.7109375" style="7" customWidth="1"/>
    <col min="7934" max="7934" width="12" style="7" customWidth="1"/>
    <col min="7935" max="7939" width="15.28515625" style="7" customWidth="1"/>
    <col min="7940" max="7940" width="7.7109375" style="7"/>
    <col min="7941" max="7941" width="7.85546875" style="7" bestFit="1" customWidth="1"/>
    <col min="7942" max="8188" width="7.7109375" style="7"/>
    <col min="8189" max="8189" width="26.7109375" style="7" customWidth="1"/>
    <col min="8190" max="8190" width="12" style="7" customWidth="1"/>
    <col min="8191" max="8195" width="15.28515625" style="7" customWidth="1"/>
    <col min="8196" max="8196" width="7.7109375" style="7"/>
    <col min="8197" max="8197" width="7.85546875" style="7" bestFit="1" customWidth="1"/>
    <col min="8198" max="8444" width="7.7109375" style="7"/>
    <col min="8445" max="8445" width="26.7109375" style="7" customWidth="1"/>
    <col min="8446" max="8446" width="12" style="7" customWidth="1"/>
    <col min="8447" max="8451" width="15.28515625" style="7" customWidth="1"/>
    <col min="8452" max="8452" width="7.7109375" style="7"/>
    <col min="8453" max="8453" width="7.85546875" style="7" bestFit="1" customWidth="1"/>
    <col min="8454" max="8700" width="7.7109375" style="7"/>
    <col min="8701" max="8701" width="26.7109375" style="7" customWidth="1"/>
    <col min="8702" max="8702" width="12" style="7" customWidth="1"/>
    <col min="8703" max="8707" width="15.28515625" style="7" customWidth="1"/>
    <col min="8708" max="8708" width="7.7109375" style="7"/>
    <col min="8709" max="8709" width="7.85546875" style="7" bestFit="1" customWidth="1"/>
    <col min="8710" max="8956" width="7.7109375" style="7"/>
    <col min="8957" max="8957" width="26.7109375" style="7" customWidth="1"/>
    <col min="8958" max="8958" width="12" style="7" customWidth="1"/>
    <col min="8959" max="8963" width="15.28515625" style="7" customWidth="1"/>
    <col min="8964" max="8964" width="7.7109375" style="7"/>
    <col min="8965" max="8965" width="7.85546875" style="7" bestFit="1" customWidth="1"/>
    <col min="8966" max="9212" width="7.7109375" style="7"/>
    <col min="9213" max="9213" width="26.7109375" style="7" customWidth="1"/>
    <col min="9214" max="9214" width="12" style="7" customWidth="1"/>
    <col min="9215" max="9219" width="15.28515625" style="7" customWidth="1"/>
    <col min="9220" max="9220" width="7.7109375" style="7"/>
    <col min="9221" max="9221" width="7.85546875" style="7" bestFit="1" customWidth="1"/>
    <col min="9222" max="9468" width="7.7109375" style="7"/>
    <col min="9469" max="9469" width="26.7109375" style="7" customWidth="1"/>
    <col min="9470" max="9470" width="12" style="7" customWidth="1"/>
    <col min="9471" max="9475" width="15.28515625" style="7" customWidth="1"/>
    <col min="9476" max="9476" width="7.7109375" style="7"/>
    <col min="9477" max="9477" width="7.85546875" style="7" bestFit="1" customWidth="1"/>
    <col min="9478" max="9724" width="7.7109375" style="7"/>
    <col min="9725" max="9725" width="26.7109375" style="7" customWidth="1"/>
    <col min="9726" max="9726" width="12" style="7" customWidth="1"/>
    <col min="9727" max="9731" width="15.28515625" style="7" customWidth="1"/>
    <col min="9732" max="9732" width="7.7109375" style="7"/>
    <col min="9733" max="9733" width="7.85546875" style="7" bestFit="1" customWidth="1"/>
    <col min="9734" max="9980" width="7.7109375" style="7"/>
    <col min="9981" max="9981" width="26.7109375" style="7" customWidth="1"/>
    <col min="9982" max="9982" width="12" style="7" customWidth="1"/>
    <col min="9983" max="9987" width="15.28515625" style="7" customWidth="1"/>
    <col min="9988" max="9988" width="7.7109375" style="7"/>
    <col min="9989" max="9989" width="7.85546875" style="7" bestFit="1" customWidth="1"/>
    <col min="9990" max="10236" width="7.7109375" style="7"/>
    <col min="10237" max="10237" width="26.7109375" style="7" customWidth="1"/>
    <col min="10238" max="10238" width="12" style="7" customWidth="1"/>
    <col min="10239" max="10243" width="15.28515625" style="7" customWidth="1"/>
    <col min="10244" max="10244" width="7.7109375" style="7"/>
    <col min="10245" max="10245" width="7.85546875" style="7" bestFit="1" customWidth="1"/>
    <col min="10246" max="10492" width="7.7109375" style="7"/>
    <col min="10493" max="10493" width="26.7109375" style="7" customWidth="1"/>
    <col min="10494" max="10494" width="12" style="7" customWidth="1"/>
    <col min="10495" max="10499" width="15.28515625" style="7" customWidth="1"/>
    <col min="10500" max="10500" width="7.7109375" style="7"/>
    <col min="10501" max="10501" width="7.85546875" style="7" bestFit="1" customWidth="1"/>
    <col min="10502" max="10748" width="7.7109375" style="7"/>
    <col min="10749" max="10749" width="26.7109375" style="7" customWidth="1"/>
    <col min="10750" max="10750" width="12" style="7" customWidth="1"/>
    <col min="10751" max="10755" width="15.28515625" style="7" customWidth="1"/>
    <col min="10756" max="10756" width="7.7109375" style="7"/>
    <col min="10757" max="10757" width="7.85546875" style="7" bestFit="1" customWidth="1"/>
    <col min="10758" max="11004" width="7.7109375" style="7"/>
    <col min="11005" max="11005" width="26.7109375" style="7" customWidth="1"/>
    <col min="11006" max="11006" width="12" style="7" customWidth="1"/>
    <col min="11007" max="11011" width="15.28515625" style="7" customWidth="1"/>
    <col min="11012" max="11012" width="7.7109375" style="7"/>
    <col min="11013" max="11013" width="7.85546875" style="7" bestFit="1" customWidth="1"/>
    <col min="11014" max="11260" width="7.7109375" style="7"/>
    <col min="11261" max="11261" width="26.7109375" style="7" customWidth="1"/>
    <col min="11262" max="11262" width="12" style="7" customWidth="1"/>
    <col min="11263" max="11267" width="15.28515625" style="7" customWidth="1"/>
    <col min="11268" max="11268" width="7.7109375" style="7"/>
    <col min="11269" max="11269" width="7.85546875" style="7" bestFit="1" customWidth="1"/>
    <col min="11270" max="11516" width="7.7109375" style="7"/>
    <col min="11517" max="11517" width="26.7109375" style="7" customWidth="1"/>
    <col min="11518" max="11518" width="12" style="7" customWidth="1"/>
    <col min="11519" max="11523" width="15.28515625" style="7" customWidth="1"/>
    <col min="11524" max="11524" width="7.7109375" style="7"/>
    <col min="11525" max="11525" width="7.85546875" style="7" bestFit="1" customWidth="1"/>
    <col min="11526" max="11772" width="7.7109375" style="7"/>
    <col min="11773" max="11773" width="26.7109375" style="7" customWidth="1"/>
    <col min="11774" max="11774" width="12" style="7" customWidth="1"/>
    <col min="11775" max="11779" width="15.28515625" style="7" customWidth="1"/>
    <col min="11780" max="11780" width="7.7109375" style="7"/>
    <col min="11781" max="11781" width="7.85546875" style="7" bestFit="1" customWidth="1"/>
    <col min="11782" max="12028" width="7.7109375" style="7"/>
    <col min="12029" max="12029" width="26.7109375" style="7" customWidth="1"/>
    <col min="12030" max="12030" width="12" style="7" customWidth="1"/>
    <col min="12031" max="12035" width="15.28515625" style="7" customWidth="1"/>
    <col min="12036" max="12036" width="7.7109375" style="7"/>
    <col min="12037" max="12037" width="7.85546875" style="7" bestFit="1" customWidth="1"/>
    <col min="12038" max="12284" width="7.7109375" style="7"/>
    <col min="12285" max="12285" width="26.7109375" style="7" customWidth="1"/>
    <col min="12286" max="12286" width="12" style="7" customWidth="1"/>
    <col min="12287" max="12291" width="15.28515625" style="7" customWidth="1"/>
    <col min="12292" max="12292" width="7.7109375" style="7"/>
    <col min="12293" max="12293" width="7.85546875" style="7" bestFit="1" customWidth="1"/>
    <col min="12294" max="12540" width="7.7109375" style="7"/>
    <col min="12541" max="12541" width="26.7109375" style="7" customWidth="1"/>
    <col min="12542" max="12542" width="12" style="7" customWidth="1"/>
    <col min="12543" max="12547" width="15.28515625" style="7" customWidth="1"/>
    <col min="12548" max="12548" width="7.7109375" style="7"/>
    <col min="12549" max="12549" width="7.85546875" style="7" bestFit="1" customWidth="1"/>
    <col min="12550" max="12796" width="7.7109375" style="7"/>
    <col min="12797" max="12797" width="26.7109375" style="7" customWidth="1"/>
    <col min="12798" max="12798" width="12" style="7" customWidth="1"/>
    <col min="12799" max="12803" width="15.28515625" style="7" customWidth="1"/>
    <col min="12804" max="12804" width="7.7109375" style="7"/>
    <col min="12805" max="12805" width="7.85546875" style="7" bestFit="1" customWidth="1"/>
    <col min="12806" max="13052" width="7.7109375" style="7"/>
    <col min="13053" max="13053" width="26.7109375" style="7" customWidth="1"/>
    <col min="13054" max="13054" width="12" style="7" customWidth="1"/>
    <col min="13055" max="13059" width="15.28515625" style="7" customWidth="1"/>
    <col min="13060" max="13060" width="7.7109375" style="7"/>
    <col min="13061" max="13061" width="7.85546875" style="7" bestFit="1" customWidth="1"/>
    <col min="13062" max="13308" width="7.7109375" style="7"/>
    <col min="13309" max="13309" width="26.7109375" style="7" customWidth="1"/>
    <col min="13310" max="13310" width="12" style="7" customWidth="1"/>
    <col min="13311" max="13315" width="15.28515625" style="7" customWidth="1"/>
    <col min="13316" max="13316" width="7.7109375" style="7"/>
    <col min="13317" max="13317" width="7.85546875" style="7" bestFit="1" customWidth="1"/>
    <col min="13318" max="13564" width="7.7109375" style="7"/>
    <col min="13565" max="13565" width="26.7109375" style="7" customWidth="1"/>
    <col min="13566" max="13566" width="12" style="7" customWidth="1"/>
    <col min="13567" max="13571" width="15.28515625" style="7" customWidth="1"/>
    <col min="13572" max="13572" width="7.7109375" style="7"/>
    <col min="13573" max="13573" width="7.85546875" style="7" bestFit="1" customWidth="1"/>
    <col min="13574" max="13820" width="7.7109375" style="7"/>
    <col min="13821" max="13821" width="26.7109375" style="7" customWidth="1"/>
    <col min="13822" max="13822" width="12" style="7" customWidth="1"/>
    <col min="13823" max="13827" width="15.28515625" style="7" customWidth="1"/>
    <col min="13828" max="13828" width="7.7109375" style="7"/>
    <col min="13829" max="13829" width="7.85546875" style="7" bestFit="1" customWidth="1"/>
    <col min="13830" max="14076" width="7.7109375" style="7"/>
    <col min="14077" max="14077" width="26.7109375" style="7" customWidth="1"/>
    <col min="14078" max="14078" width="12" style="7" customWidth="1"/>
    <col min="14079" max="14083" width="15.28515625" style="7" customWidth="1"/>
    <col min="14084" max="14084" width="7.7109375" style="7"/>
    <col min="14085" max="14085" width="7.85546875" style="7" bestFit="1" customWidth="1"/>
    <col min="14086" max="14332" width="7.7109375" style="7"/>
    <col min="14333" max="14333" width="26.7109375" style="7" customWidth="1"/>
    <col min="14334" max="14334" width="12" style="7" customWidth="1"/>
    <col min="14335" max="14339" width="15.28515625" style="7" customWidth="1"/>
    <col min="14340" max="14340" width="7.7109375" style="7"/>
    <col min="14341" max="14341" width="7.85546875" style="7" bestFit="1" customWidth="1"/>
    <col min="14342" max="14588" width="7.7109375" style="7"/>
    <col min="14589" max="14589" width="26.7109375" style="7" customWidth="1"/>
    <col min="14590" max="14590" width="12" style="7" customWidth="1"/>
    <col min="14591" max="14595" width="15.28515625" style="7" customWidth="1"/>
    <col min="14596" max="14596" width="7.7109375" style="7"/>
    <col min="14597" max="14597" width="7.85546875" style="7" bestFit="1" customWidth="1"/>
    <col min="14598" max="14844" width="7.7109375" style="7"/>
    <col min="14845" max="14845" width="26.7109375" style="7" customWidth="1"/>
    <col min="14846" max="14846" width="12" style="7" customWidth="1"/>
    <col min="14847" max="14851" width="15.28515625" style="7" customWidth="1"/>
    <col min="14852" max="14852" width="7.7109375" style="7"/>
    <col min="14853" max="14853" width="7.85546875" style="7" bestFit="1" customWidth="1"/>
    <col min="14854" max="15100" width="7.7109375" style="7"/>
    <col min="15101" max="15101" width="26.7109375" style="7" customWidth="1"/>
    <col min="15102" max="15102" width="12" style="7" customWidth="1"/>
    <col min="15103" max="15107" width="15.28515625" style="7" customWidth="1"/>
    <col min="15108" max="15108" width="7.7109375" style="7"/>
    <col min="15109" max="15109" width="7.85546875" style="7" bestFit="1" customWidth="1"/>
    <col min="15110" max="15356" width="7.7109375" style="7"/>
    <col min="15357" max="15357" width="26.7109375" style="7" customWidth="1"/>
    <col min="15358" max="15358" width="12" style="7" customWidth="1"/>
    <col min="15359" max="15363" width="15.28515625" style="7" customWidth="1"/>
    <col min="15364" max="15364" width="7.7109375" style="7"/>
    <col min="15365" max="15365" width="7.85546875" style="7" bestFit="1" customWidth="1"/>
    <col min="15366" max="15612" width="7.7109375" style="7"/>
    <col min="15613" max="15613" width="26.7109375" style="7" customWidth="1"/>
    <col min="15614" max="15614" width="12" style="7" customWidth="1"/>
    <col min="15615" max="15619" width="15.28515625" style="7" customWidth="1"/>
    <col min="15620" max="15620" width="7.7109375" style="7"/>
    <col min="15621" max="15621" width="7.85546875" style="7" bestFit="1" customWidth="1"/>
    <col min="15622" max="15868" width="7.7109375" style="7"/>
    <col min="15869" max="15869" width="26.7109375" style="7" customWidth="1"/>
    <col min="15870" max="15870" width="12" style="7" customWidth="1"/>
    <col min="15871" max="15875" width="15.28515625" style="7" customWidth="1"/>
    <col min="15876" max="15876" width="7.7109375" style="7"/>
    <col min="15877" max="15877" width="7.85546875" style="7" bestFit="1" customWidth="1"/>
    <col min="15878" max="16124" width="7.7109375" style="7"/>
    <col min="16125" max="16125" width="26.7109375" style="7" customWidth="1"/>
    <col min="16126" max="16126" width="12" style="7" customWidth="1"/>
    <col min="16127" max="16131" width="15.28515625" style="7" customWidth="1"/>
    <col min="16132" max="16132" width="7.7109375" style="7"/>
    <col min="16133" max="16133" width="7.85546875" style="7" bestFit="1" customWidth="1"/>
    <col min="16134" max="16384" width="7.7109375" style="7"/>
  </cols>
  <sheetData>
    <row r="1" spans="1:9" ht="33" customHeight="1">
      <c r="A1" s="1013" t="s">
        <v>657</v>
      </c>
      <c r="B1" s="1014"/>
      <c r="C1" s="1014"/>
      <c r="D1" s="1014"/>
      <c r="E1" s="1014"/>
      <c r="F1" s="1014"/>
      <c r="G1" s="1014"/>
    </row>
    <row r="2" spans="1:9" s="8" customFormat="1" ht="33" customHeight="1">
      <c r="A2" s="1025" t="s">
        <v>658</v>
      </c>
      <c r="B2" s="1026"/>
      <c r="C2" s="1026"/>
      <c r="D2" s="1026"/>
      <c r="E2" s="1026"/>
      <c r="F2" s="1026"/>
      <c r="G2" s="1026"/>
    </row>
    <row r="3" spans="1:9" s="8" customFormat="1" ht="15.75">
      <c r="A3" s="999" t="s">
        <v>1380</v>
      </c>
      <c r="B3" s="999"/>
      <c r="C3" s="999"/>
      <c r="D3" s="995"/>
      <c r="E3" s="997" t="s">
        <v>1381</v>
      </c>
      <c r="F3" s="997"/>
      <c r="G3" s="998"/>
    </row>
    <row r="4" spans="1:9" ht="35.1" customHeight="1">
      <c r="A4" s="1052" t="s">
        <v>336</v>
      </c>
      <c r="B4" s="1054" t="s">
        <v>48</v>
      </c>
      <c r="C4" s="1055"/>
      <c r="D4" s="1056"/>
      <c r="E4" s="1056"/>
      <c r="F4" s="975" t="s">
        <v>49</v>
      </c>
      <c r="G4" s="991" t="s">
        <v>212</v>
      </c>
    </row>
    <row r="5" spans="1:9" ht="35.1" customHeight="1">
      <c r="A5" s="1053"/>
      <c r="B5" s="972" t="s">
        <v>703</v>
      </c>
      <c r="C5" s="972" t="s">
        <v>704</v>
      </c>
      <c r="D5" s="972" t="s">
        <v>705</v>
      </c>
      <c r="E5" s="972" t="s">
        <v>706</v>
      </c>
      <c r="F5" s="972" t="s">
        <v>1022</v>
      </c>
      <c r="G5" s="991"/>
    </row>
    <row r="6" spans="1:9" ht="44.1" customHeight="1">
      <c r="A6" s="974" t="s">
        <v>50</v>
      </c>
      <c r="B6" s="527">
        <v>1377215</v>
      </c>
      <c r="C6" s="527">
        <v>1410051</v>
      </c>
      <c r="D6" s="527">
        <v>1423805</v>
      </c>
      <c r="E6" s="527">
        <v>1173910</v>
      </c>
      <c r="F6" s="527">
        <v>1376787</v>
      </c>
      <c r="G6" s="974" t="s">
        <v>774</v>
      </c>
      <c r="I6" s="16"/>
    </row>
    <row r="7" spans="1:9" ht="44.1" customHeight="1">
      <c r="A7" s="974" t="s">
        <v>201</v>
      </c>
      <c r="B7" s="814">
        <v>576670</v>
      </c>
      <c r="C7" s="814">
        <v>565709</v>
      </c>
      <c r="D7" s="814">
        <v>568874</v>
      </c>
      <c r="E7" s="814">
        <v>553214</v>
      </c>
      <c r="F7" s="814">
        <v>620735</v>
      </c>
      <c r="G7" s="974" t="s">
        <v>775</v>
      </c>
    </row>
    <row r="8" spans="1:9" ht="44.1" customHeight="1">
      <c r="A8" s="974" t="s">
        <v>337</v>
      </c>
      <c r="B8" s="527">
        <v>1318676</v>
      </c>
      <c r="C8" s="527">
        <v>1646008</v>
      </c>
      <c r="D8" s="527">
        <v>1620545</v>
      </c>
      <c r="E8" s="527">
        <v>1119649</v>
      </c>
      <c r="F8" s="527">
        <v>1103230</v>
      </c>
      <c r="G8" s="974" t="s">
        <v>776</v>
      </c>
    </row>
    <row r="9" spans="1:9" ht="44.1" customHeight="1">
      <c r="A9" s="971" t="s">
        <v>58</v>
      </c>
      <c r="B9" s="814">
        <v>3272561</v>
      </c>
      <c r="C9" s="814">
        <v>3621768</v>
      </c>
      <c r="D9" s="814">
        <v>3613224</v>
      </c>
      <c r="E9" s="814">
        <f>SUM(E6:E8)</f>
        <v>2846773</v>
      </c>
      <c r="F9" s="814">
        <f>SUM(F6:F8)</f>
        <v>3100752</v>
      </c>
      <c r="G9" s="971" t="s">
        <v>59</v>
      </c>
    </row>
    <row r="10" spans="1:9" ht="33" customHeight="1">
      <c r="A10" s="973" t="s">
        <v>338</v>
      </c>
      <c r="B10" s="305">
        <v>10</v>
      </c>
      <c r="C10" s="305">
        <v>10.8</v>
      </c>
      <c r="D10" s="305">
        <v>10.6</v>
      </c>
      <c r="E10" s="305">
        <v>8.1</v>
      </c>
      <c r="F10" s="305">
        <v>9.1</v>
      </c>
      <c r="G10" s="977" t="s">
        <v>339</v>
      </c>
    </row>
    <row r="11" spans="1:9">
      <c r="B11" s="9"/>
      <c r="C11" s="9"/>
      <c r="D11" s="9"/>
      <c r="E11" s="9"/>
      <c r="F11" s="9"/>
    </row>
    <row r="12" spans="1:9">
      <c r="B12" s="9"/>
      <c r="C12" s="9"/>
      <c r="D12" s="9"/>
      <c r="E12" s="9"/>
      <c r="F12" s="9"/>
    </row>
    <row r="13" spans="1:9">
      <c r="B13" s="9"/>
      <c r="C13" s="9"/>
      <c r="D13" s="9"/>
      <c r="E13" s="9"/>
      <c r="F13" s="979"/>
    </row>
    <row r="14" spans="1:9" ht="13.35" customHeight="1">
      <c r="B14" s="9"/>
      <c r="C14" s="9"/>
      <c r="D14" s="9"/>
      <c r="E14" s="9"/>
      <c r="F14" s="11"/>
    </row>
    <row r="15" spans="1:9" ht="13.35" customHeight="1">
      <c r="B15" s="9"/>
      <c r="C15" s="9"/>
      <c r="D15" s="9"/>
      <c r="E15" s="9"/>
      <c r="F15" s="9"/>
    </row>
    <row r="16" spans="1:9">
      <c r="B16" s="9"/>
      <c r="C16" s="9"/>
      <c r="D16" s="9"/>
      <c r="E16" s="9"/>
      <c r="F16" s="9"/>
    </row>
    <row r="17" spans="2:6">
      <c r="B17" s="9"/>
      <c r="C17" s="9"/>
      <c r="D17" s="9"/>
      <c r="E17" s="9"/>
      <c r="F17" s="9"/>
    </row>
    <row r="18" spans="2:6">
      <c r="B18" s="9"/>
      <c r="C18" s="9"/>
      <c r="D18" s="9"/>
      <c r="E18" s="9"/>
      <c r="F18" s="9"/>
    </row>
    <row r="19" spans="2:6" ht="30" customHeight="1">
      <c r="B19" s="9"/>
      <c r="C19" s="9"/>
      <c r="D19" s="9"/>
      <c r="E19" s="9"/>
      <c r="F19" s="9"/>
    </row>
    <row r="20" spans="2:6">
      <c r="B20" s="9"/>
      <c r="C20" s="9"/>
      <c r="D20" s="9"/>
      <c r="E20" s="9"/>
      <c r="F20" s="9"/>
    </row>
  </sheetData>
  <mergeCells count="8">
    <mergeCell ref="A1:G1"/>
    <mergeCell ref="A2:G2"/>
    <mergeCell ref="A3:D3"/>
    <mergeCell ref="B4:C4"/>
    <mergeCell ref="D4:E4"/>
    <mergeCell ref="A4:A5"/>
    <mergeCell ref="G4:G5"/>
    <mergeCell ref="E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M31"/>
  <sheetViews>
    <sheetView showGridLines="0" rightToLeft="1" zoomScaleNormal="100" workbookViewId="0">
      <selection activeCell="I28" sqref="I28"/>
    </sheetView>
  </sheetViews>
  <sheetFormatPr defaultColWidth="8.85546875" defaultRowHeight="18" customHeight="1"/>
  <cols>
    <col min="1" max="1" width="21.7109375" style="145" customWidth="1"/>
    <col min="2" max="10" width="13.7109375" style="142" customWidth="1"/>
    <col min="11" max="11" width="21.7109375" style="145" customWidth="1"/>
    <col min="12" max="15" width="9.140625" style="142" customWidth="1"/>
    <col min="16" max="159" width="8.85546875" style="142"/>
    <col min="160" max="160" width="10.28515625" style="142" customWidth="1"/>
    <col min="161" max="161" width="11.42578125" style="142" customWidth="1"/>
    <col min="162" max="169" width="10.28515625" style="142" customWidth="1"/>
    <col min="170" max="170" width="11.140625" style="142" customWidth="1"/>
    <col min="171" max="197" width="9.140625" style="142" customWidth="1"/>
    <col min="198" max="415" width="8.85546875" style="142"/>
    <col min="416" max="416" width="10.28515625" style="142" customWidth="1"/>
    <col min="417" max="417" width="11.42578125" style="142" customWidth="1"/>
    <col min="418" max="425" width="10.28515625" style="142" customWidth="1"/>
    <col min="426" max="426" width="11.140625" style="142" customWidth="1"/>
    <col min="427" max="453" width="9.140625" style="142" customWidth="1"/>
    <col min="454" max="671" width="8.85546875" style="142"/>
    <col min="672" max="672" width="10.28515625" style="142" customWidth="1"/>
    <col min="673" max="673" width="11.42578125" style="142" customWidth="1"/>
    <col min="674" max="681" width="10.28515625" style="142" customWidth="1"/>
    <col min="682" max="682" width="11.140625" style="142" customWidth="1"/>
    <col min="683" max="709" width="9.140625" style="142" customWidth="1"/>
    <col min="710" max="927" width="8.85546875" style="142"/>
    <col min="928" max="928" width="10.28515625" style="142" customWidth="1"/>
    <col min="929" max="929" width="11.42578125" style="142" customWidth="1"/>
    <col min="930" max="937" width="10.28515625" style="142" customWidth="1"/>
    <col min="938" max="938" width="11.140625" style="142" customWidth="1"/>
    <col min="939" max="965" width="9.140625" style="142" customWidth="1"/>
    <col min="966" max="1183" width="8.85546875" style="142"/>
    <col min="1184" max="1184" width="10.28515625" style="142" customWidth="1"/>
    <col min="1185" max="1185" width="11.42578125" style="142" customWidth="1"/>
    <col min="1186" max="1193" width="10.28515625" style="142" customWidth="1"/>
    <col min="1194" max="1194" width="11.140625" style="142" customWidth="1"/>
    <col min="1195" max="1221" width="9.140625" style="142" customWidth="1"/>
    <col min="1222" max="1439" width="8.85546875" style="142"/>
    <col min="1440" max="1440" width="10.28515625" style="142" customWidth="1"/>
    <col min="1441" max="1441" width="11.42578125" style="142" customWidth="1"/>
    <col min="1442" max="1449" width="10.28515625" style="142" customWidth="1"/>
    <col min="1450" max="1450" width="11.140625" style="142" customWidth="1"/>
    <col min="1451" max="1477" width="9.140625" style="142" customWidth="1"/>
    <col min="1478" max="1695" width="8.85546875" style="142"/>
    <col min="1696" max="1696" width="10.28515625" style="142" customWidth="1"/>
    <col min="1697" max="1697" width="11.42578125" style="142" customWidth="1"/>
    <col min="1698" max="1705" width="10.28515625" style="142" customWidth="1"/>
    <col min="1706" max="1706" width="11.140625" style="142" customWidth="1"/>
    <col min="1707" max="1733" width="9.140625" style="142" customWidth="1"/>
    <col min="1734" max="1951" width="8.85546875" style="142"/>
    <col min="1952" max="1952" width="10.28515625" style="142" customWidth="1"/>
    <col min="1953" max="1953" width="11.42578125" style="142" customWidth="1"/>
    <col min="1954" max="1961" width="10.28515625" style="142" customWidth="1"/>
    <col min="1962" max="1962" width="11.140625" style="142" customWidth="1"/>
    <col min="1963" max="1989" width="9.140625" style="142" customWidth="1"/>
    <col min="1990" max="2207" width="8.85546875" style="142"/>
    <col min="2208" max="2208" width="10.28515625" style="142" customWidth="1"/>
    <col min="2209" max="2209" width="11.42578125" style="142" customWidth="1"/>
    <col min="2210" max="2217" width="10.28515625" style="142" customWidth="1"/>
    <col min="2218" max="2218" width="11.140625" style="142" customWidth="1"/>
    <col min="2219" max="2245" width="9.140625" style="142" customWidth="1"/>
    <col min="2246" max="2463" width="8.85546875" style="142"/>
    <col min="2464" max="2464" width="10.28515625" style="142" customWidth="1"/>
    <col min="2465" max="2465" width="11.42578125" style="142" customWidth="1"/>
    <col min="2466" max="2473" width="10.28515625" style="142" customWidth="1"/>
    <col min="2474" max="2474" width="11.140625" style="142" customWidth="1"/>
    <col min="2475" max="2501" width="9.140625" style="142" customWidth="1"/>
    <col min="2502" max="2719" width="8.85546875" style="142"/>
    <col min="2720" max="2720" width="10.28515625" style="142" customWidth="1"/>
    <col min="2721" max="2721" width="11.42578125" style="142" customWidth="1"/>
    <col min="2722" max="2729" width="10.28515625" style="142" customWidth="1"/>
    <col min="2730" max="2730" width="11.140625" style="142" customWidth="1"/>
    <col min="2731" max="2757" width="9.140625" style="142" customWidth="1"/>
    <col min="2758" max="2975" width="8.85546875" style="142"/>
    <col min="2976" max="2976" width="10.28515625" style="142" customWidth="1"/>
    <col min="2977" max="2977" width="11.42578125" style="142" customWidth="1"/>
    <col min="2978" max="2985" width="10.28515625" style="142" customWidth="1"/>
    <col min="2986" max="2986" width="11.140625" style="142" customWidth="1"/>
    <col min="2987" max="3013" width="9.140625" style="142" customWidth="1"/>
    <col min="3014" max="3231" width="8.85546875" style="142"/>
    <col min="3232" max="3232" width="10.28515625" style="142" customWidth="1"/>
    <col min="3233" max="3233" width="11.42578125" style="142" customWidth="1"/>
    <col min="3234" max="3241" width="10.28515625" style="142" customWidth="1"/>
    <col min="3242" max="3242" width="11.140625" style="142" customWidth="1"/>
    <col min="3243" max="3269" width="9.140625" style="142" customWidth="1"/>
    <col min="3270" max="3487" width="8.85546875" style="142"/>
    <col min="3488" max="3488" width="10.28515625" style="142" customWidth="1"/>
    <col min="3489" max="3489" width="11.42578125" style="142" customWidth="1"/>
    <col min="3490" max="3497" width="10.28515625" style="142" customWidth="1"/>
    <col min="3498" max="3498" width="11.140625" style="142" customWidth="1"/>
    <col min="3499" max="3525" width="9.140625" style="142" customWidth="1"/>
    <col min="3526" max="3743" width="8.85546875" style="142"/>
    <col min="3744" max="3744" width="10.28515625" style="142" customWidth="1"/>
    <col min="3745" max="3745" width="11.42578125" style="142" customWidth="1"/>
    <col min="3746" max="3753" width="10.28515625" style="142" customWidth="1"/>
    <col min="3754" max="3754" width="11.140625" style="142" customWidth="1"/>
    <col min="3755" max="3781" width="9.140625" style="142" customWidth="1"/>
    <col min="3782" max="3999" width="8.85546875" style="142"/>
    <col min="4000" max="4000" width="10.28515625" style="142" customWidth="1"/>
    <col min="4001" max="4001" width="11.42578125" style="142" customWidth="1"/>
    <col min="4002" max="4009" width="10.28515625" style="142" customWidth="1"/>
    <col min="4010" max="4010" width="11.140625" style="142" customWidth="1"/>
    <col min="4011" max="4037" width="9.140625" style="142" customWidth="1"/>
    <col min="4038" max="4255" width="8.85546875" style="142"/>
    <col min="4256" max="4256" width="10.28515625" style="142" customWidth="1"/>
    <col min="4257" max="4257" width="11.42578125" style="142" customWidth="1"/>
    <col min="4258" max="4265" width="10.28515625" style="142" customWidth="1"/>
    <col min="4266" max="4266" width="11.140625" style="142" customWidth="1"/>
    <col min="4267" max="4293" width="9.140625" style="142" customWidth="1"/>
    <col min="4294" max="4511" width="8.85546875" style="142"/>
    <col min="4512" max="4512" width="10.28515625" style="142" customWidth="1"/>
    <col min="4513" max="4513" width="11.42578125" style="142" customWidth="1"/>
    <col min="4514" max="4521" width="10.28515625" style="142" customWidth="1"/>
    <col min="4522" max="4522" width="11.140625" style="142" customWidth="1"/>
    <col min="4523" max="4549" width="9.140625" style="142" customWidth="1"/>
    <col min="4550" max="4767" width="8.85546875" style="142"/>
    <col min="4768" max="4768" width="10.28515625" style="142" customWidth="1"/>
    <col min="4769" max="4769" width="11.42578125" style="142" customWidth="1"/>
    <col min="4770" max="4777" width="10.28515625" style="142" customWidth="1"/>
    <col min="4778" max="4778" width="11.140625" style="142" customWidth="1"/>
    <col min="4779" max="4805" width="9.140625" style="142" customWidth="1"/>
    <col min="4806" max="5023" width="8.85546875" style="142"/>
    <col min="5024" max="5024" width="10.28515625" style="142" customWidth="1"/>
    <col min="5025" max="5025" width="11.42578125" style="142" customWidth="1"/>
    <col min="5026" max="5033" width="10.28515625" style="142" customWidth="1"/>
    <col min="5034" max="5034" width="11.140625" style="142" customWidth="1"/>
    <col min="5035" max="5061" width="9.140625" style="142" customWidth="1"/>
    <col min="5062" max="5279" width="8.85546875" style="142"/>
    <col min="5280" max="5280" width="10.28515625" style="142" customWidth="1"/>
    <col min="5281" max="5281" width="11.42578125" style="142" customWidth="1"/>
    <col min="5282" max="5289" width="10.28515625" style="142" customWidth="1"/>
    <col min="5290" max="5290" width="11.140625" style="142" customWidth="1"/>
    <col min="5291" max="5317" width="9.140625" style="142" customWidth="1"/>
    <col min="5318" max="5535" width="8.85546875" style="142"/>
    <col min="5536" max="5536" width="10.28515625" style="142" customWidth="1"/>
    <col min="5537" max="5537" width="11.42578125" style="142" customWidth="1"/>
    <col min="5538" max="5545" width="10.28515625" style="142" customWidth="1"/>
    <col min="5546" max="5546" width="11.140625" style="142" customWidth="1"/>
    <col min="5547" max="5573" width="9.140625" style="142" customWidth="1"/>
    <col min="5574" max="5791" width="8.85546875" style="142"/>
    <col min="5792" max="5792" width="10.28515625" style="142" customWidth="1"/>
    <col min="5793" max="5793" width="11.42578125" style="142" customWidth="1"/>
    <col min="5794" max="5801" width="10.28515625" style="142" customWidth="1"/>
    <col min="5802" max="5802" width="11.140625" style="142" customWidth="1"/>
    <col min="5803" max="5829" width="9.140625" style="142" customWidth="1"/>
    <col min="5830" max="6047" width="8.85546875" style="142"/>
    <col min="6048" max="6048" width="10.28515625" style="142" customWidth="1"/>
    <col min="6049" max="6049" width="11.42578125" style="142" customWidth="1"/>
    <col min="6050" max="6057" width="10.28515625" style="142" customWidth="1"/>
    <col min="6058" max="6058" width="11.140625" style="142" customWidth="1"/>
    <col min="6059" max="6085" width="9.140625" style="142" customWidth="1"/>
    <col min="6086" max="6303" width="8.85546875" style="142"/>
    <col min="6304" max="6304" width="10.28515625" style="142" customWidth="1"/>
    <col min="6305" max="6305" width="11.42578125" style="142" customWidth="1"/>
    <col min="6306" max="6313" width="10.28515625" style="142" customWidth="1"/>
    <col min="6314" max="6314" width="11.140625" style="142" customWidth="1"/>
    <col min="6315" max="6341" width="9.140625" style="142" customWidth="1"/>
    <col min="6342" max="6559" width="8.85546875" style="142"/>
    <col min="6560" max="6560" width="10.28515625" style="142" customWidth="1"/>
    <col min="6561" max="6561" width="11.42578125" style="142" customWidth="1"/>
    <col min="6562" max="6569" width="10.28515625" style="142" customWidth="1"/>
    <col min="6570" max="6570" width="11.140625" style="142" customWidth="1"/>
    <col min="6571" max="6597" width="9.140625" style="142" customWidth="1"/>
    <col min="6598" max="6815" width="8.85546875" style="142"/>
    <col min="6816" max="6816" width="10.28515625" style="142" customWidth="1"/>
    <col min="6817" max="6817" width="11.42578125" style="142" customWidth="1"/>
    <col min="6818" max="6825" width="10.28515625" style="142" customWidth="1"/>
    <col min="6826" max="6826" width="11.140625" style="142" customWidth="1"/>
    <col min="6827" max="6853" width="9.140625" style="142" customWidth="1"/>
    <col min="6854" max="7071" width="8.85546875" style="142"/>
    <col min="7072" max="7072" width="10.28515625" style="142" customWidth="1"/>
    <col min="7073" max="7073" width="11.42578125" style="142" customWidth="1"/>
    <col min="7074" max="7081" width="10.28515625" style="142" customWidth="1"/>
    <col min="7082" max="7082" width="11.140625" style="142" customWidth="1"/>
    <col min="7083" max="7109" width="9.140625" style="142" customWidth="1"/>
    <col min="7110" max="7327" width="8.85546875" style="142"/>
    <col min="7328" max="7328" width="10.28515625" style="142" customWidth="1"/>
    <col min="7329" max="7329" width="11.42578125" style="142" customWidth="1"/>
    <col min="7330" max="7337" width="10.28515625" style="142" customWidth="1"/>
    <col min="7338" max="7338" width="11.140625" style="142" customWidth="1"/>
    <col min="7339" max="7365" width="9.140625" style="142" customWidth="1"/>
    <col min="7366" max="7583" width="8.85546875" style="142"/>
    <col min="7584" max="7584" width="10.28515625" style="142" customWidth="1"/>
    <col min="7585" max="7585" width="11.42578125" style="142" customWidth="1"/>
    <col min="7586" max="7593" width="10.28515625" style="142" customWidth="1"/>
    <col min="7594" max="7594" width="11.140625" style="142" customWidth="1"/>
    <col min="7595" max="7621" width="9.140625" style="142" customWidth="1"/>
    <col min="7622" max="7839" width="8.85546875" style="142"/>
    <col min="7840" max="7840" width="10.28515625" style="142" customWidth="1"/>
    <col min="7841" max="7841" width="11.42578125" style="142" customWidth="1"/>
    <col min="7842" max="7849" width="10.28515625" style="142" customWidth="1"/>
    <col min="7850" max="7850" width="11.140625" style="142" customWidth="1"/>
    <col min="7851" max="7877" width="9.140625" style="142" customWidth="1"/>
    <col min="7878" max="8095" width="8.85546875" style="142"/>
    <col min="8096" max="8096" width="10.28515625" style="142" customWidth="1"/>
    <col min="8097" max="8097" width="11.42578125" style="142" customWidth="1"/>
    <col min="8098" max="8105" width="10.28515625" style="142" customWidth="1"/>
    <col min="8106" max="8106" width="11.140625" style="142" customWidth="1"/>
    <col min="8107" max="8133" width="9.140625" style="142" customWidth="1"/>
    <col min="8134" max="8351" width="8.85546875" style="142"/>
    <col min="8352" max="8352" width="10.28515625" style="142" customWidth="1"/>
    <col min="8353" max="8353" width="11.42578125" style="142" customWidth="1"/>
    <col min="8354" max="8361" width="10.28515625" style="142" customWidth="1"/>
    <col min="8362" max="8362" width="11.140625" style="142" customWidth="1"/>
    <col min="8363" max="8389" width="9.140625" style="142" customWidth="1"/>
    <col min="8390" max="8607" width="8.85546875" style="142"/>
    <col min="8608" max="8608" width="10.28515625" style="142" customWidth="1"/>
    <col min="8609" max="8609" width="11.42578125" style="142" customWidth="1"/>
    <col min="8610" max="8617" width="10.28515625" style="142" customWidth="1"/>
    <col min="8618" max="8618" width="11.140625" style="142" customWidth="1"/>
    <col min="8619" max="8645" width="9.140625" style="142" customWidth="1"/>
    <col min="8646" max="8863" width="8.85546875" style="142"/>
    <col min="8864" max="8864" width="10.28515625" style="142" customWidth="1"/>
    <col min="8865" max="8865" width="11.42578125" style="142" customWidth="1"/>
    <col min="8866" max="8873" width="10.28515625" style="142" customWidth="1"/>
    <col min="8874" max="8874" width="11.140625" style="142" customWidth="1"/>
    <col min="8875" max="8901" width="9.140625" style="142" customWidth="1"/>
    <col min="8902" max="9119" width="8.85546875" style="142"/>
    <col min="9120" max="9120" width="10.28515625" style="142" customWidth="1"/>
    <col min="9121" max="9121" width="11.42578125" style="142" customWidth="1"/>
    <col min="9122" max="9129" width="10.28515625" style="142" customWidth="1"/>
    <col min="9130" max="9130" width="11.140625" style="142" customWidth="1"/>
    <col min="9131" max="9157" width="9.140625" style="142" customWidth="1"/>
    <col min="9158" max="9375" width="8.85546875" style="142"/>
    <col min="9376" max="9376" width="10.28515625" style="142" customWidth="1"/>
    <col min="9377" max="9377" width="11.42578125" style="142" customWidth="1"/>
    <col min="9378" max="9385" width="10.28515625" style="142" customWidth="1"/>
    <col min="9386" max="9386" width="11.140625" style="142" customWidth="1"/>
    <col min="9387" max="9413" width="9.140625" style="142" customWidth="1"/>
    <col min="9414" max="9631" width="8.85546875" style="142"/>
    <col min="9632" max="9632" width="10.28515625" style="142" customWidth="1"/>
    <col min="9633" max="9633" width="11.42578125" style="142" customWidth="1"/>
    <col min="9634" max="9641" width="10.28515625" style="142" customWidth="1"/>
    <col min="9642" max="9642" width="11.140625" style="142" customWidth="1"/>
    <col min="9643" max="9669" width="9.140625" style="142" customWidth="1"/>
    <col min="9670" max="9887" width="8.85546875" style="142"/>
    <col min="9888" max="9888" width="10.28515625" style="142" customWidth="1"/>
    <col min="9889" max="9889" width="11.42578125" style="142" customWidth="1"/>
    <col min="9890" max="9897" width="10.28515625" style="142" customWidth="1"/>
    <col min="9898" max="9898" width="11.140625" style="142" customWidth="1"/>
    <col min="9899" max="9925" width="9.140625" style="142" customWidth="1"/>
    <col min="9926" max="10143" width="8.85546875" style="142"/>
    <col min="10144" max="10144" width="10.28515625" style="142" customWidth="1"/>
    <col min="10145" max="10145" width="11.42578125" style="142" customWidth="1"/>
    <col min="10146" max="10153" width="10.28515625" style="142" customWidth="1"/>
    <col min="10154" max="10154" width="11.140625" style="142" customWidth="1"/>
    <col min="10155" max="10181" width="9.140625" style="142" customWidth="1"/>
    <col min="10182" max="10399" width="8.85546875" style="142"/>
    <col min="10400" max="10400" width="10.28515625" style="142" customWidth="1"/>
    <col min="10401" max="10401" width="11.42578125" style="142" customWidth="1"/>
    <col min="10402" max="10409" width="10.28515625" style="142" customWidth="1"/>
    <col min="10410" max="10410" width="11.140625" style="142" customWidth="1"/>
    <col min="10411" max="10437" width="9.140625" style="142" customWidth="1"/>
    <col min="10438" max="10655" width="8.85546875" style="142"/>
    <col min="10656" max="10656" width="10.28515625" style="142" customWidth="1"/>
    <col min="10657" max="10657" width="11.42578125" style="142" customWidth="1"/>
    <col min="10658" max="10665" width="10.28515625" style="142" customWidth="1"/>
    <col min="10666" max="10666" width="11.140625" style="142" customWidth="1"/>
    <col min="10667" max="10693" width="9.140625" style="142" customWidth="1"/>
    <col min="10694" max="10911" width="8.85546875" style="142"/>
    <col min="10912" max="10912" width="10.28515625" style="142" customWidth="1"/>
    <col min="10913" max="10913" width="11.42578125" style="142" customWidth="1"/>
    <col min="10914" max="10921" width="10.28515625" style="142" customWidth="1"/>
    <col min="10922" max="10922" width="11.140625" style="142" customWidth="1"/>
    <col min="10923" max="10949" width="9.140625" style="142" customWidth="1"/>
    <col min="10950" max="11167" width="8.85546875" style="142"/>
    <col min="11168" max="11168" width="10.28515625" style="142" customWidth="1"/>
    <col min="11169" max="11169" width="11.42578125" style="142" customWidth="1"/>
    <col min="11170" max="11177" width="10.28515625" style="142" customWidth="1"/>
    <col min="11178" max="11178" width="11.140625" style="142" customWidth="1"/>
    <col min="11179" max="11205" width="9.140625" style="142" customWidth="1"/>
    <col min="11206" max="11423" width="8.85546875" style="142"/>
    <col min="11424" max="11424" width="10.28515625" style="142" customWidth="1"/>
    <col min="11425" max="11425" width="11.42578125" style="142" customWidth="1"/>
    <col min="11426" max="11433" width="10.28515625" style="142" customWidth="1"/>
    <col min="11434" max="11434" width="11.140625" style="142" customWidth="1"/>
    <col min="11435" max="11461" width="9.140625" style="142" customWidth="1"/>
    <col min="11462" max="11679" width="8.85546875" style="142"/>
    <col min="11680" max="11680" width="10.28515625" style="142" customWidth="1"/>
    <col min="11681" max="11681" width="11.42578125" style="142" customWidth="1"/>
    <col min="11682" max="11689" width="10.28515625" style="142" customWidth="1"/>
    <col min="11690" max="11690" width="11.140625" style="142" customWidth="1"/>
    <col min="11691" max="11717" width="9.140625" style="142" customWidth="1"/>
    <col min="11718" max="11935" width="8.85546875" style="142"/>
    <col min="11936" max="11936" width="10.28515625" style="142" customWidth="1"/>
    <col min="11937" max="11937" width="11.42578125" style="142" customWidth="1"/>
    <col min="11938" max="11945" width="10.28515625" style="142" customWidth="1"/>
    <col min="11946" max="11946" width="11.140625" style="142" customWidth="1"/>
    <col min="11947" max="11973" width="9.140625" style="142" customWidth="1"/>
    <col min="11974" max="12191" width="8.85546875" style="142"/>
    <col min="12192" max="12192" width="10.28515625" style="142" customWidth="1"/>
    <col min="12193" max="12193" width="11.42578125" style="142" customWidth="1"/>
    <col min="12194" max="12201" width="10.28515625" style="142" customWidth="1"/>
    <col min="12202" max="12202" width="11.140625" style="142" customWidth="1"/>
    <col min="12203" max="12229" width="9.140625" style="142" customWidth="1"/>
    <col min="12230" max="12447" width="8.85546875" style="142"/>
    <col min="12448" max="12448" width="10.28515625" style="142" customWidth="1"/>
    <col min="12449" max="12449" width="11.42578125" style="142" customWidth="1"/>
    <col min="12450" max="12457" width="10.28515625" style="142" customWidth="1"/>
    <col min="12458" max="12458" width="11.140625" style="142" customWidth="1"/>
    <col min="12459" max="12485" width="9.140625" style="142" customWidth="1"/>
    <col min="12486" max="12703" width="8.85546875" style="142"/>
    <col min="12704" max="12704" width="10.28515625" style="142" customWidth="1"/>
    <col min="12705" max="12705" width="11.42578125" style="142" customWidth="1"/>
    <col min="12706" max="12713" width="10.28515625" style="142" customWidth="1"/>
    <col min="12714" max="12714" width="11.140625" style="142" customWidth="1"/>
    <col min="12715" max="12741" width="9.140625" style="142" customWidth="1"/>
    <col min="12742" max="12959" width="8.85546875" style="142"/>
    <col min="12960" max="12960" width="10.28515625" style="142" customWidth="1"/>
    <col min="12961" max="12961" width="11.42578125" style="142" customWidth="1"/>
    <col min="12962" max="12969" width="10.28515625" style="142" customWidth="1"/>
    <col min="12970" max="12970" width="11.140625" style="142" customWidth="1"/>
    <col min="12971" max="12997" width="9.140625" style="142" customWidth="1"/>
    <col min="12998" max="13215" width="8.85546875" style="142"/>
    <col min="13216" max="13216" width="10.28515625" style="142" customWidth="1"/>
    <col min="13217" max="13217" width="11.42578125" style="142" customWidth="1"/>
    <col min="13218" max="13225" width="10.28515625" style="142" customWidth="1"/>
    <col min="13226" max="13226" width="11.140625" style="142" customWidth="1"/>
    <col min="13227" max="13253" width="9.140625" style="142" customWidth="1"/>
    <col min="13254" max="13471" width="8.85546875" style="142"/>
    <col min="13472" max="13472" width="10.28515625" style="142" customWidth="1"/>
    <col min="13473" max="13473" width="11.42578125" style="142" customWidth="1"/>
    <col min="13474" max="13481" width="10.28515625" style="142" customWidth="1"/>
    <col min="13482" max="13482" width="11.140625" style="142" customWidth="1"/>
    <col min="13483" max="13509" width="9.140625" style="142" customWidth="1"/>
    <col min="13510" max="13727" width="8.85546875" style="142"/>
    <col min="13728" max="13728" width="10.28515625" style="142" customWidth="1"/>
    <col min="13729" max="13729" width="11.42578125" style="142" customWidth="1"/>
    <col min="13730" max="13737" width="10.28515625" style="142" customWidth="1"/>
    <col min="13738" max="13738" width="11.140625" style="142" customWidth="1"/>
    <col min="13739" max="13765" width="9.140625" style="142" customWidth="1"/>
    <col min="13766" max="13983" width="8.85546875" style="142"/>
    <col min="13984" max="13984" width="10.28515625" style="142" customWidth="1"/>
    <col min="13985" max="13985" width="11.42578125" style="142" customWidth="1"/>
    <col min="13986" max="13993" width="10.28515625" style="142" customWidth="1"/>
    <col min="13994" max="13994" width="11.140625" style="142" customWidth="1"/>
    <col min="13995" max="14021" width="9.140625" style="142" customWidth="1"/>
    <col min="14022" max="14239" width="8.85546875" style="142"/>
    <col min="14240" max="14240" width="10.28515625" style="142" customWidth="1"/>
    <col min="14241" max="14241" width="11.42578125" style="142" customWidth="1"/>
    <col min="14242" max="14249" width="10.28515625" style="142" customWidth="1"/>
    <col min="14250" max="14250" width="11.140625" style="142" customWidth="1"/>
    <col min="14251" max="14277" width="9.140625" style="142" customWidth="1"/>
    <col min="14278" max="14495" width="8.85546875" style="142"/>
    <col min="14496" max="14496" width="10.28515625" style="142" customWidth="1"/>
    <col min="14497" max="14497" width="11.42578125" style="142" customWidth="1"/>
    <col min="14498" max="14505" width="10.28515625" style="142" customWidth="1"/>
    <col min="14506" max="14506" width="11.140625" style="142" customWidth="1"/>
    <col min="14507" max="14533" width="9.140625" style="142" customWidth="1"/>
    <col min="14534" max="14751" width="8.85546875" style="142"/>
    <col min="14752" max="14752" width="10.28515625" style="142" customWidth="1"/>
    <col min="14753" max="14753" width="11.42578125" style="142" customWidth="1"/>
    <col min="14754" max="14761" width="10.28515625" style="142" customWidth="1"/>
    <col min="14762" max="14762" width="11.140625" style="142" customWidth="1"/>
    <col min="14763" max="14789" width="9.140625" style="142" customWidth="1"/>
    <col min="14790" max="15007" width="8.85546875" style="142"/>
    <col min="15008" max="15008" width="10.28515625" style="142" customWidth="1"/>
    <col min="15009" max="15009" width="11.42578125" style="142" customWidth="1"/>
    <col min="15010" max="15017" width="10.28515625" style="142" customWidth="1"/>
    <col min="15018" max="15018" width="11.140625" style="142" customWidth="1"/>
    <col min="15019" max="15045" width="9.140625" style="142" customWidth="1"/>
    <col min="15046" max="15263" width="8.85546875" style="142"/>
    <col min="15264" max="15264" width="10.28515625" style="142" customWidth="1"/>
    <col min="15265" max="15265" width="11.42578125" style="142" customWidth="1"/>
    <col min="15266" max="15273" width="10.28515625" style="142" customWidth="1"/>
    <col min="15274" max="15274" width="11.140625" style="142" customWidth="1"/>
    <col min="15275" max="15301" width="9.140625" style="142" customWidth="1"/>
    <col min="15302" max="15519" width="8.85546875" style="142"/>
    <col min="15520" max="15520" width="10.28515625" style="142" customWidth="1"/>
    <col min="15521" max="15521" width="11.42578125" style="142" customWidth="1"/>
    <col min="15522" max="15529" width="10.28515625" style="142" customWidth="1"/>
    <col min="15530" max="15530" width="11.140625" style="142" customWidth="1"/>
    <col min="15531" max="15557" width="9.140625" style="142" customWidth="1"/>
    <col min="15558" max="15775" width="8.85546875" style="142"/>
    <col min="15776" max="15776" width="10.28515625" style="142" customWidth="1"/>
    <col min="15777" max="15777" width="11.42578125" style="142" customWidth="1"/>
    <col min="15778" max="15785" width="10.28515625" style="142" customWidth="1"/>
    <col min="15786" max="15786" width="11.140625" style="142" customWidth="1"/>
    <col min="15787" max="15813" width="9.140625" style="142" customWidth="1"/>
    <col min="15814" max="16031" width="8.85546875" style="142"/>
    <col min="16032" max="16032" width="10.28515625" style="142" customWidth="1"/>
    <col min="16033" max="16033" width="11.42578125" style="142" customWidth="1"/>
    <col min="16034" max="16041" width="10.28515625" style="142" customWidth="1"/>
    <col min="16042" max="16042" width="11.140625" style="142" customWidth="1"/>
    <col min="16043" max="16069" width="9.140625" style="142" customWidth="1"/>
    <col min="16070" max="16287" width="8.85546875" style="142"/>
    <col min="16288" max="16384" width="9" style="142" customWidth="1"/>
  </cols>
  <sheetData>
    <row r="1" spans="1:13" ht="33" customHeight="1">
      <c r="A1" s="1013" t="s">
        <v>1134</v>
      </c>
      <c r="B1" s="1014"/>
      <c r="C1" s="1014"/>
      <c r="D1" s="1014"/>
      <c r="E1" s="1014"/>
      <c r="F1" s="1014"/>
      <c r="G1" s="1014"/>
      <c r="H1" s="1014"/>
      <c r="I1" s="1014"/>
      <c r="J1" s="1014"/>
      <c r="K1" s="1014"/>
    </row>
    <row r="2" spans="1:13" s="145" customFormat="1" ht="33" customHeight="1">
      <c r="A2" s="1025" t="s">
        <v>1135</v>
      </c>
      <c r="B2" s="1026"/>
      <c r="C2" s="1026"/>
      <c r="D2" s="1026"/>
      <c r="E2" s="1026"/>
      <c r="F2" s="1026"/>
      <c r="G2" s="1026"/>
      <c r="H2" s="1026"/>
      <c r="I2" s="1026"/>
      <c r="J2" s="1026"/>
      <c r="K2" s="1026"/>
    </row>
    <row r="3" spans="1:13" s="145" customFormat="1" ht="18" customHeight="1">
      <c r="A3" s="999" t="s">
        <v>1382</v>
      </c>
      <c r="B3" s="999"/>
      <c r="C3" s="999"/>
      <c r="D3" s="999"/>
      <c r="E3" s="999"/>
      <c r="F3" s="995"/>
      <c r="G3" s="997" t="s">
        <v>1383</v>
      </c>
      <c r="H3" s="997"/>
      <c r="I3" s="997"/>
      <c r="J3" s="997"/>
      <c r="K3" s="998"/>
    </row>
    <row r="4" spans="1:13" s="145" customFormat="1" ht="18" customHeight="1">
      <c r="A4" s="1005" t="s">
        <v>833</v>
      </c>
      <c r="B4" s="251" t="s">
        <v>342</v>
      </c>
      <c r="C4" s="1130" t="s">
        <v>343</v>
      </c>
      <c r="D4" s="1131"/>
      <c r="E4" s="276"/>
      <c r="F4" s="276"/>
      <c r="G4" s="1131"/>
      <c r="H4" s="1132" t="s">
        <v>344</v>
      </c>
      <c r="I4" s="251" t="s">
        <v>345</v>
      </c>
      <c r="J4" s="1128" t="s">
        <v>1344</v>
      </c>
      <c r="K4" s="1005" t="s">
        <v>838</v>
      </c>
    </row>
    <row r="5" spans="1:13" s="145" customFormat="1" ht="18" customHeight="1">
      <c r="A5" s="1020"/>
      <c r="B5" s="277" t="s">
        <v>346</v>
      </c>
      <c r="C5" s="251" t="s">
        <v>347</v>
      </c>
      <c r="D5" s="251"/>
      <c r="E5" s="251" t="s">
        <v>348</v>
      </c>
      <c r="F5" s="251" t="s">
        <v>349</v>
      </c>
      <c r="G5" s="251" t="s">
        <v>350</v>
      </c>
      <c r="H5" s="251" t="s">
        <v>58</v>
      </c>
      <c r="I5" s="277" t="s">
        <v>351</v>
      </c>
      <c r="J5" s="1129"/>
      <c r="K5" s="1020"/>
    </row>
    <row r="6" spans="1:13" s="145" customFormat="1" ht="18" customHeight="1">
      <c r="A6" s="1020"/>
      <c r="B6" s="277" t="s">
        <v>352</v>
      </c>
      <c r="C6" s="277" t="s">
        <v>353</v>
      </c>
      <c r="D6" s="277" t="s">
        <v>354</v>
      </c>
      <c r="E6" s="277" t="s">
        <v>355</v>
      </c>
      <c r="F6" s="277" t="s">
        <v>356</v>
      </c>
      <c r="G6" s="277" t="s">
        <v>75</v>
      </c>
      <c r="H6" s="277" t="s">
        <v>36</v>
      </c>
      <c r="I6" s="277" t="s">
        <v>36</v>
      </c>
      <c r="J6" s="1129" t="s">
        <v>1345</v>
      </c>
      <c r="K6" s="1020"/>
    </row>
    <row r="7" spans="1:13" s="145" customFormat="1" ht="18" customHeight="1">
      <c r="A7" s="1006"/>
      <c r="B7" s="261" t="s">
        <v>357</v>
      </c>
      <c r="C7" s="261"/>
      <c r="D7" s="261" t="s">
        <v>358</v>
      </c>
      <c r="E7" s="261"/>
      <c r="F7" s="261"/>
      <c r="G7" s="261"/>
      <c r="H7" s="261"/>
      <c r="I7" s="261" t="s">
        <v>357</v>
      </c>
      <c r="J7" s="1133"/>
      <c r="K7" s="1006"/>
    </row>
    <row r="8" spans="1:13" ht="18" customHeight="1">
      <c r="A8" s="278" t="s">
        <v>1</v>
      </c>
      <c r="B8" s="279">
        <v>17438</v>
      </c>
      <c r="C8" s="280">
        <v>449</v>
      </c>
      <c r="D8" s="280">
        <v>152</v>
      </c>
      <c r="E8" s="280">
        <v>22</v>
      </c>
      <c r="F8" s="280">
        <v>9027</v>
      </c>
      <c r="G8" s="280">
        <v>139</v>
      </c>
      <c r="H8" s="433">
        <f>SUM(C8:G8)</f>
        <v>9789</v>
      </c>
      <c r="I8" s="281">
        <f>SUM(H8,B8)</f>
        <v>27227</v>
      </c>
      <c r="J8" s="870">
        <v>27450</v>
      </c>
      <c r="K8" s="282" t="s">
        <v>2</v>
      </c>
      <c r="M8" s="903"/>
    </row>
    <row r="9" spans="1:13" ht="18" customHeight="1">
      <c r="A9" s="278" t="s">
        <v>750</v>
      </c>
      <c r="B9" s="141">
        <v>8443</v>
      </c>
      <c r="C9" s="141">
        <v>172</v>
      </c>
      <c r="D9" s="141">
        <v>31</v>
      </c>
      <c r="E9" s="141">
        <v>13</v>
      </c>
      <c r="F9" s="141">
        <v>4086</v>
      </c>
      <c r="G9" s="141">
        <v>0</v>
      </c>
      <c r="H9" s="433">
        <f>SUM(C9:G9)</f>
        <v>4302</v>
      </c>
      <c r="I9" s="141">
        <f>SUM(H9,B9)</f>
        <v>12745</v>
      </c>
      <c r="J9" s="840">
        <v>12931</v>
      </c>
      <c r="K9" s="282" t="s">
        <v>1139</v>
      </c>
      <c r="M9" s="903"/>
    </row>
    <row r="10" spans="1:13" ht="18" customHeight="1">
      <c r="A10" s="278" t="s">
        <v>105</v>
      </c>
      <c r="B10" s="279">
        <v>6639</v>
      </c>
      <c r="C10" s="280">
        <v>68</v>
      </c>
      <c r="D10" s="280">
        <v>31</v>
      </c>
      <c r="E10" s="280">
        <v>6</v>
      </c>
      <c r="F10" s="280">
        <v>3396</v>
      </c>
      <c r="G10" s="280">
        <v>21</v>
      </c>
      <c r="H10" s="433">
        <f t="shared" ref="H10:H13" si="0">SUM(C10:G10)</f>
        <v>3522</v>
      </c>
      <c r="I10" s="281">
        <f>SUM(H10,B10)</f>
        <v>10161</v>
      </c>
      <c r="J10" s="870">
        <v>10341</v>
      </c>
      <c r="K10" s="282" t="s">
        <v>5</v>
      </c>
      <c r="M10" s="903"/>
    </row>
    <row r="11" spans="1:13" ht="18" customHeight="1">
      <c r="A11" s="278" t="s">
        <v>106</v>
      </c>
      <c r="B11" s="141">
        <v>6384</v>
      </c>
      <c r="C11" s="141">
        <v>225</v>
      </c>
      <c r="D11" s="141">
        <v>88</v>
      </c>
      <c r="E11" s="141">
        <v>2</v>
      </c>
      <c r="F11" s="141">
        <v>3990</v>
      </c>
      <c r="G11" s="141">
        <v>97</v>
      </c>
      <c r="H11" s="433">
        <f t="shared" si="0"/>
        <v>4402</v>
      </c>
      <c r="I11" s="141">
        <f>SUM(H11,B11)</f>
        <v>10786</v>
      </c>
      <c r="J11" s="840">
        <v>10829</v>
      </c>
      <c r="K11" s="282" t="s">
        <v>7</v>
      </c>
      <c r="M11" s="903"/>
    </row>
    <row r="12" spans="1:13" ht="18" customHeight="1">
      <c r="A12" s="278" t="s">
        <v>107</v>
      </c>
      <c r="B12" s="279">
        <v>14790</v>
      </c>
      <c r="C12" s="280">
        <v>140</v>
      </c>
      <c r="D12" s="280">
        <v>47</v>
      </c>
      <c r="E12" s="280">
        <v>10</v>
      </c>
      <c r="F12" s="280">
        <v>7184</v>
      </c>
      <c r="G12" s="280">
        <v>64</v>
      </c>
      <c r="H12" s="433">
        <f t="shared" si="0"/>
        <v>7445</v>
      </c>
      <c r="I12" s="281">
        <f t="shared" ref="I12:I13" si="1">SUM(B12,H12)</f>
        <v>22235</v>
      </c>
      <c r="J12" s="870">
        <v>22332</v>
      </c>
      <c r="K12" s="282" t="s">
        <v>8</v>
      </c>
      <c r="M12" s="903"/>
    </row>
    <row r="13" spans="1:13" ht="18" customHeight="1">
      <c r="A13" s="278" t="s">
        <v>108</v>
      </c>
      <c r="B13" s="141">
        <v>9981</v>
      </c>
      <c r="C13" s="141">
        <v>94</v>
      </c>
      <c r="D13" s="141">
        <v>56</v>
      </c>
      <c r="E13" s="141">
        <v>9</v>
      </c>
      <c r="F13" s="141">
        <v>7030</v>
      </c>
      <c r="G13" s="141">
        <v>32</v>
      </c>
      <c r="H13" s="433">
        <f t="shared" si="0"/>
        <v>7221</v>
      </c>
      <c r="I13" s="141">
        <f t="shared" si="1"/>
        <v>17202</v>
      </c>
      <c r="J13" s="840">
        <v>17376</v>
      </c>
      <c r="K13" s="282" t="s">
        <v>10</v>
      </c>
      <c r="M13" s="903"/>
    </row>
    <row r="14" spans="1:13" ht="18" customHeight="1">
      <c r="A14" s="278" t="s">
        <v>39</v>
      </c>
      <c r="B14" s="279">
        <v>7740</v>
      </c>
      <c r="C14" s="280">
        <v>96</v>
      </c>
      <c r="D14" s="280">
        <v>243</v>
      </c>
      <c r="E14" s="280">
        <v>0</v>
      </c>
      <c r="F14" s="280">
        <v>2516</v>
      </c>
      <c r="G14" s="280">
        <v>543</v>
      </c>
      <c r="H14" s="433">
        <f t="shared" ref="H14:H27" si="2">SUM(C14:G14)</f>
        <v>3398</v>
      </c>
      <c r="I14" s="281">
        <f t="shared" ref="I14:I28" si="3">SUM(B14,H14)</f>
        <v>11138</v>
      </c>
      <c r="J14" s="870">
        <v>11239</v>
      </c>
      <c r="K14" s="282" t="s">
        <v>11</v>
      </c>
      <c r="M14" s="903"/>
    </row>
    <row r="15" spans="1:13" s="152" customFormat="1" ht="18" customHeight="1">
      <c r="A15" s="278" t="s">
        <v>111</v>
      </c>
      <c r="B15" s="141">
        <v>7568</v>
      </c>
      <c r="C15" s="141">
        <v>57</v>
      </c>
      <c r="D15" s="141">
        <v>30</v>
      </c>
      <c r="E15" s="141">
        <v>5</v>
      </c>
      <c r="F15" s="141">
        <v>2832</v>
      </c>
      <c r="G15" s="141">
        <v>0</v>
      </c>
      <c r="H15" s="433">
        <f t="shared" si="2"/>
        <v>2924</v>
      </c>
      <c r="I15" s="141">
        <f t="shared" si="3"/>
        <v>10492</v>
      </c>
      <c r="J15" s="840">
        <v>10960</v>
      </c>
      <c r="K15" s="282" t="s">
        <v>13</v>
      </c>
      <c r="M15" s="903"/>
    </row>
    <row r="16" spans="1:13" ht="18" customHeight="1">
      <c r="A16" s="278" t="s">
        <v>124</v>
      </c>
      <c r="B16" s="279">
        <v>4206</v>
      </c>
      <c r="C16" s="280">
        <v>81</v>
      </c>
      <c r="D16" s="280">
        <v>12</v>
      </c>
      <c r="E16" s="280">
        <v>0</v>
      </c>
      <c r="F16" s="280">
        <v>2492</v>
      </c>
      <c r="G16" s="280">
        <v>32</v>
      </c>
      <c r="H16" s="433">
        <f t="shared" si="2"/>
        <v>2617</v>
      </c>
      <c r="I16" s="281">
        <f t="shared" si="3"/>
        <v>6823</v>
      </c>
      <c r="J16" s="870">
        <v>6909</v>
      </c>
      <c r="K16" s="282" t="s">
        <v>15</v>
      </c>
      <c r="M16" s="903"/>
    </row>
    <row r="17" spans="1:13" ht="18" customHeight="1">
      <c r="A17" s="278" t="s">
        <v>112</v>
      </c>
      <c r="B17" s="141">
        <v>12531</v>
      </c>
      <c r="C17" s="141">
        <v>151</v>
      </c>
      <c r="D17" s="141">
        <v>49</v>
      </c>
      <c r="E17" s="141">
        <v>9</v>
      </c>
      <c r="F17" s="141">
        <v>6874</v>
      </c>
      <c r="G17" s="141">
        <v>39</v>
      </c>
      <c r="H17" s="433">
        <f t="shared" si="2"/>
        <v>7122</v>
      </c>
      <c r="I17" s="141">
        <f t="shared" si="3"/>
        <v>19653</v>
      </c>
      <c r="J17" s="840">
        <v>19756</v>
      </c>
      <c r="K17" s="282" t="s">
        <v>17</v>
      </c>
      <c r="M17" s="903"/>
    </row>
    <row r="18" spans="1:13" ht="18" customHeight="1">
      <c r="A18" s="278" t="s">
        <v>40</v>
      </c>
      <c r="B18" s="279">
        <v>3345</v>
      </c>
      <c r="C18" s="280">
        <v>16</v>
      </c>
      <c r="D18" s="280">
        <v>13</v>
      </c>
      <c r="E18" s="280">
        <v>0</v>
      </c>
      <c r="F18" s="280">
        <v>1817</v>
      </c>
      <c r="G18" s="280">
        <v>27</v>
      </c>
      <c r="H18" s="433">
        <f t="shared" si="2"/>
        <v>1873</v>
      </c>
      <c r="I18" s="281">
        <f t="shared" si="3"/>
        <v>5218</v>
      </c>
      <c r="J18" s="870">
        <v>5515</v>
      </c>
      <c r="K18" s="282" t="s">
        <v>18</v>
      </c>
      <c r="M18" s="903"/>
    </row>
    <row r="19" spans="1:13" ht="18" customHeight="1">
      <c r="A19" s="278" t="s">
        <v>113</v>
      </c>
      <c r="B19" s="141">
        <v>5512</v>
      </c>
      <c r="C19" s="141">
        <v>24</v>
      </c>
      <c r="D19" s="141">
        <v>58</v>
      </c>
      <c r="E19" s="141">
        <v>3</v>
      </c>
      <c r="F19" s="141">
        <v>3251</v>
      </c>
      <c r="G19" s="141">
        <v>4</v>
      </c>
      <c r="H19" s="433">
        <f t="shared" si="2"/>
        <v>3340</v>
      </c>
      <c r="I19" s="141">
        <f t="shared" si="3"/>
        <v>8852</v>
      </c>
      <c r="J19" s="840">
        <v>8963</v>
      </c>
      <c r="K19" s="282" t="s">
        <v>20</v>
      </c>
      <c r="M19" s="903"/>
    </row>
    <row r="20" spans="1:13" ht="18" customHeight="1">
      <c r="A20" s="278" t="s">
        <v>21</v>
      </c>
      <c r="B20" s="279">
        <v>5896</v>
      </c>
      <c r="C20" s="280">
        <v>111</v>
      </c>
      <c r="D20" s="280">
        <v>40</v>
      </c>
      <c r="E20" s="280">
        <v>6</v>
      </c>
      <c r="F20" s="280">
        <v>3221</v>
      </c>
      <c r="G20" s="280">
        <v>1</v>
      </c>
      <c r="H20" s="433">
        <f t="shared" si="2"/>
        <v>3379</v>
      </c>
      <c r="I20" s="281">
        <f t="shared" si="3"/>
        <v>9275</v>
      </c>
      <c r="J20" s="870">
        <v>9648</v>
      </c>
      <c r="K20" s="282" t="s">
        <v>22</v>
      </c>
      <c r="M20" s="903"/>
    </row>
    <row r="21" spans="1:13" ht="18" customHeight="1">
      <c r="A21" s="278" t="s">
        <v>115</v>
      </c>
      <c r="B21" s="141">
        <v>5788</v>
      </c>
      <c r="C21" s="141">
        <v>13</v>
      </c>
      <c r="D21" s="141">
        <v>0</v>
      </c>
      <c r="E21" s="141">
        <v>2</v>
      </c>
      <c r="F21" s="141">
        <v>2346</v>
      </c>
      <c r="G21" s="141">
        <v>1</v>
      </c>
      <c r="H21" s="433">
        <f t="shared" si="2"/>
        <v>2362</v>
      </c>
      <c r="I21" s="141">
        <f t="shared" si="3"/>
        <v>8150</v>
      </c>
      <c r="J21" s="840">
        <v>8206</v>
      </c>
      <c r="K21" s="282" t="s">
        <v>23</v>
      </c>
      <c r="M21" s="903"/>
    </row>
    <row r="22" spans="1:13" ht="18" customHeight="1">
      <c r="A22" s="278" t="s">
        <v>24</v>
      </c>
      <c r="B22" s="279">
        <v>13220</v>
      </c>
      <c r="C22" s="280">
        <v>117</v>
      </c>
      <c r="D22" s="280">
        <v>42</v>
      </c>
      <c r="E22" s="280">
        <v>3</v>
      </c>
      <c r="F22" s="280">
        <v>4572</v>
      </c>
      <c r="G22" s="280">
        <v>33</v>
      </c>
      <c r="H22" s="433">
        <f t="shared" si="2"/>
        <v>4767</v>
      </c>
      <c r="I22" s="281">
        <f t="shared" si="3"/>
        <v>17987</v>
      </c>
      <c r="J22" s="870">
        <v>18245</v>
      </c>
      <c r="K22" s="282" t="s">
        <v>25</v>
      </c>
      <c r="M22" s="903"/>
    </row>
    <row r="23" spans="1:13" ht="18" customHeight="1">
      <c r="A23" s="278" t="s">
        <v>116</v>
      </c>
      <c r="B23" s="141">
        <v>5611</v>
      </c>
      <c r="C23" s="141">
        <v>105</v>
      </c>
      <c r="D23" s="141">
        <v>49</v>
      </c>
      <c r="E23" s="141">
        <v>14</v>
      </c>
      <c r="F23" s="141">
        <v>3701</v>
      </c>
      <c r="G23" s="141">
        <v>9</v>
      </c>
      <c r="H23" s="433">
        <f t="shared" si="2"/>
        <v>3878</v>
      </c>
      <c r="I23" s="141">
        <f t="shared" si="3"/>
        <v>9489</v>
      </c>
      <c r="J23" s="840">
        <v>9669</v>
      </c>
      <c r="K23" s="282" t="s">
        <v>27</v>
      </c>
      <c r="M23" s="903"/>
    </row>
    <row r="24" spans="1:13" ht="18" customHeight="1">
      <c r="A24" s="278" t="s">
        <v>118</v>
      </c>
      <c r="B24" s="279">
        <v>4137</v>
      </c>
      <c r="C24" s="280">
        <v>28</v>
      </c>
      <c r="D24" s="280">
        <v>14</v>
      </c>
      <c r="E24" s="280">
        <v>8</v>
      </c>
      <c r="F24" s="280">
        <v>2386</v>
      </c>
      <c r="G24" s="280">
        <v>33</v>
      </c>
      <c r="H24" s="433">
        <f t="shared" si="2"/>
        <v>2469</v>
      </c>
      <c r="I24" s="281">
        <f t="shared" si="3"/>
        <v>6606</v>
      </c>
      <c r="J24" s="870">
        <v>6669</v>
      </c>
      <c r="K24" s="282" t="s">
        <v>28</v>
      </c>
      <c r="M24" s="903"/>
    </row>
    <row r="25" spans="1:13" ht="18" customHeight="1">
      <c r="A25" s="278" t="s">
        <v>126</v>
      </c>
      <c r="B25" s="141">
        <v>6137</v>
      </c>
      <c r="C25" s="141">
        <v>57</v>
      </c>
      <c r="D25" s="141">
        <v>29</v>
      </c>
      <c r="E25" s="141">
        <v>8</v>
      </c>
      <c r="F25" s="141">
        <v>2963</v>
      </c>
      <c r="G25" s="141">
        <v>17</v>
      </c>
      <c r="H25" s="433">
        <f t="shared" si="2"/>
        <v>3074</v>
      </c>
      <c r="I25" s="141">
        <f t="shared" si="3"/>
        <v>9211</v>
      </c>
      <c r="J25" s="840">
        <v>9221</v>
      </c>
      <c r="K25" s="282" t="s">
        <v>30</v>
      </c>
      <c r="M25" s="903"/>
    </row>
    <row r="26" spans="1:13" ht="18" customHeight="1">
      <c r="A26" s="278" t="s">
        <v>31</v>
      </c>
      <c r="B26" s="279">
        <v>3711</v>
      </c>
      <c r="C26" s="280">
        <v>9</v>
      </c>
      <c r="D26" s="280">
        <v>18</v>
      </c>
      <c r="E26" s="280">
        <v>8</v>
      </c>
      <c r="F26" s="280">
        <v>1778</v>
      </c>
      <c r="G26" s="280">
        <v>2</v>
      </c>
      <c r="H26" s="433">
        <f t="shared" si="2"/>
        <v>1815</v>
      </c>
      <c r="I26" s="281">
        <f t="shared" si="3"/>
        <v>5526</v>
      </c>
      <c r="J26" s="870">
        <v>5864</v>
      </c>
      <c r="K26" s="282" t="s">
        <v>32</v>
      </c>
      <c r="M26" s="903"/>
    </row>
    <row r="27" spans="1:13" ht="18" customHeight="1">
      <c r="A27" s="278" t="s">
        <v>33</v>
      </c>
      <c r="B27" s="141">
        <v>2436</v>
      </c>
      <c r="C27" s="141">
        <v>10</v>
      </c>
      <c r="D27" s="141">
        <v>3</v>
      </c>
      <c r="E27" s="141">
        <v>0</v>
      </c>
      <c r="F27" s="141">
        <v>991</v>
      </c>
      <c r="G27" s="141">
        <v>0</v>
      </c>
      <c r="H27" s="433">
        <f t="shared" si="2"/>
        <v>1004</v>
      </c>
      <c r="I27" s="141">
        <f t="shared" si="3"/>
        <v>3440</v>
      </c>
      <c r="J27" s="840">
        <v>3555</v>
      </c>
      <c r="K27" s="282" t="s">
        <v>34</v>
      </c>
      <c r="M27" s="903"/>
    </row>
    <row r="28" spans="1:13" s="283" customFormat="1" ht="18" customHeight="1">
      <c r="A28" s="273" t="s">
        <v>58</v>
      </c>
      <c r="B28" s="384">
        <f>SUM(B8:B27)</f>
        <v>151513</v>
      </c>
      <c r="C28" s="384">
        <f t="shared" ref="C28:H28" si="4">SUM(C8:C27)</f>
        <v>2023</v>
      </c>
      <c r="D28" s="384">
        <f t="shared" si="4"/>
        <v>1005</v>
      </c>
      <c r="E28" s="384">
        <f t="shared" si="4"/>
        <v>128</v>
      </c>
      <c r="F28" s="384">
        <f t="shared" si="4"/>
        <v>76453</v>
      </c>
      <c r="G28" s="384">
        <f t="shared" si="4"/>
        <v>1094</v>
      </c>
      <c r="H28" s="384">
        <f t="shared" si="4"/>
        <v>80703</v>
      </c>
      <c r="I28" s="384">
        <f t="shared" si="3"/>
        <v>232216</v>
      </c>
      <c r="J28" s="384">
        <f>SUM(J8:J27)</f>
        <v>235678</v>
      </c>
      <c r="K28" s="273" t="s">
        <v>36</v>
      </c>
      <c r="M28" s="903"/>
    </row>
    <row r="29" spans="1:13" ht="33" customHeight="1">
      <c r="A29" s="249" t="s">
        <v>777</v>
      </c>
      <c r="B29" s="308">
        <f t="shared" ref="B29:H29" si="5">B28/$I$28*100</f>
        <v>65.246580769628281</v>
      </c>
      <c r="C29" s="308">
        <f t="shared" si="5"/>
        <v>0.87117166775760502</v>
      </c>
      <c r="D29" s="308">
        <f t="shared" si="5"/>
        <v>0.43278671581630895</v>
      </c>
      <c r="E29" s="308">
        <f t="shared" si="5"/>
        <v>5.512109415371895E-2</v>
      </c>
      <c r="F29" s="308">
        <f t="shared" si="5"/>
        <v>32.923226651049028</v>
      </c>
      <c r="G29" s="308">
        <f t="shared" si="5"/>
        <v>0.47111310159506664</v>
      </c>
      <c r="H29" s="308">
        <f t="shared" si="5"/>
        <v>34.753419230371726</v>
      </c>
      <c r="I29" s="308">
        <f>I28/$I$28*100</f>
        <v>100</v>
      </c>
      <c r="J29" s="284"/>
      <c r="K29" s="249" t="s">
        <v>778</v>
      </c>
      <c r="M29" s="903"/>
    </row>
    <row r="30" spans="1:13" ht="18" customHeight="1">
      <c r="A30" s="1060"/>
      <c r="B30" s="1061"/>
      <c r="C30" s="1061"/>
      <c r="D30" s="1061"/>
      <c r="E30" s="1061"/>
      <c r="F30" s="1061"/>
      <c r="G30" s="1061"/>
      <c r="H30" s="1061"/>
      <c r="I30" s="1061"/>
      <c r="J30" s="1061"/>
      <c r="K30" s="1062"/>
    </row>
    <row r="31" spans="1:13" ht="18" customHeight="1">
      <c r="A31" s="1127"/>
      <c r="B31" s="1127"/>
      <c r="G31" s="144"/>
      <c r="K31" s="142"/>
    </row>
  </sheetData>
  <mergeCells count="12">
    <mergeCell ref="A31:B31"/>
    <mergeCell ref="J4:J5"/>
    <mergeCell ref="A4:A7"/>
    <mergeCell ref="A30:K30"/>
    <mergeCell ref="A1:K1"/>
    <mergeCell ref="A2:K2"/>
    <mergeCell ref="A3:F3"/>
    <mergeCell ref="C4:D4"/>
    <mergeCell ref="G4:H4"/>
    <mergeCell ref="K4:K7"/>
    <mergeCell ref="G3:K3"/>
    <mergeCell ref="J6:J7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L48"/>
  <sheetViews>
    <sheetView showGridLines="0" rightToLeft="1" zoomScale="110" zoomScaleNormal="110" workbookViewId="0">
      <selection activeCell="A3" sqref="A3:F3"/>
    </sheetView>
  </sheetViews>
  <sheetFormatPr defaultColWidth="8.85546875" defaultRowHeight="15.75"/>
  <cols>
    <col min="1" max="1" width="49.7109375" style="939" customWidth="1"/>
    <col min="2" max="2" width="12.28515625" style="942" bestFit="1" customWidth="1"/>
    <col min="3" max="3" width="12" style="942" bestFit="1" customWidth="1"/>
    <col min="4" max="4" width="9.42578125" style="942" bestFit="1" customWidth="1"/>
    <col min="5" max="8" width="10.7109375" style="942" customWidth="1"/>
    <col min="9" max="9" width="12.28515625" style="942" bestFit="1" customWidth="1"/>
    <col min="10" max="10" width="15.7109375" style="942" bestFit="1" customWidth="1"/>
    <col min="11" max="11" width="49.7109375" style="939" customWidth="1"/>
    <col min="12" max="232" width="8.85546875" style="942"/>
    <col min="233" max="233" width="46.42578125" style="942" customWidth="1"/>
    <col min="234" max="241" width="10.7109375" style="942" customWidth="1"/>
    <col min="242" max="242" width="12" style="942" customWidth="1"/>
    <col min="243" max="488" width="8.85546875" style="942"/>
    <col min="489" max="489" width="46.42578125" style="942" customWidth="1"/>
    <col min="490" max="497" width="10.7109375" style="942" customWidth="1"/>
    <col min="498" max="498" width="12" style="942" customWidth="1"/>
    <col min="499" max="744" width="8.85546875" style="942"/>
    <col min="745" max="745" width="46.42578125" style="942" customWidth="1"/>
    <col min="746" max="753" width="10.7109375" style="942" customWidth="1"/>
    <col min="754" max="754" width="12" style="942" customWidth="1"/>
    <col min="755" max="1000" width="8.85546875" style="942"/>
    <col min="1001" max="1001" width="46.42578125" style="942" customWidth="1"/>
    <col min="1002" max="1009" width="10.7109375" style="942" customWidth="1"/>
    <col min="1010" max="1010" width="12" style="942" customWidth="1"/>
    <col min="1011" max="1256" width="8.85546875" style="942"/>
    <col min="1257" max="1257" width="46.42578125" style="942" customWidth="1"/>
    <col min="1258" max="1265" width="10.7109375" style="942" customWidth="1"/>
    <col min="1266" max="1266" width="12" style="942" customWidth="1"/>
    <col min="1267" max="1512" width="8.85546875" style="942"/>
    <col min="1513" max="1513" width="46.42578125" style="942" customWidth="1"/>
    <col min="1514" max="1521" width="10.7109375" style="942" customWidth="1"/>
    <col min="1522" max="1522" width="12" style="942" customWidth="1"/>
    <col min="1523" max="1768" width="8.85546875" style="942"/>
    <col min="1769" max="1769" width="46.42578125" style="942" customWidth="1"/>
    <col min="1770" max="1777" width="10.7109375" style="942" customWidth="1"/>
    <col min="1778" max="1778" width="12" style="942" customWidth="1"/>
    <col min="1779" max="2024" width="8.85546875" style="942"/>
    <col min="2025" max="2025" width="46.42578125" style="942" customWidth="1"/>
    <col min="2026" max="2033" width="10.7109375" style="942" customWidth="1"/>
    <col min="2034" max="2034" width="12" style="942" customWidth="1"/>
    <col min="2035" max="2280" width="8.85546875" style="942"/>
    <col min="2281" max="2281" width="46.42578125" style="942" customWidth="1"/>
    <col min="2282" max="2289" width="10.7109375" style="942" customWidth="1"/>
    <col min="2290" max="2290" width="12" style="942" customWidth="1"/>
    <col min="2291" max="2536" width="8.85546875" style="942"/>
    <col min="2537" max="2537" width="46.42578125" style="942" customWidth="1"/>
    <col min="2538" max="2545" width="10.7109375" style="942" customWidth="1"/>
    <col min="2546" max="2546" width="12" style="942" customWidth="1"/>
    <col min="2547" max="2792" width="8.85546875" style="942"/>
    <col min="2793" max="2793" width="46.42578125" style="942" customWidth="1"/>
    <col min="2794" max="2801" width="10.7109375" style="942" customWidth="1"/>
    <col min="2802" max="2802" width="12" style="942" customWidth="1"/>
    <col min="2803" max="3048" width="8.85546875" style="942"/>
    <col min="3049" max="3049" width="46.42578125" style="942" customWidth="1"/>
    <col min="3050" max="3057" width="10.7109375" style="942" customWidth="1"/>
    <col min="3058" max="3058" width="12" style="942" customWidth="1"/>
    <col min="3059" max="3304" width="8.85546875" style="942"/>
    <col min="3305" max="3305" width="46.42578125" style="942" customWidth="1"/>
    <col min="3306" max="3313" width="10.7109375" style="942" customWidth="1"/>
    <col min="3314" max="3314" width="12" style="942" customWidth="1"/>
    <col min="3315" max="3560" width="8.85546875" style="942"/>
    <col min="3561" max="3561" width="46.42578125" style="942" customWidth="1"/>
    <col min="3562" max="3569" width="10.7109375" style="942" customWidth="1"/>
    <col min="3570" max="3570" width="12" style="942" customWidth="1"/>
    <col min="3571" max="3816" width="8.85546875" style="942"/>
    <col min="3817" max="3817" width="46.42578125" style="942" customWidth="1"/>
    <col min="3818" max="3825" width="10.7109375" style="942" customWidth="1"/>
    <col min="3826" max="3826" width="12" style="942" customWidth="1"/>
    <col min="3827" max="4072" width="8.85546875" style="942"/>
    <col min="4073" max="4073" width="46.42578125" style="942" customWidth="1"/>
    <col min="4074" max="4081" width="10.7109375" style="942" customWidth="1"/>
    <col min="4082" max="4082" width="12" style="942" customWidth="1"/>
    <col min="4083" max="4328" width="8.85546875" style="942"/>
    <col min="4329" max="4329" width="46.42578125" style="942" customWidth="1"/>
    <col min="4330" max="4337" width="10.7109375" style="942" customWidth="1"/>
    <col min="4338" max="4338" width="12" style="942" customWidth="1"/>
    <col min="4339" max="4584" width="8.85546875" style="942"/>
    <col min="4585" max="4585" width="46.42578125" style="942" customWidth="1"/>
    <col min="4586" max="4593" width="10.7109375" style="942" customWidth="1"/>
    <col min="4594" max="4594" width="12" style="942" customWidth="1"/>
    <col min="4595" max="4840" width="8.85546875" style="942"/>
    <col min="4841" max="4841" width="46.42578125" style="942" customWidth="1"/>
    <col min="4842" max="4849" width="10.7109375" style="942" customWidth="1"/>
    <col min="4850" max="4850" width="12" style="942" customWidth="1"/>
    <col min="4851" max="5096" width="8.85546875" style="942"/>
    <col min="5097" max="5097" width="46.42578125" style="942" customWidth="1"/>
    <col min="5098" max="5105" width="10.7109375" style="942" customWidth="1"/>
    <col min="5106" max="5106" width="12" style="942" customWidth="1"/>
    <col min="5107" max="5352" width="8.85546875" style="942"/>
    <col min="5353" max="5353" width="46.42578125" style="942" customWidth="1"/>
    <col min="5354" max="5361" width="10.7109375" style="942" customWidth="1"/>
    <col min="5362" max="5362" width="12" style="942" customWidth="1"/>
    <col min="5363" max="5608" width="8.85546875" style="942"/>
    <col min="5609" max="5609" width="46.42578125" style="942" customWidth="1"/>
    <col min="5610" max="5617" width="10.7109375" style="942" customWidth="1"/>
    <col min="5618" max="5618" width="12" style="942" customWidth="1"/>
    <col min="5619" max="5864" width="8.85546875" style="942"/>
    <col min="5865" max="5865" width="46.42578125" style="942" customWidth="1"/>
    <col min="5866" max="5873" width="10.7109375" style="942" customWidth="1"/>
    <col min="5874" max="5874" width="12" style="942" customWidth="1"/>
    <col min="5875" max="6120" width="8.85546875" style="942"/>
    <col min="6121" max="6121" width="46.42578125" style="942" customWidth="1"/>
    <col min="6122" max="6129" width="10.7109375" style="942" customWidth="1"/>
    <col min="6130" max="6130" width="12" style="942" customWidth="1"/>
    <col min="6131" max="6376" width="8.85546875" style="942"/>
    <col min="6377" max="6377" width="46.42578125" style="942" customWidth="1"/>
    <col min="6378" max="6385" width="10.7109375" style="942" customWidth="1"/>
    <col min="6386" max="6386" width="12" style="942" customWidth="1"/>
    <col min="6387" max="6632" width="8.85546875" style="942"/>
    <col min="6633" max="6633" width="46.42578125" style="942" customWidth="1"/>
    <col min="6634" max="6641" width="10.7109375" style="942" customWidth="1"/>
    <col min="6642" max="6642" width="12" style="942" customWidth="1"/>
    <col min="6643" max="6888" width="8.85546875" style="942"/>
    <col min="6889" max="6889" width="46.42578125" style="942" customWidth="1"/>
    <col min="6890" max="6897" width="10.7109375" style="942" customWidth="1"/>
    <col min="6898" max="6898" width="12" style="942" customWidth="1"/>
    <col min="6899" max="7144" width="8.85546875" style="942"/>
    <col min="7145" max="7145" width="46.42578125" style="942" customWidth="1"/>
    <col min="7146" max="7153" width="10.7109375" style="942" customWidth="1"/>
    <col min="7154" max="7154" width="12" style="942" customWidth="1"/>
    <col min="7155" max="7400" width="8.85546875" style="942"/>
    <col min="7401" max="7401" width="46.42578125" style="942" customWidth="1"/>
    <col min="7402" max="7409" width="10.7109375" style="942" customWidth="1"/>
    <col min="7410" max="7410" width="12" style="942" customWidth="1"/>
    <col min="7411" max="7656" width="8.85546875" style="942"/>
    <col min="7657" max="7657" width="46.42578125" style="942" customWidth="1"/>
    <col min="7658" max="7665" width="10.7109375" style="942" customWidth="1"/>
    <col min="7666" max="7666" width="12" style="942" customWidth="1"/>
    <col min="7667" max="7912" width="8.85546875" style="942"/>
    <col min="7913" max="7913" width="46.42578125" style="942" customWidth="1"/>
    <col min="7914" max="7921" width="10.7109375" style="942" customWidth="1"/>
    <col min="7922" max="7922" width="12" style="942" customWidth="1"/>
    <col min="7923" max="8168" width="8.85546875" style="942"/>
    <col min="8169" max="8169" width="46.42578125" style="942" customWidth="1"/>
    <col min="8170" max="8177" width="10.7109375" style="942" customWidth="1"/>
    <col min="8178" max="8178" width="12" style="942" customWidth="1"/>
    <col min="8179" max="8424" width="8.85546875" style="942"/>
    <col min="8425" max="8425" width="46.42578125" style="942" customWidth="1"/>
    <col min="8426" max="8433" width="10.7109375" style="942" customWidth="1"/>
    <col min="8434" max="8434" width="12" style="942" customWidth="1"/>
    <col min="8435" max="8680" width="8.85546875" style="942"/>
    <col min="8681" max="8681" width="46.42578125" style="942" customWidth="1"/>
    <col min="8682" max="8689" width="10.7109375" style="942" customWidth="1"/>
    <col min="8690" max="8690" width="12" style="942" customWidth="1"/>
    <col min="8691" max="8936" width="8.85546875" style="942"/>
    <col min="8937" max="8937" width="46.42578125" style="942" customWidth="1"/>
    <col min="8938" max="8945" width="10.7109375" style="942" customWidth="1"/>
    <col min="8946" max="8946" width="12" style="942" customWidth="1"/>
    <col min="8947" max="9192" width="8.85546875" style="942"/>
    <col min="9193" max="9193" width="46.42578125" style="942" customWidth="1"/>
    <col min="9194" max="9201" width="10.7109375" style="942" customWidth="1"/>
    <col min="9202" max="9202" width="12" style="942" customWidth="1"/>
    <col min="9203" max="9448" width="8.85546875" style="942"/>
    <col min="9449" max="9449" width="46.42578125" style="942" customWidth="1"/>
    <col min="9450" max="9457" width="10.7109375" style="942" customWidth="1"/>
    <col min="9458" max="9458" width="12" style="942" customWidth="1"/>
    <col min="9459" max="9704" width="8.85546875" style="942"/>
    <col min="9705" max="9705" width="46.42578125" style="942" customWidth="1"/>
    <col min="9706" max="9713" width="10.7109375" style="942" customWidth="1"/>
    <col min="9714" max="9714" width="12" style="942" customWidth="1"/>
    <col min="9715" max="9960" width="8.85546875" style="942"/>
    <col min="9961" max="9961" width="46.42578125" style="942" customWidth="1"/>
    <col min="9962" max="9969" width="10.7109375" style="942" customWidth="1"/>
    <col min="9970" max="9970" width="12" style="942" customWidth="1"/>
    <col min="9971" max="10216" width="8.85546875" style="942"/>
    <col min="10217" max="10217" width="46.42578125" style="942" customWidth="1"/>
    <col min="10218" max="10225" width="10.7109375" style="942" customWidth="1"/>
    <col min="10226" max="10226" width="12" style="942" customWidth="1"/>
    <col min="10227" max="10472" width="8.85546875" style="942"/>
    <col min="10473" max="10473" width="46.42578125" style="942" customWidth="1"/>
    <col min="10474" max="10481" width="10.7109375" style="942" customWidth="1"/>
    <col min="10482" max="10482" width="12" style="942" customWidth="1"/>
    <col min="10483" max="10728" width="8.85546875" style="942"/>
    <col min="10729" max="10729" width="46.42578125" style="942" customWidth="1"/>
    <col min="10730" max="10737" width="10.7109375" style="942" customWidth="1"/>
    <col min="10738" max="10738" width="12" style="942" customWidth="1"/>
    <col min="10739" max="10984" width="8.85546875" style="942"/>
    <col min="10985" max="10985" width="46.42578125" style="942" customWidth="1"/>
    <col min="10986" max="10993" width="10.7109375" style="942" customWidth="1"/>
    <col min="10994" max="10994" width="12" style="942" customWidth="1"/>
    <col min="10995" max="11240" width="8.85546875" style="942"/>
    <col min="11241" max="11241" width="46.42578125" style="942" customWidth="1"/>
    <col min="11242" max="11249" width="10.7109375" style="942" customWidth="1"/>
    <col min="11250" max="11250" width="12" style="942" customWidth="1"/>
    <col min="11251" max="11496" width="8.85546875" style="942"/>
    <col min="11497" max="11497" width="46.42578125" style="942" customWidth="1"/>
    <col min="11498" max="11505" width="10.7109375" style="942" customWidth="1"/>
    <col min="11506" max="11506" width="12" style="942" customWidth="1"/>
    <col min="11507" max="11752" width="8.85546875" style="942"/>
    <col min="11753" max="11753" width="46.42578125" style="942" customWidth="1"/>
    <col min="11754" max="11761" width="10.7109375" style="942" customWidth="1"/>
    <col min="11762" max="11762" width="12" style="942" customWidth="1"/>
    <col min="11763" max="12008" width="8.85546875" style="942"/>
    <col min="12009" max="12009" width="46.42578125" style="942" customWidth="1"/>
    <col min="12010" max="12017" width="10.7109375" style="942" customWidth="1"/>
    <col min="12018" max="12018" width="12" style="942" customWidth="1"/>
    <col min="12019" max="12264" width="8.85546875" style="942"/>
    <col min="12265" max="12265" width="46.42578125" style="942" customWidth="1"/>
    <col min="12266" max="12273" width="10.7109375" style="942" customWidth="1"/>
    <col min="12274" max="12274" width="12" style="942" customWidth="1"/>
    <col min="12275" max="12520" width="8.85546875" style="942"/>
    <col min="12521" max="12521" width="46.42578125" style="942" customWidth="1"/>
    <col min="12522" max="12529" width="10.7109375" style="942" customWidth="1"/>
    <col min="12530" max="12530" width="12" style="942" customWidth="1"/>
    <col min="12531" max="12776" width="8.85546875" style="942"/>
    <col min="12777" max="12777" width="46.42578125" style="942" customWidth="1"/>
    <col min="12778" max="12785" width="10.7109375" style="942" customWidth="1"/>
    <col min="12786" max="12786" width="12" style="942" customWidth="1"/>
    <col min="12787" max="13032" width="8.85546875" style="942"/>
    <col min="13033" max="13033" width="46.42578125" style="942" customWidth="1"/>
    <col min="13034" max="13041" width="10.7109375" style="942" customWidth="1"/>
    <col min="13042" max="13042" width="12" style="942" customWidth="1"/>
    <col min="13043" max="13288" width="8.85546875" style="942"/>
    <col min="13289" max="13289" width="46.42578125" style="942" customWidth="1"/>
    <col min="13290" max="13297" width="10.7109375" style="942" customWidth="1"/>
    <col min="13298" max="13298" width="12" style="942" customWidth="1"/>
    <col min="13299" max="13544" width="8.85546875" style="942"/>
    <col min="13545" max="13545" width="46.42578125" style="942" customWidth="1"/>
    <col min="13546" max="13553" width="10.7109375" style="942" customWidth="1"/>
    <col min="13554" max="13554" width="12" style="942" customWidth="1"/>
    <col min="13555" max="13800" width="8.85546875" style="942"/>
    <col min="13801" max="13801" width="46.42578125" style="942" customWidth="1"/>
    <col min="13802" max="13809" width="10.7109375" style="942" customWidth="1"/>
    <col min="13810" max="13810" width="12" style="942" customWidth="1"/>
    <col min="13811" max="14056" width="8.85546875" style="942"/>
    <col min="14057" max="14057" width="46.42578125" style="942" customWidth="1"/>
    <col min="14058" max="14065" width="10.7109375" style="942" customWidth="1"/>
    <col min="14066" max="14066" width="12" style="942" customWidth="1"/>
    <col min="14067" max="14312" width="8.85546875" style="942"/>
    <col min="14313" max="14313" width="46.42578125" style="942" customWidth="1"/>
    <col min="14314" max="14321" width="10.7109375" style="942" customWidth="1"/>
    <col min="14322" max="14322" width="12" style="942" customWidth="1"/>
    <col min="14323" max="14568" width="8.85546875" style="942"/>
    <col min="14569" max="14569" width="46.42578125" style="942" customWidth="1"/>
    <col min="14570" max="14577" width="10.7109375" style="942" customWidth="1"/>
    <col min="14578" max="14578" width="12" style="942" customWidth="1"/>
    <col min="14579" max="14824" width="8.85546875" style="942"/>
    <col min="14825" max="14825" width="46.42578125" style="942" customWidth="1"/>
    <col min="14826" max="14833" width="10.7109375" style="942" customWidth="1"/>
    <col min="14834" max="14834" width="12" style="942" customWidth="1"/>
    <col min="14835" max="15080" width="8.85546875" style="942"/>
    <col min="15081" max="15081" width="46.42578125" style="942" customWidth="1"/>
    <col min="15082" max="15089" width="10.7109375" style="942" customWidth="1"/>
    <col min="15090" max="15090" width="12" style="942" customWidth="1"/>
    <col min="15091" max="15336" width="8.85546875" style="942"/>
    <col min="15337" max="15337" width="46.42578125" style="942" customWidth="1"/>
    <col min="15338" max="15345" width="10.7109375" style="942" customWidth="1"/>
    <col min="15346" max="15346" width="12" style="942" customWidth="1"/>
    <col min="15347" max="15592" width="8.85546875" style="942"/>
    <col min="15593" max="15593" width="46.42578125" style="942" customWidth="1"/>
    <col min="15594" max="15601" width="10.7109375" style="942" customWidth="1"/>
    <col min="15602" max="15602" width="12" style="942" customWidth="1"/>
    <col min="15603" max="15848" width="8.85546875" style="942"/>
    <col min="15849" max="15849" width="46.42578125" style="942" customWidth="1"/>
    <col min="15850" max="15857" width="10.7109375" style="942" customWidth="1"/>
    <col min="15858" max="15858" width="12" style="942" customWidth="1"/>
    <col min="15859" max="16104" width="8.85546875" style="942"/>
    <col min="16105" max="16105" width="46.42578125" style="942" customWidth="1"/>
    <col min="16106" max="16113" width="10.7109375" style="942" customWidth="1"/>
    <col min="16114" max="16114" width="12" style="942" customWidth="1"/>
    <col min="16115" max="16384" width="8.85546875" style="942"/>
  </cols>
  <sheetData>
    <row r="1" spans="1:11" s="934" customFormat="1" ht="23.1" customHeight="1">
      <c r="A1" s="1134" t="s">
        <v>1362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</row>
    <row r="2" spans="1:11" s="67" customFormat="1" ht="23.1" customHeight="1">
      <c r="A2" s="1136" t="s">
        <v>1487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</row>
    <row r="3" spans="1:11" s="67" customFormat="1" ht="18.75">
      <c r="A3" s="1070" t="s">
        <v>1384</v>
      </c>
      <c r="B3" s="1070"/>
      <c r="C3" s="1070"/>
      <c r="D3" s="1070"/>
      <c r="E3" s="1070"/>
      <c r="F3" s="1071"/>
      <c r="G3" s="1072" t="s">
        <v>1385</v>
      </c>
      <c r="H3" s="1072"/>
      <c r="I3" s="1072"/>
      <c r="J3" s="1072"/>
      <c r="K3" s="1073"/>
    </row>
    <row r="4" spans="1:11" s="67" customFormat="1" ht="48" customHeight="1">
      <c r="A4" s="1075" t="s">
        <v>52</v>
      </c>
      <c r="B4" s="928" t="s">
        <v>342</v>
      </c>
      <c r="C4" s="1079" t="s">
        <v>343</v>
      </c>
      <c r="D4" s="1138"/>
      <c r="E4" s="1138"/>
      <c r="F4" s="1138" t="s">
        <v>344</v>
      </c>
      <c r="G4" s="1138"/>
      <c r="H4" s="1080"/>
      <c r="I4" s="928" t="s">
        <v>345</v>
      </c>
      <c r="J4" s="1128" t="s">
        <v>1344</v>
      </c>
      <c r="K4" s="1075" t="s">
        <v>56</v>
      </c>
    </row>
    <row r="5" spans="1:11" s="67" customFormat="1" ht="33" customHeight="1">
      <c r="A5" s="1137"/>
      <c r="B5" s="928" t="s">
        <v>346</v>
      </c>
      <c r="C5" s="928" t="s">
        <v>347</v>
      </c>
      <c r="D5" s="928" t="s">
        <v>1361</v>
      </c>
      <c r="E5" s="928" t="s">
        <v>348</v>
      </c>
      <c r="F5" s="928" t="s">
        <v>349</v>
      </c>
      <c r="G5" s="928" t="s">
        <v>350</v>
      </c>
      <c r="H5" s="928" t="s">
        <v>58</v>
      </c>
      <c r="I5" s="928" t="s">
        <v>351</v>
      </c>
      <c r="J5" s="1129"/>
      <c r="K5" s="1137"/>
    </row>
    <row r="6" spans="1:11" s="67" customFormat="1" ht="33" customHeight="1">
      <c r="A6" s="1137"/>
      <c r="B6" s="928" t="s">
        <v>352</v>
      </c>
      <c r="C6" s="928" t="s">
        <v>353</v>
      </c>
      <c r="D6" s="928" t="s">
        <v>354</v>
      </c>
      <c r="E6" s="928" t="s">
        <v>355</v>
      </c>
      <c r="F6" s="928" t="s">
        <v>1363</v>
      </c>
      <c r="G6" s="928" t="s">
        <v>75</v>
      </c>
      <c r="H6" s="928" t="s">
        <v>36</v>
      </c>
      <c r="I6" s="928" t="s">
        <v>36</v>
      </c>
      <c r="J6" s="1129" t="s">
        <v>1345</v>
      </c>
      <c r="K6" s="1137"/>
    </row>
    <row r="7" spans="1:11" s="67" customFormat="1" ht="33" customHeight="1">
      <c r="A7" s="1076"/>
      <c r="B7" s="928" t="s">
        <v>357</v>
      </c>
      <c r="C7" s="928"/>
      <c r="D7" s="928" t="s">
        <v>358</v>
      </c>
      <c r="E7" s="928"/>
      <c r="F7" s="928"/>
      <c r="G7" s="928"/>
      <c r="H7" s="928"/>
      <c r="I7" s="928" t="s">
        <v>357</v>
      </c>
      <c r="J7" s="1133"/>
      <c r="K7" s="1076"/>
    </row>
    <row r="8" spans="1:11" s="937" customFormat="1" ht="33" customHeight="1">
      <c r="A8" s="888" t="s">
        <v>1364</v>
      </c>
      <c r="B8" s="935">
        <v>29241</v>
      </c>
      <c r="C8" s="936">
        <v>1109</v>
      </c>
      <c r="D8" s="936">
        <v>185</v>
      </c>
      <c r="E8" s="936">
        <v>111</v>
      </c>
      <c r="F8" s="936">
        <v>14432</v>
      </c>
      <c r="G8" s="936">
        <v>112</v>
      </c>
      <c r="H8" s="434">
        <f t="shared" ref="H8:H14" si="0">SUM(C8:G8)</f>
        <v>15949</v>
      </c>
      <c r="I8" s="434">
        <f t="shared" ref="I8:I14" si="1">SUM(B8+H8)</f>
        <v>45190</v>
      </c>
      <c r="J8" s="936">
        <v>45340</v>
      </c>
      <c r="K8" s="926" t="s">
        <v>846</v>
      </c>
    </row>
    <row r="9" spans="1:11" s="937" customFormat="1" ht="33" customHeight="1">
      <c r="A9" s="888" t="s">
        <v>101</v>
      </c>
      <c r="B9" s="938">
        <v>9511</v>
      </c>
      <c r="C9" s="938">
        <v>588</v>
      </c>
      <c r="D9" s="938">
        <v>126</v>
      </c>
      <c r="E9" s="938">
        <v>55</v>
      </c>
      <c r="F9" s="938">
        <v>4822</v>
      </c>
      <c r="G9" s="938">
        <v>19</v>
      </c>
      <c r="H9" s="434">
        <f t="shared" si="0"/>
        <v>5610</v>
      </c>
      <c r="I9" s="434">
        <f t="shared" si="1"/>
        <v>15121</v>
      </c>
      <c r="J9" s="938">
        <v>15240</v>
      </c>
      <c r="K9" s="926" t="s">
        <v>847</v>
      </c>
    </row>
    <row r="10" spans="1:11" s="937" customFormat="1" ht="33" customHeight="1">
      <c r="A10" s="888" t="s">
        <v>716</v>
      </c>
      <c r="B10" s="935">
        <v>5459</v>
      </c>
      <c r="C10" s="936">
        <v>262</v>
      </c>
      <c r="D10" s="936">
        <v>31</v>
      </c>
      <c r="E10" s="936">
        <v>4</v>
      </c>
      <c r="F10" s="936">
        <v>2970</v>
      </c>
      <c r="G10" s="936">
        <v>1</v>
      </c>
      <c r="H10" s="434">
        <f t="shared" si="0"/>
        <v>3268</v>
      </c>
      <c r="I10" s="434">
        <f t="shared" si="1"/>
        <v>8727</v>
      </c>
      <c r="J10" s="936">
        <v>8929</v>
      </c>
      <c r="K10" s="926" t="s">
        <v>848</v>
      </c>
    </row>
    <row r="11" spans="1:11" s="937" customFormat="1" ht="33" customHeight="1">
      <c r="A11" s="888" t="s">
        <v>715</v>
      </c>
      <c r="B11" s="938">
        <v>881</v>
      </c>
      <c r="C11" s="938">
        <v>72</v>
      </c>
      <c r="D11" s="938">
        <v>3</v>
      </c>
      <c r="E11" s="938">
        <v>7</v>
      </c>
      <c r="F11" s="938">
        <v>611</v>
      </c>
      <c r="G11" s="938">
        <v>0</v>
      </c>
      <c r="H11" s="434">
        <f t="shared" si="0"/>
        <v>693</v>
      </c>
      <c r="I11" s="434">
        <f t="shared" si="1"/>
        <v>1574</v>
      </c>
      <c r="J11" s="938">
        <v>1752</v>
      </c>
      <c r="K11" s="926" t="s">
        <v>1365</v>
      </c>
    </row>
    <row r="12" spans="1:11" s="937" customFormat="1" ht="33" customHeight="1">
      <c r="A12" s="888" t="s">
        <v>100</v>
      </c>
      <c r="B12" s="935">
        <v>1595</v>
      </c>
      <c r="C12" s="936">
        <v>140</v>
      </c>
      <c r="D12" s="936">
        <v>1</v>
      </c>
      <c r="E12" s="936">
        <v>0</v>
      </c>
      <c r="F12" s="936">
        <v>897</v>
      </c>
      <c r="G12" s="936">
        <v>0</v>
      </c>
      <c r="H12" s="434">
        <f t="shared" si="0"/>
        <v>1038</v>
      </c>
      <c r="I12" s="434">
        <f t="shared" si="1"/>
        <v>2633</v>
      </c>
      <c r="J12" s="936">
        <v>2880</v>
      </c>
      <c r="K12" s="926" t="s">
        <v>851</v>
      </c>
    </row>
    <row r="13" spans="1:11" s="937" customFormat="1" ht="33" customHeight="1">
      <c r="A13" s="888" t="s">
        <v>206</v>
      </c>
      <c r="B13" s="938">
        <v>1319</v>
      </c>
      <c r="C13" s="938">
        <v>55</v>
      </c>
      <c r="D13" s="938">
        <v>5</v>
      </c>
      <c r="E13" s="938">
        <v>16</v>
      </c>
      <c r="F13" s="938">
        <v>467</v>
      </c>
      <c r="G13" s="938">
        <v>9</v>
      </c>
      <c r="H13" s="434">
        <f t="shared" si="0"/>
        <v>552</v>
      </c>
      <c r="I13" s="434">
        <f t="shared" si="1"/>
        <v>1871</v>
      </c>
      <c r="J13" s="938">
        <v>1931</v>
      </c>
      <c r="K13" s="926" t="s">
        <v>852</v>
      </c>
    </row>
    <row r="14" spans="1:11" s="937" customFormat="1" ht="33" customHeight="1">
      <c r="A14" s="888" t="s">
        <v>680</v>
      </c>
      <c r="B14" s="935">
        <v>5058</v>
      </c>
      <c r="C14" s="936">
        <v>467</v>
      </c>
      <c r="D14" s="936">
        <v>50</v>
      </c>
      <c r="E14" s="936">
        <v>40</v>
      </c>
      <c r="F14" s="936">
        <v>2943</v>
      </c>
      <c r="G14" s="936">
        <v>1</v>
      </c>
      <c r="H14" s="434">
        <f t="shared" si="0"/>
        <v>3501</v>
      </c>
      <c r="I14" s="434">
        <f t="shared" si="1"/>
        <v>8559</v>
      </c>
      <c r="J14" s="936">
        <v>8615</v>
      </c>
      <c r="K14" s="926" t="s">
        <v>855</v>
      </c>
    </row>
    <row r="15" spans="1:11" s="939" customFormat="1" ht="33" customHeight="1">
      <c r="A15" s="874" t="s">
        <v>1366</v>
      </c>
      <c r="B15" s="443">
        <f t="shared" ref="B15:I15" si="2">SUM(B8:B14)</f>
        <v>53064</v>
      </c>
      <c r="C15" s="443">
        <f t="shared" si="2"/>
        <v>2693</v>
      </c>
      <c r="D15" s="443">
        <f t="shared" si="2"/>
        <v>401</v>
      </c>
      <c r="E15" s="443">
        <f t="shared" si="2"/>
        <v>233</v>
      </c>
      <c r="F15" s="443">
        <f t="shared" si="2"/>
        <v>27142</v>
      </c>
      <c r="G15" s="443">
        <f t="shared" si="2"/>
        <v>142</v>
      </c>
      <c r="H15" s="443">
        <f t="shared" si="2"/>
        <v>30611</v>
      </c>
      <c r="I15" s="443">
        <f t="shared" si="2"/>
        <v>83675</v>
      </c>
      <c r="J15" s="443">
        <f>SUM(J8:J14)</f>
        <v>84687</v>
      </c>
      <c r="K15" s="874" t="s">
        <v>36</v>
      </c>
    </row>
    <row r="16" spans="1:11" ht="33" customHeight="1">
      <c r="A16" s="925" t="s">
        <v>1367</v>
      </c>
      <c r="B16" s="940">
        <f>B15/I15*100</f>
        <v>63.416791156259336</v>
      </c>
      <c r="C16" s="940">
        <f>C15/I15*100</f>
        <v>3.2184045413803402</v>
      </c>
      <c r="D16" s="940">
        <f>D15/I15*100</f>
        <v>0.47923513594263517</v>
      </c>
      <c r="E16" s="940">
        <f>E15/I15*100</f>
        <v>0.27845832088437406</v>
      </c>
      <c r="F16" s="940">
        <f>F15/I15*100</f>
        <v>32.437406632805498</v>
      </c>
      <c r="G16" s="940">
        <f>G15/I15*100</f>
        <v>0.16970421272781594</v>
      </c>
      <c r="H16" s="940">
        <f>H15/I15*100</f>
        <v>36.583208843740664</v>
      </c>
      <c r="I16" s="940">
        <f>I15/I15*100</f>
        <v>100</v>
      </c>
      <c r="J16" s="941"/>
      <c r="K16" s="927" t="s">
        <v>1368</v>
      </c>
    </row>
    <row r="17" spans="1:12" hidden="1"/>
    <row r="18" spans="1:12" s="114" customFormat="1" ht="33" hidden="1" customHeight="1">
      <c r="A18" s="111" t="s">
        <v>1136</v>
      </c>
      <c r="B18" s="112">
        <v>653</v>
      </c>
      <c r="C18" s="112">
        <v>44</v>
      </c>
      <c r="D18" s="112">
        <v>0</v>
      </c>
      <c r="E18" s="113">
        <v>0</v>
      </c>
      <c r="F18" s="304">
        <v>284</v>
      </c>
      <c r="G18" s="114">
        <v>0</v>
      </c>
      <c r="I18" s="115"/>
      <c r="J18" s="115"/>
      <c r="K18" s="115"/>
      <c r="L18" s="115"/>
    </row>
    <row r="19" spans="1:12" s="114" customFormat="1" ht="33" hidden="1" customHeight="1">
      <c r="A19" s="111" t="s">
        <v>1137</v>
      </c>
      <c r="B19" s="112">
        <v>942</v>
      </c>
      <c r="C19" s="112">
        <v>96</v>
      </c>
      <c r="D19" s="112">
        <v>1</v>
      </c>
      <c r="E19" s="113">
        <v>0</v>
      </c>
      <c r="F19" s="304">
        <v>613</v>
      </c>
      <c r="G19" s="114">
        <v>0</v>
      </c>
      <c r="I19" s="115"/>
      <c r="J19" s="115"/>
      <c r="K19" s="115"/>
      <c r="L19" s="115"/>
    </row>
    <row r="20" spans="1:12" s="114" customFormat="1" ht="33" hidden="1" customHeight="1">
      <c r="A20" s="111"/>
      <c r="B20" s="112">
        <f>SUM(B18:B19)</f>
        <v>1595</v>
      </c>
      <c r="C20" s="112">
        <f t="shared" ref="C20:G20" si="3">SUM(C18:C19)</f>
        <v>140</v>
      </c>
      <c r="D20" s="112">
        <f t="shared" si="3"/>
        <v>1</v>
      </c>
      <c r="E20" s="112">
        <f t="shared" si="3"/>
        <v>0</v>
      </c>
      <c r="F20" s="112">
        <f t="shared" si="3"/>
        <v>897</v>
      </c>
      <c r="G20" s="112">
        <f t="shared" si="3"/>
        <v>0</v>
      </c>
      <c r="H20" s="114">
        <f>SUM(B20:G20)</f>
        <v>2633</v>
      </c>
      <c r="I20" s="115"/>
      <c r="J20" s="115"/>
      <c r="K20" s="115"/>
      <c r="L20" s="115"/>
    </row>
    <row r="21" spans="1:12" hidden="1">
      <c r="A21" s="939" t="s">
        <v>1369</v>
      </c>
      <c r="B21" s="942">
        <v>158</v>
      </c>
      <c r="C21" s="942">
        <v>7</v>
      </c>
      <c r="D21" s="942">
        <v>2</v>
      </c>
      <c r="E21" s="942">
        <v>0</v>
      </c>
      <c r="F21" s="942">
        <v>187</v>
      </c>
      <c r="G21" s="942">
        <v>0</v>
      </c>
    </row>
    <row r="22" spans="1:12" hidden="1">
      <c r="A22" s="939" t="s">
        <v>1</v>
      </c>
      <c r="B22" s="942">
        <v>549</v>
      </c>
      <c r="C22" s="942">
        <v>82</v>
      </c>
      <c r="D22" s="942">
        <v>1</v>
      </c>
      <c r="E22" s="942">
        <v>0</v>
      </c>
      <c r="F22" s="942">
        <v>797</v>
      </c>
      <c r="G22" s="942">
        <v>0</v>
      </c>
    </row>
    <row r="23" spans="1:12" hidden="1">
      <c r="A23" s="939" t="s">
        <v>1001</v>
      </c>
      <c r="B23" s="942">
        <v>0</v>
      </c>
      <c r="C23" s="942">
        <v>0</v>
      </c>
      <c r="D23" s="942">
        <v>0</v>
      </c>
      <c r="E23" s="942">
        <v>0</v>
      </c>
      <c r="F23" s="942">
        <v>0</v>
      </c>
      <c r="G23" s="942">
        <v>0</v>
      </c>
    </row>
    <row r="24" spans="1:12" s="937" customFormat="1" hidden="1">
      <c r="A24" s="943"/>
      <c r="B24" s="937">
        <f>SUM(B21:B23)</f>
        <v>707</v>
      </c>
      <c r="C24" s="937">
        <f t="shared" ref="C24:G24" si="4">SUM(C21:C23)</f>
        <v>89</v>
      </c>
      <c r="D24" s="937">
        <f t="shared" si="4"/>
        <v>3</v>
      </c>
      <c r="E24" s="937">
        <f t="shared" si="4"/>
        <v>0</v>
      </c>
      <c r="F24" s="937">
        <f t="shared" si="4"/>
        <v>984</v>
      </c>
      <c r="G24" s="937">
        <f t="shared" si="4"/>
        <v>0</v>
      </c>
      <c r="K24" s="943"/>
    </row>
    <row r="25" spans="1:12" s="937" customFormat="1" hidden="1">
      <c r="A25" s="943" t="s">
        <v>963</v>
      </c>
      <c r="B25" s="944">
        <v>1515</v>
      </c>
      <c r="C25" s="944">
        <v>38</v>
      </c>
      <c r="D25" s="944">
        <v>4</v>
      </c>
      <c r="E25" s="944">
        <v>3</v>
      </c>
      <c r="F25" s="944">
        <v>466</v>
      </c>
      <c r="G25" s="944">
        <v>0</v>
      </c>
      <c r="K25" s="943"/>
    </row>
    <row r="26" spans="1:12" s="937" customFormat="1" ht="26.25" hidden="1" customHeight="1">
      <c r="A26" s="943" t="s">
        <v>981</v>
      </c>
      <c r="B26" s="944">
        <v>1409</v>
      </c>
      <c r="C26" s="944">
        <v>128</v>
      </c>
      <c r="D26" s="944">
        <v>4</v>
      </c>
      <c r="E26" s="944">
        <v>1</v>
      </c>
      <c r="F26" s="944">
        <v>788</v>
      </c>
      <c r="G26" s="944">
        <v>0</v>
      </c>
      <c r="K26" s="943"/>
    </row>
    <row r="27" spans="1:12" hidden="1">
      <c r="A27" s="939" t="s">
        <v>987</v>
      </c>
      <c r="B27" s="945">
        <v>2535</v>
      </c>
      <c r="C27" s="945">
        <v>96</v>
      </c>
      <c r="D27" s="945">
        <v>23</v>
      </c>
      <c r="E27" s="945">
        <v>0</v>
      </c>
      <c r="F27" s="945">
        <v>1716</v>
      </c>
      <c r="G27" s="945">
        <v>1</v>
      </c>
    </row>
    <row r="28" spans="1:12" hidden="1">
      <c r="B28" s="945">
        <f>SUM(B25:B27)</f>
        <v>5459</v>
      </c>
      <c r="C28" s="945">
        <f t="shared" ref="C28:G28" si="5">SUM(C25:C27)</f>
        <v>262</v>
      </c>
      <c r="D28" s="945">
        <f t="shared" si="5"/>
        <v>31</v>
      </c>
      <c r="E28" s="945">
        <f t="shared" si="5"/>
        <v>4</v>
      </c>
      <c r="F28" s="945">
        <f t="shared" si="5"/>
        <v>2970</v>
      </c>
      <c r="G28" s="945">
        <f t="shared" si="5"/>
        <v>1</v>
      </c>
    </row>
    <row r="29" spans="1:12" s="937" customFormat="1" hidden="1">
      <c r="A29" s="943"/>
      <c r="K29" s="943"/>
    </row>
    <row r="30" spans="1:12" s="937" customFormat="1" hidden="1">
      <c r="A30" s="943" t="s">
        <v>979</v>
      </c>
      <c r="B30" s="946">
        <v>771</v>
      </c>
      <c r="C30" s="946">
        <v>36</v>
      </c>
      <c r="D30" s="946">
        <v>4</v>
      </c>
      <c r="E30" s="946">
        <v>0</v>
      </c>
      <c r="F30" s="946">
        <v>647</v>
      </c>
      <c r="G30" s="946">
        <v>1</v>
      </c>
      <c r="K30" s="943"/>
    </row>
    <row r="31" spans="1:12" s="937" customFormat="1" ht="15.75" hidden="1" customHeight="1">
      <c r="A31" s="612" t="s">
        <v>996</v>
      </c>
      <c r="B31" s="947">
        <v>1085</v>
      </c>
      <c r="C31" s="947">
        <v>48</v>
      </c>
      <c r="D31" s="947">
        <v>12</v>
      </c>
      <c r="E31" s="947">
        <v>0</v>
      </c>
      <c r="F31" s="947">
        <v>681</v>
      </c>
      <c r="G31" s="947">
        <v>0</v>
      </c>
      <c r="H31" s="830"/>
      <c r="I31" s="830"/>
      <c r="J31" s="830"/>
      <c r="K31" s="943"/>
    </row>
    <row r="32" spans="1:12" s="937" customFormat="1" ht="15.75" hidden="1" customHeight="1">
      <c r="A32" s="103" t="s">
        <v>1200</v>
      </c>
      <c r="B32" s="641">
        <v>2211</v>
      </c>
      <c r="C32" s="641">
        <v>325</v>
      </c>
      <c r="D32" s="641">
        <v>29</v>
      </c>
      <c r="E32" s="641">
        <v>40</v>
      </c>
      <c r="F32" s="641">
        <v>1181</v>
      </c>
      <c r="G32" s="641">
        <v>0</v>
      </c>
      <c r="H32" s="830"/>
      <c r="I32" s="830"/>
      <c r="J32" s="830"/>
      <c r="K32" s="68"/>
    </row>
    <row r="33" spans="1:11" s="937" customFormat="1" ht="15.75" hidden="1" customHeight="1">
      <c r="A33" s="943" t="s">
        <v>1202</v>
      </c>
      <c r="B33" s="641">
        <v>991</v>
      </c>
      <c r="C33" s="641">
        <v>58</v>
      </c>
      <c r="D33" s="641">
        <v>5</v>
      </c>
      <c r="E33" s="641">
        <v>0</v>
      </c>
      <c r="F33" s="641">
        <v>434</v>
      </c>
      <c r="G33" s="641">
        <v>0</v>
      </c>
      <c r="H33" s="830"/>
      <c r="I33" s="830"/>
      <c r="J33" s="830"/>
      <c r="K33" s="943"/>
    </row>
    <row r="34" spans="1:11" s="937" customFormat="1" hidden="1">
      <c r="A34" s="943"/>
      <c r="B34" s="830">
        <f>SUM(B30:B33)</f>
        <v>5058</v>
      </c>
      <c r="C34" s="830">
        <f t="shared" ref="C34:G34" si="6">SUM(C30:C33)</f>
        <v>467</v>
      </c>
      <c r="D34" s="830">
        <f t="shared" si="6"/>
        <v>50</v>
      </c>
      <c r="E34" s="830">
        <f t="shared" si="6"/>
        <v>40</v>
      </c>
      <c r="F34" s="830">
        <f t="shared" si="6"/>
        <v>2943</v>
      </c>
      <c r="G34" s="830">
        <f t="shared" si="6"/>
        <v>1</v>
      </c>
      <c r="H34" s="830"/>
      <c r="I34" s="830"/>
      <c r="J34" s="830"/>
      <c r="K34" s="943"/>
    </row>
    <row r="35" spans="1:11" s="934" customFormat="1" ht="15" hidden="1">
      <c r="A35" s="37" t="s">
        <v>1207</v>
      </c>
      <c r="B35" s="830"/>
      <c r="C35" s="830"/>
      <c r="D35" s="830"/>
      <c r="E35" s="830"/>
      <c r="F35" s="830"/>
      <c r="G35" s="830"/>
      <c r="H35" s="830"/>
      <c r="I35" s="830"/>
      <c r="J35" s="830"/>
      <c r="K35" s="37"/>
    </row>
    <row r="36" spans="1:11" hidden="1">
      <c r="A36" s="939" t="s">
        <v>1208</v>
      </c>
      <c r="B36" s="830">
        <v>1158</v>
      </c>
      <c r="C36" s="830">
        <v>115</v>
      </c>
      <c r="D36" s="830">
        <v>7</v>
      </c>
      <c r="E36" s="830">
        <v>2</v>
      </c>
      <c r="F36" s="830">
        <v>521</v>
      </c>
      <c r="G36" s="830">
        <v>7</v>
      </c>
      <c r="H36" s="830">
        <f>SUM(B36:G36)</f>
        <v>1810</v>
      </c>
      <c r="I36" s="830"/>
      <c r="J36" s="830"/>
    </row>
    <row r="37" spans="1:11" s="937" customFormat="1" ht="15" hidden="1">
      <c r="A37" s="69" t="s">
        <v>1</v>
      </c>
      <c r="B37" s="830">
        <v>5361</v>
      </c>
      <c r="C37" s="830">
        <v>226</v>
      </c>
      <c r="D37" s="830">
        <v>47</v>
      </c>
      <c r="E37" s="830">
        <v>32</v>
      </c>
      <c r="F37" s="830">
        <v>2727</v>
      </c>
      <c r="G37" s="830">
        <v>7</v>
      </c>
      <c r="H37" s="830">
        <f>SUM(B37:G37)</f>
        <v>8400</v>
      </c>
      <c r="I37" s="830"/>
      <c r="J37" s="830"/>
      <c r="K37" s="69"/>
    </row>
    <row r="38" spans="1:11" s="937" customFormat="1" ht="15" hidden="1">
      <c r="A38" s="69" t="s">
        <v>1202</v>
      </c>
      <c r="B38" s="830">
        <v>890</v>
      </c>
      <c r="C38" s="830">
        <v>87</v>
      </c>
      <c r="D38" s="830">
        <v>0</v>
      </c>
      <c r="E38" s="830">
        <v>1</v>
      </c>
      <c r="F38" s="830">
        <v>394</v>
      </c>
      <c r="G38" s="830">
        <v>0</v>
      </c>
      <c r="H38" s="830">
        <f>SUM(B38:G38)</f>
        <v>1372</v>
      </c>
      <c r="I38" s="830"/>
      <c r="J38" s="830"/>
      <c r="K38" s="69"/>
    </row>
    <row r="39" spans="1:11" hidden="1">
      <c r="A39" s="939" t="s">
        <v>4</v>
      </c>
      <c r="B39" s="830">
        <v>1803</v>
      </c>
      <c r="C39" s="830">
        <v>148</v>
      </c>
      <c r="D39" s="830">
        <v>69</v>
      </c>
      <c r="E39" s="830">
        <v>18</v>
      </c>
      <c r="F39" s="830">
        <v>1001</v>
      </c>
      <c r="G39" s="830">
        <v>0</v>
      </c>
      <c r="H39" s="830">
        <f>SUM(B39:G39)</f>
        <v>3039</v>
      </c>
      <c r="I39" s="830"/>
      <c r="J39" s="830"/>
    </row>
    <row r="40" spans="1:11" ht="15" hidden="1">
      <c r="A40" s="37" t="s">
        <v>1001</v>
      </c>
      <c r="B40" s="830">
        <v>1269</v>
      </c>
      <c r="C40" s="830">
        <v>12</v>
      </c>
      <c r="D40" s="830">
        <v>3</v>
      </c>
      <c r="E40" s="830">
        <v>2</v>
      </c>
      <c r="F40" s="830">
        <v>617</v>
      </c>
      <c r="G40" s="830">
        <v>5</v>
      </c>
      <c r="H40" s="830">
        <f>SUM(B40:G40)</f>
        <v>1908</v>
      </c>
      <c r="I40" s="830"/>
      <c r="J40" s="830"/>
      <c r="K40" s="37"/>
    </row>
    <row r="41" spans="1:11" s="934" customFormat="1" ht="12.75" hidden="1">
      <c r="A41" s="37"/>
      <c r="B41" s="934">
        <f>SUM(B36:B40)</f>
        <v>10481</v>
      </c>
      <c r="C41" s="934">
        <f t="shared" ref="C41:H41" si="7">SUM(C36:C40)</f>
        <v>588</v>
      </c>
      <c r="D41" s="934">
        <f t="shared" si="7"/>
        <v>126</v>
      </c>
      <c r="E41" s="934">
        <f t="shared" si="7"/>
        <v>55</v>
      </c>
      <c r="F41" s="934">
        <f t="shared" si="7"/>
        <v>5260</v>
      </c>
      <c r="G41" s="934">
        <f t="shared" si="7"/>
        <v>19</v>
      </c>
      <c r="H41" s="934">
        <f t="shared" si="7"/>
        <v>16529</v>
      </c>
      <c r="K41" s="37"/>
    </row>
    <row r="42" spans="1:11" hidden="1"/>
    <row r="43" spans="1:11" hidden="1"/>
    <row r="44" spans="1:11" s="937" customFormat="1">
      <c r="A44" s="943"/>
      <c r="K44" s="943"/>
    </row>
    <row r="45" spans="1:11" s="937" customFormat="1">
      <c r="A45" s="943"/>
      <c r="K45" s="943"/>
    </row>
    <row r="46" spans="1:11" s="937" customFormat="1">
      <c r="A46" s="943"/>
      <c r="K46" s="943"/>
    </row>
    <row r="47" spans="1:11" s="937" customFormat="1">
      <c r="A47" s="943"/>
      <c r="K47" s="943"/>
    </row>
    <row r="48" spans="1:11" s="937" customFormat="1">
      <c r="A48" s="943"/>
      <c r="K48" s="943"/>
    </row>
  </sheetData>
  <mergeCells count="10">
    <mergeCell ref="A1:K1"/>
    <mergeCell ref="A2:K2"/>
    <mergeCell ref="A3:F3"/>
    <mergeCell ref="G3:K3"/>
    <mergeCell ref="A4:A7"/>
    <mergeCell ref="C4:E4"/>
    <mergeCell ref="F4:H4"/>
    <mergeCell ref="K4:K7"/>
    <mergeCell ref="J4:J5"/>
    <mergeCell ref="J6:J7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L32"/>
  <sheetViews>
    <sheetView rightToLeft="1" zoomScaleNormal="100" workbookViewId="0">
      <selection activeCell="A3" sqref="A3:B3"/>
    </sheetView>
  </sheetViews>
  <sheetFormatPr defaultColWidth="8.85546875" defaultRowHeight="12.75"/>
  <cols>
    <col min="1" max="1" width="39.7109375" style="336" customWidth="1"/>
    <col min="2" max="2" width="22.42578125" style="336" customWidth="1"/>
    <col min="3" max="4" width="22.42578125" style="336" hidden="1" customWidth="1"/>
    <col min="5" max="5" width="39.7109375" style="336" customWidth="1"/>
    <col min="6" max="6" width="9.140625" style="336" customWidth="1"/>
    <col min="7" max="248" width="8.85546875" style="336"/>
    <col min="249" max="249" width="14.28515625" style="336" customWidth="1"/>
    <col min="250" max="250" width="16.42578125" style="336" customWidth="1"/>
    <col min="251" max="251" width="14.7109375" style="336" customWidth="1"/>
    <col min="252" max="252" width="13.85546875" style="336" customWidth="1"/>
    <col min="253" max="253" width="13" style="336" customWidth="1"/>
    <col min="254" max="256" width="13.140625" style="336" customWidth="1"/>
    <col min="257" max="504" width="8.85546875" style="336"/>
    <col min="505" max="505" width="14.28515625" style="336" customWidth="1"/>
    <col min="506" max="506" width="16.42578125" style="336" customWidth="1"/>
    <col min="507" max="507" width="14.7109375" style="336" customWidth="1"/>
    <col min="508" max="508" width="13.85546875" style="336" customWidth="1"/>
    <col min="509" max="509" width="13" style="336" customWidth="1"/>
    <col min="510" max="512" width="13.140625" style="336" customWidth="1"/>
    <col min="513" max="760" width="8.85546875" style="336"/>
    <col min="761" max="761" width="14.28515625" style="336" customWidth="1"/>
    <col min="762" max="762" width="16.42578125" style="336" customWidth="1"/>
    <col min="763" max="763" width="14.7109375" style="336" customWidth="1"/>
    <col min="764" max="764" width="13.85546875" style="336" customWidth="1"/>
    <col min="765" max="765" width="13" style="336" customWidth="1"/>
    <col min="766" max="768" width="13.140625" style="336" customWidth="1"/>
    <col min="769" max="1016" width="8.85546875" style="336"/>
    <col min="1017" max="1017" width="14.28515625" style="336" customWidth="1"/>
    <col min="1018" max="1018" width="16.42578125" style="336" customWidth="1"/>
    <col min="1019" max="1019" width="14.7109375" style="336" customWidth="1"/>
    <col min="1020" max="1020" width="13.85546875" style="336" customWidth="1"/>
    <col min="1021" max="1021" width="13" style="336" customWidth="1"/>
    <col min="1022" max="1024" width="13.140625" style="336" customWidth="1"/>
    <col min="1025" max="1272" width="8.85546875" style="336"/>
    <col min="1273" max="1273" width="14.28515625" style="336" customWidth="1"/>
    <col min="1274" max="1274" width="16.42578125" style="336" customWidth="1"/>
    <col min="1275" max="1275" width="14.7109375" style="336" customWidth="1"/>
    <col min="1276" max="1276" width="13.85546875" style="336" customWidth="1"/>
    <col min="1277" max="1277" width="13" style="336" customWidth="1"/>
    <col min="1278" max="1280" width="13.140625" style="336" customWidth="1"/>
    <col min="1281" max="1528" width="8.85546875" style="336"/>
    <col min="1529" max="1529" width="14.28515625" style="336" customWidth="1"/>
    <col min="1530" max="1530" width="16.42578125" style="336" customWidth="1"/>
    <col min="1531" max="1531" width="14.7109375" style="336" customWidth="1"/>
    <col min="1532" max="1532" width="13.85546875" style="336" customWidth="1"/>
    <col min="1533" max="1533" width="13" style="336" customWidth="1"/>
    <col min="1534" max="1536" width="13.140625" style="336" customWidth="1"/>
    <col min="1537" max="1784" width="8.85546875" style="336"/>
    <col min="1785" max="1785" width="14.28515625" style="336" customWidth="1"/>
    <col min="1786" max="1786" width="16.42578125" style="336" customWidth="1"/>
    <col min="1787" max="1787" width="14.7109375" style="336" customWidth="1"/>
    <col min="1788" max="1788" width="13.85546875" style="336" customWidth="1"/>
    <col min="1789" max="1789" width="13" style="336" customWidth="1"/>
    <col min="1790" max="1792" width="13.140625" style="336" customWidth="1"/>
    <col min="1793" max="2040" width="8.85546875" style="336"/>
    <col min="2041" max="2041" width="14.28515625" style="336" customWidth="1"/>
    <col min="2042" max="2042" width="16.42578125" style="336" customWidth="1"/>
    <col min="2043" max="2043" width="14.7109375" style="336" customWidth="1"/>
    <col min="2044" max="2044" width="13.85546875" style="336" customWidth="1"/>
    <col min="2045" max="2045" width="13" style="336" customWidth="1"/>
    <col min="2046" max="2048" width="13.140625" style="336" customWidth="1"/>
    <col min="2049" max="2296" width="8.85546875" style="336"/>
    <col min="2297" max="2297" width="14.28515625" style="336" customWidth="1"/>
    <col min="2298" max="2298" width="16.42578125" style="336" customWidth="1"/>
    <col min="2299" max="2299" width="14.7109375" style="336" customWidth="1"/>
    <col min="2300" max="2300" width="13.85546875" style="336" customWidth="1"/>
    <col min="2301" max="2301" width="13" style="336" customWidth="1"/>
    <col min="2302" max="2304" width="13.140625" style="336" customWidth="1"/>
    <col min="2305" max="2552" width="8.85546875" style="336"/>
    <col min="2553" max="2553" width="14.28515625" style="336" customWidth="1"/>
    <col min="2554" max="2554" width="16.42578125" style="336" customWidth="1"/>
    <col min="2555" max="2555" width="14.7109375" style="336" customWidth="1"/>
    <col min="2556" max="2556" width="13.85546875" style="336" customWidth="1"/>
    <col min="2557" max="2557" width="13" style="336" customWidth="1"/>
    <col min="2558" max="2560" width="13.140625" style="336" customWidth="1"/>
    <col min="2561" max="2808" width="8.85546875" style="336"/>
    <col min="2809" max="2809" width="14.28515625" style="336" customWidth="1"/>
    <col min="2810" max="2810" width="16.42578125" style="336" customWidth="1"/>
    <col min="2811" max="2811" width="14.7109375" style="336" customWidth="1"/>
    <col min="2812" max="2812" width="13.85546875" style="336" customWidth="1"/>
    <col min="2813" max="2813" width="13" style="336" customWidth="1"/>
    <col min="2814" max="2816" width="13.140625" style="336" customWidth="1"/>
    <col min="2817" max="3064" width="8.85546875" style="336"/>
    <col min="3065" max="3065" width="14.28515625" style="336" customWidth="1"/>
    <col min="3066" max="3066" width="16.42578125" style="336" customWidth="1"/>
    <col min="3067" max="3067" width="14.7109375" style="336" customWidth="1"/>
    <col min="3068" max="3068" width="13.85546875" style="336" customWidth="1"/>
    <col min="3069" max="3069" width="13" style="336" customWidth="1"/>
    <col min="3070" max="3072" width="13.140625" style="336" customWidth="1"/>
    <col min="3073" max="3320" width="8.85546875" style="336"/>
    <col min="3321" max="3321" width="14.28515625" style="336" customWidth="1"/>
    <col min="3322" max="3322" width="16.42578125" style="336" customWidth="1"/>
    <col min="3323" max="3323" width="14.7109375" style="336" customWidth="1"/>
    <col min="3324" max="3324" width="13.85546875" style="336" customWidth="1"/>
    <col min="3325" max="3325" width="13" style="336" customWidth="1"/>
    <col min="3326" max="3328" width="13.140625" style="336" customWidth="1"/>
    <col min="3329" max="3576" width="8.85546875" style="336"/>
    <col min="3577" max="3577" width="14.28515625" style="336" customWidth="1"/>
    <col min="3578" max="3578" width="16.42578125" style="336" customWidth="1"/>
    <col min="3579" max="3579" width="14.7109375" style="336" customWidth="1"/>
    <col min="3580" max="3580" width="13.85546875" style="336" customWidth="1"/>
    <col min="3581" max="3581" width="13" style="336" customWidth="1"/>
    <col min="3582" max="3584" width="13.140625" style="336" customWidth="1"/>
    <col min="3585" max="3832" width="8.85546875" style="336"/>
    <col min="3833" max="3833" width="14.28515625" style="336" customWidth="1"/>
    <col min="3834" max="3834" width="16.42578125" style="336" customWidth="1"/>
    <col min="3835" max="3835" width="14.7109375" style="336" customWidth="1"/>
    <col min="3836" max="3836" width="13.85546875" style="336" customWidth="1"/>
    <col min="3837" max="3837" width="13" style="336" customWidth="1"/>
    <col min="3838" max="3840" width="13.140625" style="336" customWidth="1"/>
    <col min="3841" max="4088" width="8.85546875" style="336"/>
    <col min="4089" max="4089" width="14.28515625" style="336" customWidth="1"/>
    <col min="4090" max="4090" width="16.42578125" style="336" customWidth="1"/>
    <col min="4091" max="4091" width="14.7109375" style="336" customWidth="1"/>
    <col min="4092" max="4092" width="13.85546875" style="336" customWidth="1"/>
    <col min="4093" max="4093" width="13" style="336" customWidth="1"/>
    <col min="4094" max="4096" width="13.140625" style="336" customWidth="1"/>
    <col min="4097" max="4344" width="8.85546875" style="336"/>
    <col min="4345" max="4345" width="14.28515625" style="336" customWidth="1"/>
    <col min="4346" max="4346" width="16.42578125" style="336" customWidth="1"/>
    <col min="4347" max="4347" width="14.7109375" style="336" customWidth="1"/>
    <col min="4348" max="4348" width="13.85546875" style="336" customWidth="1"/>
    <col min="4349" max="4349" width="13" style="336" customWidth="1"/>
    <col min="4350" max="4352" width="13.140625" style="336" customWidth="1"/>
    <col min="4353" max="4600" width="8.85546875" style="336"/>
    <col min="4601" max="4601" width="14.28515625" style="336" customWidth="1"/>
    <col min="4602" max="4602" width="16.42578125" style="336" customWidth="1"/>
    <col min="4603" max="4603" width="14.7109375" style="336" customWidth="1"/>
    <col min="4604" max="4604" width="13.85546875" style="336" customWidth="1"/>
    <col min="4605" max="4605" width="13" style="336" customWidth="1"/>
    <col min="4606" max="4608" width="13.140625" style="336" customWidth="1"/>
    <col min="4609" max="4856" width="8.85546875" style="336"/>
    <col min="4857" max="4857" width="14.28515625" style="336" customWidth="1"/>
    <col min="4858" max="4858" width="16.42578125" style="336" customWidth="1"/>
    <col min="4859" max="4859" width="14.7109375" style="336" customWidth="1"/>
    <col min="4860" max="4860" width="13.85546875" style="336" customWidth="1"/>
    <col min="4861" max="4861" width="13" style="336" customWidth="1"/>
    <col min="4862" max="4864" width="13.140625" style="336" customWidth="1"/>
    <col min="4865" max="5112" width="8.85546875" style="336"/>
    <col min="5113" max="5113" width="14.28515625" style="336" customWidth="1"/>
    <col min="5114" max="5114" width="16.42578125" style="336" customWidth="1"/>
    <col min="5115" max="5115" width="14.7109375" style="336" customWidth="1"/>
    <col min="5116" max="5116" width="13.85546875" style="336" customWidth="1"/>
    <col min="5117" max="5117" width="13" style="336" customWidth="1"/>
    <col min="5118" max="5120" width="13.140625" style="336" customWidth="1"/>
    <col min="5121" max="5368" width="8.85546875" style="336"/>
    <col min="5369" max="5369" width="14.28515625" style="336" customWidth="1"/>
    <col min="5370" max="5370" width="16.42578125" style="336" customWidth="1"/>
    <col min="5371" max="5371" width="14.7109375" style="336" customWidth="1"/>
    <col min="5372" max="5372" width="13.85546875" style="336" customWidth="1"/>
    <col min="5373" max="5373" width="13" style="336" customWidth="1"/>
    <col min="5374" max="5376" width="13.140625" style="336" customWidth="1"/>
    <col min="5377" max="5624" width="8.85546875" style="336"/>
    <col min="5625" max="5625" width="14.28515625" style="336" customWidth="1"/>
    <col min="5626" max="5626" width="16.42578125" style="336" customWidth="1"/>
    <col min="5627" max="5627" width="14.7109375" style="336" customWidth="1"/>
    <col min="5628" max="5628" width="13.85546875" style="336" customWidth="1"/>
    <col min="5629" max="5629" width="13" style="336" customWidth="1"/>
    <col min="5630" max="5632" width="13.140625" style="336" customWidth="1"/>
    <col min="5633" max="5880" width="8.85546875" style="336"/>
    <col min="5881" max="5881" width="14.28515625" style="336" customWidth="1"/>
    <col min="5882" max="5882" width="16.42578125" style="336" customWidth="1"/>
    <col min="5883" max="5883" width="14.7109375" style="336" customWidth="1"/>
    <col min="5884" max="5884" width="13.85546875" style="336" customWidth="1"/>
    <col min="5885" max="5885" width="13" style="336" customWidth="1"/>
    <col min="5886" max="5888" width="13.140625" style="336" customWidth="1"/>
    <col min="5889" max="6136" width="8.85546875" style="336"/>
    <col min="6137" max="6137" width="14.28515625" style="336" customWidth="1"/>
    <col min="6138" max="6138" width="16.42578125" style="336" customWidth="1"/>
    <col min="6139" max="6139" width="14.7109375" style="336" customWidth="1"/>
    <col min="6140" max="6140" width="13.85546875" style="336" customWidth="1"/>
    <col min="6141" max="6141" width="13" style="336" customWidth="1"/>
    <col min="6142" max="6144" width="13.140625" style="336" customWidth="1"/>
    <col min="6145" max="6392" width="8.85546875" style="336"/>
    <col min="6393" max="6393" width="14.28515625" style="336" customWidth="1"/>
    <col min="6394" max="6394" width="16.42578125" style="336" customWidth="1"/>
    <col min="6395" max="6395" width="14.7109375" style="336" customWidth="1"/>
    <col min="6396" max="6396" width="13.85546875" style="336" customWidth="1"/>
    <col min="6397" max="6397" width="13" style="336" customWidth="1"/>
    <col min="6398" max="6400" width="13.140625" style="336" customWidth="1"/>
    <col min="6401" max="6648" width="8.85546875" style="336"/>
    <col min="6649" max="6649" width="14.28515625" style="336" customWidth="1"/>
    <col min="6650" max="6650" width="16.42578125" style="336" customWidth="1"/>
    <col min="6651" max="6651" width="14.7109375" style="336" customWidth="1"/>
    <col min="6652" max="6652" width="13.85546875" style="336" customWidth="1"/>
    <col min="6653" max="6653" width="13" style="336" customWidth="1"/>
    <col min="6654" max="6656" width="13.140625" style="336" customWidth="1"/>
    <col min="6657" max="6904" width="8.85546875" style="336"/>
    <col min="6905" max="6905" width="14.28515625" style="336" customWidth="1"/>
    <col min="6906" max="6906" width="16.42578125" style="336" customWidth="1"/>
    <col min="6907" max="6907" width="14.7109375" style="336" customWidth="1"/>
    <col min="6908" max="6908" width="13.85546875" style="336" customWidth="1"/>
    <col min="6909" max="6909" width="13" style="336" customWidth="1"/>
    <col min="6910" max="6912" width="13.140625" style="336" customWidth="1"/>
    <col min="6913" max="7160" width="8.85546875" style="336"/>
    <col min="7161" max="7161" width="14.28515625" style="336" customWidth="1"/>
    <col min="7162" max="7162" width="16.42578125" style="336" customWidth="1"/>
    <col min="7163" max="7163" width="14.7109375" style="336" customWidth="1"/>
    <col min="7164" max="7164" width="13.85546875" style="336" customWidth="1"/>
    <col min="7165" max="7165" width="13" style="336" customWidth="1"/>
    <col min="7166" max="7168" width="13.140625" style="336" customWidth="1"/>
    <col min="7169" max="7416" width="8.85546875" style="336"/>
    <col min="7417" max="7417" width="14.28515625" style="336" customWidth="1"/>
    <col min="7418" max="7418" width="16.42578125" style="336" customWidth="1"/>
    <col min="7419" max="7419" width="14.7109375" style="336" customWidth="1"/>
    <col min="7420" max="7420" width="13.85546875" style="336" customWidth="1"/>
    <col min="7421" max="7421" width="13" style="336" customWidth="1"/>
    <col min="7422" max="7424" width="13.140625" style="336" customWidth="1"/>
    <col min="7425" max="7672" width="8.85546875" style="336"/>
    <col min="7673" max="7673" width="14.28515625" style="336" customWidth="1"/>
    <col min="7674" max="7674" width="16.42578125" style="336" customWidth="1"/>
    <col min="7675" max="7675" width="14.7109375" style="336" customWidth="1"/>
    <col min="7676" max="7676" width="13.85546875" style="336" customWidth="1"/>
    <col min="7677" max="7677" width="13" style="336" customWidth="1"/>
    <col min="7678" max="7680" width="13.140625" style="336" customWidth="1"/>
    <col min="7681" max="7928" width="8.85546875" style="336"/>
    <col min="7929" max="7929" width="14.28515625" style="336" customWidth="1"/>
    <col min="7930" max="7930" width="16.42578125" style="336" customWidth="1"/>
    <col min="7931" max="7931" width="14.7109375" style="336" customWidth="1"/>
    <col min="7932" max="7932" width="13.85546875" style="336" customWidth="1"/>
    <col min="7933" max="7933" width="13" style="336" customWidth="1"/>
    <col min="7934" max="7936" width="13.140625" style="336" customWidth="1"/>
    <col min="7937" max="8184" width="8.85546875" style="336"/>
    <col min="8185" max="8185" width="14.28515625" style="336" customWidth="1"/>
    <col min="8186" max="8186" width="16.42578125" style="336" customWidth="1"/>
    <col min="8187" max="8187" width="14.7109375" style="336" customWidth="1"/>
    <col min="8188" max="8188" width="13.85546875" style="336" customWidth="1"/>
    <col min="8189" max="8189" width="13" style="336" customWidth="1"/>
    <col min="8190" max="8192" width="13.140625" style="336" customWidth="1"/>
    <col min="8193" max="8440" width="8.85546875" style="336"/>
    <col min="8441" max="8441" width="14.28515625" style="336" customWidth="1"/>
    <col min="8442" max="8442" width="16.42578125" style="336" customWidth="1"/>
    <col min="8443" max="8443" width="14.7109375" style="336" customWidth="1"/>
    <col min="8444" max="8444" width="13.85546875" style="336" customWidth="1"/>
    <col min="8445" max="8445" width="13" style="336" customWidth="1"/>
    <col min="8446" max="8448" width="13.140625" style="336" customWidth="1"/>
    <col min="8449" max="8696" width="8.85546875" style="336"/>
    <col min="8697" max="8697" width="14.28515625" style="336" customWidth="1"/>
    <col min="8698" max="8698" width="16.42578125" style="336" customWidth="1"/>
    <col min="8699" max="8699" width="14.7109375" style="336" customWidth="1"/>
    <col min="8700" max="8700" width="13.85546875" style="336" customWidth="1"/>
    <col min="8701" max="8701" width="13" style="336" customWidth="1"/>
    <col min="8702" max="8704" width="13.140625" style="336" customWidth="1"/>
    <col min="8705" max="8952" width="8.85546875" style="336"/>
    <col min="8953" max="8953" width="14.28515625" style="336" customWidth="1"/>
    <col min="8954" max="8954" width="16.42578125" style="336" customWidth="1"/>
    <col min="8955" max="8955" width="14.7109375" style="336" customWidth="1"/>
    <col min="8956" max="8956" width="13.85546875" style="336" customWidth="1"/>
    <col min="8957" max="8957" width="13" style="336" customWidth="1"/>
    <col min="8958" max="8960" width="13.140625" style="336" customWidth="1"/>
    <col min="8961" max="9208" width="8.85546875" style="336"/>
    <col min="9209" max="9209" width="14.28515625" style="336" customWidth="1"/>
    <col min="9210" max="9210" width="16.42578125" style="336" customWidth="1"/>
    <col min="9211" max="9211" width="14.7109375" style="336" customWidth="1"/>
    <col min="9212" max="9212" width="13.85546875" style="336" customWidth="1"/>
    <col min="9213" max="9213" width="13" style="336" customWidth="1"/>
    <col min="9214" max="9216" width="13.140625" style="336" customWidth="1"/>
    <col min="9217" max="9464" width="8.85546875" style="336"/>
    <col min="9465" max="9465" width="14.28515625" style="336" customWidth="1"/>
    <col min="9466" max="9466" width="16.42578125" style="336" customWidth="1"/>
    <col min="9467" max="9467" width="14.7109375" style="336" customWidth="1"/>
    <col min="9468" max="9468" width="13.85546875" style="336" customWidth="1"/>
    <col min="9469" max="9469" width="13" style="336" customWidth="1"/>
    <col min="9470" max="9472" width="13.140625" style="336" customWidth="1"/>
    <col min="9473" max="9720" width="8.85546875" style="336"/>
    <col min="9721" max="9721" width="14.28515625" style="336" customWidth="1"/>
    <col min="9722" max="9722" width="16.42578125" style="336" customWidth="1"/>
    <col min="9723" max="9723" width="14.7109375" style="336" customWidth="1"/>
    <col min="9724" max="9724" width="13.85546875" style="336" customWidth="1"/>
    <col min="9725" max="9725" width="13" style="336" customWidth="1"/>
    <col min="9726" max="9728" width="13.140625" style="336" customWidth="1"/>
    <col min="9729" max="9976" width="8.85546875" style="336"/>
    <col min="9977" max="9977" width="14.28515625" style="336" customWidth="1"/>
    <col min="9978" max="9978" width="16.42578125" style="336" customWidth="1"/>
    <col min="9979" max="9979" width="14.7109375" style="336" customWidth="1"/>
    <col min="9980" max="9980" width="13.85546875" style="336" customWidth="1"/>
    <col min="9981" max="9981" width="13" style="336" customWidth="1"/>
    <col min="9982" max="9984" width="13.140625" style="336" customWidth="1"/>
    <col min="9985" max="10232" width="8.85546875" style="336"/>
    <col min="10233" max="10233" width="14.28515625" style="336" customWidth="1"/>
    <col min="10234" max="10234" width="16.42578125" style="336" customWidth="1"/>
    <col min="10235" max="10235" width="14.7109375" style="336" customWidth="1"/>
    <col min="10236" max="10236" width="13.85546875" style="336" customWidth="1"/>
    <col min="10237" max="10237" width="13" style="336" customWidth="1"/>
    <col min="10238" max="10240" width="13.140625" style="336" customWidth="1"/>
    <col min="10241" max="10488" width="8.85546875" style="336"/>
    <col min="10489" max="10489" width="14.28515625" style="336" customWidth="1"/>
    <col min="10490" max="10490" width="16.42578125" style="336" customWidth="1"/>
    <col min="10491" max="10491" width="14.7109375" style="336" customWidth="1"/>
    <col min="10492" max="10492" width="13.85546875" style="336" customWidth="1"/>
    <col min="10493" max="10493" width="13" style="336" customWidth="1"/>
    <col min="10494" max="10496" width="13.140625" style="336" customWidth="1"/>
    <col min="10497" max="10744" width="8.85546875" style="336"/>
    <col min="10745" max="10745" width="14.28515625" style="336" customWidth="1"/>
    <col min="10746" max="10746" width="16.42578125" style="336" customWidth="1"/>
    <col min="10747" max="10747" width="14.7109375" style="336" customWidth="1"/>
    <col min="10748" max="10748" width="13.85546875" style="336" customWidth="1"/>
    <col min="10749" max="10749" width="13" style="336" customWidth="1"/>
    <col min="10750" max="10752" width="13.140625" style="336" customWidth="1"/>
    <col min="10753" max="11000" width="8.85546875" style="336"/>
    <col min="11001" max="11001" width="14.28515625" style="336" customWidth="1"/>
    <col min="11002" max="11002" width="16.42578125" style="336" customWidth="1"/>
    <col min="11003" max="11003" width="14.7109375" style="336" customWidth="1"/>
    <col min="11004" max="11004" width="13.85546875" style="336" customWidth="1"/>
    <col min="11005" max="11005" width="13" style="336" customWidth="1"/>
    <col min="11006" max="11008" width="13.140625" style="336" customWidth="1"/>
    <col min="11009" max="11256" width="8.85546875" style="336"/>
    <col min="11257" max="11257" width="14.28515625" style="336" customWidth="1"/>
    <col min="11258" max="11258" width="16.42578125" style="336" customWidth="1"/>
    <col min="11259" max="11259" width="14.7109375" style="336" customWidth="1"/>
    <col min="11260" max="11260" width="13.85546875" style="336" customWidth="1"/>
    <col min="11261" max="11261" width="13" style="336" customWidth="1"/>
    <col min="11262" max="11264" width="13.140625" style="336" customWidth="1"/>
    <col min="11265" max="11512" width="8.85546875" style="336"/>
    <col min="11513" max="11513" width="14.28515625" style="336" customWidth="1"/>
    <col min="11514" max="11514" width="16.42578125" style="336" customWidth="1"/>
    <col min="11515" max="11515" width="14.7109375" style="336" customWidth="1"/>
    <col min="11516" max="11516" width="13.85546875" style="336" customWidth="1"/>
    <col min="11517" max="11517" width="13" style="336" customWidth="1"/>
    <col min="11518" max="11520" width="13.140625" style="336" customWidth="1"/>
    <col min="11521" max="11768" width="8.85546875" style="336"/>
    <col min="11769" max="11769" width="14.28515625" style="336" customWidth="1"/>
    <col min="11770" max="11770" width="16.42578125" style="336" customWidth="1"/>
    <col min="11771" max="11771" width="14.7109375" style="336" customWidth="1"/>
    <col min="11772" max="11772" width="13.85546875" style="336" customWidth="1"/>
    <col min="11773" max="11773" width="13" style="336" customWidth="1"/>
    <col min="11774" max="11776" width="13.140625" style="336" customWidth="1"/>
    <col min="11777" max="12024" width="8.85546875" style="336"/>
    <col min="12025" max="12025" width="14.28515625" style="336" customWidth="1"/>
    <col min="12026" max="12026" width="16.42578125" style="336" customWidth="1"/>
    <col min="12027" max="12027" width="14.7109375" style="336" customWidth="1"/>
    <col min="12028" max="12028" width="13.85546875" style="336" customWidth="1"/>
    <col min="12029" max="12029" width="13" style="336" customWidth="1"/>
    <col min="12030" max="12032" width="13.140625" style="336" customWidth="1"/>
    <col min="12033" max="12280" width="8.85546875" style="336"/>
    <col min="12281" max="12281" width="14.28515625" style="336" customWidth="1"/>
    <col min="12282" max="12282" width="16.42578125" style="336" customWidth="1"/>
    <col min="12283" max="12283" width="14.7109375" style="336" customWidth="1"/>
    <col min="12284" max="12284" width="13.85546875" style="336" customWidth="1"/>
    <col min="12285" max="12285" width="13" style="336" customWidth="1"/>
    <col min="12286" max="12288" width="13.140625" style="336" customWidth="1"/>
    <col min="12289" max="12536" width="8.85546875" style="336"/>
    <col min="12537" max="12537" width="14.28515625" style="336" customWidth="1"/>
    <col min="12538" max="12538" width="16.42578125" style="336" customWidth="1"/>
    <col min="12539" max="12539" width="14.7109375" style="336" customWidth="1"/>
    <col min="12540" max="12540" width="13.85546875" style="336" customWidth="1"/>
    <col min="12541" max="12541" width="13" style="336" customWidth="1"/>
    <col min="12542" max="12544" width="13.140625" style="336" customWidth="1"/>
    <col min="12545" max="12792" width="8.85546875" style="336"/>
    <col min="12793" max="12793" width="14.28515625" style="336" customWidth="1"/>
    <col min="12794" max="12794" width="16.42578125" style="336" customWidth="1"/>
    <col min="12795" max="12795" width="14.7109375" style="336" customWidth="1"/>
    <col min="12796" max="12796" width="13.85546875" style="336" customWidth="1"/>
    <col min="12797" max="12797" width="13" style="336" customWidth="1"/>
    <col min="12798" max="12800" width="13.140625" style="336" customWidth="1"/>
    <col min="12801" max="13048" width="8.85546875" style="336"/>
    <col min="13049" max="13049" width="14.28515625" style="336" customWidth="1"/>
    <col min="13050" max="13050" width="16.42578125" style="336" customWidth="1"/>
    <col min="13051" max="13051" width="14.7109375" style="336" customWidth="1"/>
    <col min="13052" max="13052" width="13.85546875" style="336" customWidth="1"/>
    <col min="13053" max="13053" width="13" style="336" customWidth="1"/>
    <col min="13054" max="13056" width="13.140625" style="336" customWidth="1"/>
    <col min="13057" max="13304" width="8.85546875" style="336"/>
    <col min="13305" max="13305" width="14.28515625" style="336" customWidth="1"/>
    <col min="13306" max="13306" width="16.42578125" style="336" customWidth="1"/>
    <col min="13307" max="13307" width="14.7109375" style="336" customWidth="1"/>
    <col min="13308" max="13308" width="13.85546875" style="336" customWidth="1"/>
    <col min="13309" max="13309" width="13" style="336" customWidth="1"/>
    <col min="13310" max="13312" width="13.140625" style="336" customWidth="1"/>
    <col min="13313" max="13560" width="8.85546875" style="336"/>
    <col min="13561" max="13561" width="14.28515625" style="336" customWidth="1"/>
    <col min="13562" max="13562" width="16.42578125" style="336" customWidth="1"/>
    <col min="13563" max="13563" width="14.7109375" style="336" customWidth="1"/>
    <col min="13564" max="13564" width="13.85546875" style="336" customWidth="1"/>
    <col min="13565" max="13565" width="13" style="336" customWidth="1"/>
    <col min="13566" max="13568" width="13.140625" style="336" customWidth="1"/>
    <col min="13569" max="13816" width="8.85546875" style="336"/>
    <col min="13817" max="13817" width="14.28515625" style="336" customWidth="1"/>
    <col min="13818" max="13818" width="16.42578125" style="336" customWidth="1"/>
    <col min="13819" max="13819" width="14.7109375" style="336" customWidth="1"/>
    <col min="13820" max="13820" width="13.85546875" style="336" customWidth="1"/>
    <col min="13821" max="13821" width="13" style="336" customWidth="1"/>
    <col min="13822" max="13824" width="13.140625" style="336" customWidth="1"/>
    <col min="13825" max="14072" width="8.85546875" style="336"/>
    <col min="14073" max="14073" width="14.28515625" style="336" customWidth="1"/>
    <col min="14074" max="14074" width="16.42578125" style="336" customWidth="1"/>
    <col min="14075" max="14075" width="14.7109375" style="336" customWidth="1"/>
    <col min="14076" max="14076" width="13.85546875" style="336" customWidth="1"/>
    <col min="14077" max="14077" width="13" style="336" customWidth="1"/>
    <col min="14078" max="14080" width="13.140625" style="336" customWidth="1"/>
    <col min="14081" max="14328" width="8.85546875" style="336"/>
    <col min="14329" max="14329" width="14.28515625" style="336" customWidth="1"/>
    <col min="14330" max="14330" width="16.42578125" style="336" customWidth="1"/>
    <col min="14331" max="14331" width="14.7109375" style="336" customWidth="1"/>
    <col min="14332" max="14332" width="13.85546875" style="336" customWidth="1"/>
    <col min="14333" max="14333" width="13" style="336" customWidth="1"/>
    <col min="14334" max="14336" width="13.140625" style="336" customWidth="1"/>
    <col min="14337" max="14584" width="8.85546875" style="336"/>
    <col min="14585" max="14585" width="14.28515625" style="336" customWidth="1"/>
    <col min="14586" max="14586" width="16.42578125" style="336" customWidth="1"/>
    <col min="14587" max="14587" width="14.7109375" style="336" customWidth="1"/>
    <col min="14588" max="14588" width="13.85546875" style="336" customWidth="1"/>
    <col min="14589" max="14589" width="13" style="336" customWidth="1"/>
    <col min="14590" max="14592" width="13.140625" style="336" customWidth="1"/>
    <col min="14593" max="14840" width="8.85546875" style="336"/>
    <col min="14841" max="14841" width="14.28515625" style="336" customWidth="1"/>
    <col min="14842" max="14842" width="16.42578125" style="336" customWidth="1"/>
    <col min="14843" max="14843" width="14.7109375" style="336" customWidth="1"/>
    <col min="14844" max="14844" width="13.85546875" style="336" customWidth="1"/>
    <col min="14845" max="14845" width="13" style="336" customWidth="1"/>
    <col min="14846" max="14848" width="13.140625" style="336" customWidth="1"/>
    <col min="14849" max="15096" width="8.85546875" style="336"/>
    <col min="15097" max="15097" width="14.28515625" style="336" customWidth="1"/>
    <col min="15098" max="15098" width="16.42578125" style="336" customWidth="1"/>
    <col min="15099" max="15099" width="14.7109375" style="336" customWidth="1"/>
    <col min="15100" max="15100" width="13.85546875" style="336" customWidth="1"/>
    <col min="15101" max="15101" width="13" style="336" customWidth="1"/>
    <col min="15102" max="15104" width="13.140625" style="336" customWidth="1"/>
    <col min="15105" max="15352" width="8.85546875" style="336"/>
    <col min="15353" max="15353" width="14.28515625" style="336" customWidth="1"/>
    <col min="15354" max="15354" width="16.42578125" style="336" customWidth="1"/>
    <col min="15355" max="15355" width="14.7109375" style="336" customWidth="1"/>
    <col min="15356" max="15356" width="13.85546875" style="336" customWidth="1"/>
    <col min="15357" max="15357" width="13" style="336" customWidth="1"/>
    <col min="15358" max="15360" width="13.140625" style="336" customWidth="1"/>
    <col min="15361" max="15608" width="8.85546875" style="336"/>
    <col min="15609" max="15609" width="14.28515625" style="336" customWidth="1"/>
    <col min="15610" max="15610" width="16.42578125" style="336" customWidth="1"/>
    <col min="15611" max="15611" width="14.7109375" style="336" customWidth="1"/>
    <col min="15612" max="15612" width="13.85546875" style="336" customWidth="1"/>
    <col min="15613" max="15613" width="13" style="336" customWidth="1"/>
    <col min="15614" max="15616" width="13.140625" style="336" customWidth="1"/>
    <col min="15617" max="15864" width="8.85546875" style="336"/>
    <col min="15865" max="15865" width="14.28515625" style="336" customWidth="1"/>
    <col min="15866" max="15866" width="16.42578125" style="336" customWidth="1"/>
    <col min="15867" max="15867" width="14.7109375" style="336" customWidth="1"/>
    <col min="15868" max="15868" width="13.85546875" style="336" customWidth="1"/>
    <col min="15869" max="15869" width="13" style="336" customWidth="1"/>
    <col min="15870" max="15872" width="13.140625" style="336" customWidth="1"/>
    <col min="15873" max="16120" width="8.85546875" style="336"/>
    <col min="16121" max="16121" width="14.28515625" style="336" customWidth="1"/>
    <col min="16122" max="16122" width="16.42578125" style="336" customWidth="1"/>
    <col min="16123" max="16123" width="14.7109375" style="336" customWidth="1"/>
    <col min="16124" max="16124" width="13.85546875" style="336" customWidth="1"/>
    <col min="16125" max="16125" width="13" style="336" customWidth="1"/>
    <col min="16126" max="16128" width="13.140625" style="336" customWidth="1"/>
    <col min="16129" max="16384" width="8.85546875" style="336"/>
  </cols>
  <sheetData>
    <row r="1" spans="1:12" ht="33" customHeight="1">
      <c r="A1" s="1007" t="s">
        <v>1221</v>
      </c>
      <c r="B1" s="1007"/>
      <c r="C1" s="1007"/>
      <c r="D1" s="1007"/>
      <c r="E1" s="1007"/>
    </row>
    <row r="2" spans="1:12" ht="33" customHeight="1">
      <c r="A2" s="1139" t="s">
        <v>1488</v>
      </c>
      <c r="B2" s="1139"/>
      <c r="C2" s="1139"/>
      <c r="D2" s="1139"/>
      <c r="E2" s="1139"/>
    </row>
    <row r="3" spans="1:12" ht="24.95" customHeight="1">
      <c r="A3" s="1070" t="s">
        <v>1218</v>
      </c>
      <c r="B3" s="1071"/>
      <c r="C3" s="1072" t="s">
        <v>1219</v>
      </c>
      <c r="D3" s="1072"/>
      <c r="E3" s="1073"/>
    </row>
    <row r="4" spans="1:12" ht="111.75" customHeight="1">
      <c r="A4" s="744" t="s">
        <v>832</v>
      </c>
      <c r="B4" s="744" t="s">
        <v>1346</v>
      </c>
      <c r="C4" s="744" t="s">
        <v>360</v>
      </c>
      <c r="D4" s="744" t="s">
        <v>738</v>
      </c>
      <c r="E4" s="744" t="s">
        <v>838</v>
      </c>
    </row>
    <row r="5" spans="1:12" s="339" customFormat="1" ht="33" customHeight="1">
      <c r="A5" s="742" t="s">
        <v>104</v>
      </c>
      <c r="B5" s="935">
        <v>67631</v>
      </c>
      <c r="C5" s="752"/>
      <c r="D5" s="753">
        <f>C5/B5</f>
        <v>0</v>
      </c>
      <c r="E5" s="742" t="s">
        <v>2</v>
      </c>
      <c r="F5" s="337"/>
      <c r="G5" s="754"/>
      <c r="H5" s="755"/>
      <c r="I5" s="338"/>
      <c r="J5" s="338"/>
      <c r="K5" s="338"/>
      <c r="L5" s="338"/>
    </row>
    <row r="6" spans="1:12" s="339" customFormat="1" ht="33" customHeight="1">
      <c r="A6" s="742" t="s">
        <v>750</v>
      </c>
      <c r="B6" s="938">
        <v>13548</v>
      </c>
      <c r="C6" s="485"/>
      <c r="D6" s="495">
        <f t="shared" ref="D6:D25" si="0">C6/B6</f>
        <v>0</v>
      </c>
      <c r="E6" s="742" t="s">
        <v>1139</v>
      </c>
      <c r="G6" s="754"/>
      <c r="H6" s="755"/>
    </row>
    <row r="7" spans="1:12" s="339" customFormat="1" ht="33" customHeight="1">
      <c r="A7" s="742" t="s">
        <v>4</v>
      </c>
      <c r="B7" s="935">
        <v>36558</v>
      </c>
      <c r="C7" s="752"/>
      <c r="D7" s="753">
        <f t="shared" si="0"/>
        <v>0</v>
      </c>
      <c r="E7" s="742" t="s">
        <v>5</v>
      </c>
      <c r="G7" s="754"/>
      <c r="H7" s="755"/>
    </row>
    <row r="8" spans="1:12" s="339" customFormat="1" ht="33" customHeight="1">
      <c r="A8" s="742" t="s">
        <v>6</v>
      </c>
      <c r="B8" s="938">
        <v>3527</v>
      </c>
      <c r="C8" s="485"/>
      <c r="D8" s="495">
        <f t="shared" si="0"/>
        <v>0</v>
      </c>
      <c r="E8" s="742" t="s">
        <v>7</v>
      </c>
      <c r="G8" s="754"/>
      <c r="H8" s="755"/>
    </row>
    <row r="9" spans="1:12" s="339" customFormat="1" ht="33" customHeight="1">
      <c r="A9" s="742" t="s">
        <v>107</v>
      </c>
      <c r="B9" s="935">
        <v>10719</v>
      </c>
      <c r="C9" s="752"/>
      <c r="D9" s="753">
        <f t="shared" si="0"/>
        <v>0</v>
      </c>
      <c r="E9" s="742" t="s">
        <v>8</v>
      </c>
      <c r="G9" s="754"/>
      <c r="H9" s="755"/>
    </row>
    <row r="10" spans="1:12" s="339" customFormat="1" ht="33" customHeight="1">
      <c r="A10" s="742" t="s">
        <v>108</v>
      </c>
      <c r="B10" s="938">
        <v>7141</v>
      </c>
      <c r="C10" s="485"/>
      <c r="D10" s="495">
        <f t="shared" si="0"/>
        <v>0</v>
      </c>
      <c r="E10" s="742" t="s">
        <v>10</v>
      </c>
      <c r="G10" s="754"/>
      <c r="H10" s="755"/>
    </row>
    <row r="11" spans="1:12" s="340" customFormat="1" ht="33" customHeight="1">
      <c r="A11" s="742" t="s">
        <v>39</v>
      </c>
      <c r="B11" s="935">
        <v>22475</v>
      </c>
      <c r="C11" s="752"/>
      <c r="D11" s="753">
        <f>C11/B11</f>
        <v>0</v>
      </c>
      <c r="E11" s="742" t="s">
        <v>11</v>
      </c>
      <c r="F11" s="339"/>
      <c r="G11" s="754"/>
      <c r="H11" s="755"/>
      <c r="I11" s="339"/>
      <c r="J11" s="339"/>
      <c r="K11" s="339"/>
    </row>
    <row r="12" spans="1:12" s="693" customFormat="1" ht="33" customHeight="1">
      <c r="A12" s="742" t="s">
        <v>111</v>
      </c>
      <c r="B12" s="938">
        <v>7265</v>
      </c>
      <c r="C12" s="485"/>
      <c r="D12" s="495">
        <f t="shared" si="0"/>
        <v>0</v>
      </c>
      <c r="E12" s="742" t="s">
        <v>13</v>
      </c>
      <c r="G12" s="754"/>
      <c r="H12" s="755"/>
    </row>
    <row r="13" spans="1:12" s="339" customFormat="1" ht="33" customHeight="1">
      <c r="A13" s="742" t="s">
        <v>124</v>
      </c>
      <c r="B13" s="935">
        <v>1665</v>
      </c>
      <c r="C13" s="752"/>
      <c r="D13" s="753">
        <f t="shared" si="0"/>
        <v>0</v>
      </c>
      <c r="E13" s="742" t="s">
        <v>15</v>
      </c>
      <c r="G13" s="754"/>
      <c r="H13" s="755"/>
    </row>
    <row r="14" spans="1:12" s="339" customFormat="1" ht="33" customHeight="1">
      <c r="A14" s="742" t="s">
        <v>16</v>
      </c>
      <c r="B14" s="938">
        <v>7553</v>
      </c>
      <c r="C14" s="485"/>
      <c r="D14" s="495">
        <f t="shared" si="0"/>
        <v>0</v>
      </c>
      <c r="E14" s="742" t="s">
        <v>17</v>
      </c>
      <c r="G14" s="754"/>
      <c r="H14" s="755"/>
    </row>
    <row r="15" spans="1:12" s="339" customFormat="1" ht="33" customHeight="1">
      <c r="A15" s="742" t="s">
        <v>40</v>
      </c>
      <c r="B15" s="966"/>
      <c r="C15" s="752"/>
      <c r="D15" s="753" t="s">
        <v>205</v>
      </c>
      <c r="E15" s="742" t="s">
        <v>18</v>
      </c>
      <c r="G15" s="754"/>
      <c r="H15" s="755"/>
    </row>
    <row r="16" spans="1:12" s="339" customFormat="1" ht="33" customHeight="1">
      <c r="A16" s="742" t="s">
        <v>19</v>
      </c>
      <c r="B16" s="938">
        <v>1065</v>
      </c>
      <c r="C16" s="485"/>
      <c r="D16" s="495">
        <f t="shared" si="0"/>
        <v>0</v>
      </c>
      <c r="E16" s="742" t="s">
        <v>20</v>
      </c>
      <c r="G16" s="754"/>
      <c r="H16" s="755"/>
    </row>
    <row r="17" spans="1:8" s="339" customFormat="1" ht="33" customHeight="1">
      <c r="A17" s="742" t="s">
        <v>21</v>
      </c>
      <c r="B17" s="935">
        <v>3434</v>
      </c>
      <c r="C17" s="752"/>
      <c r="D17" s="753">
        <f t="shared" si="0"/>
        <v>0</v>
      </c>
      <c r="E17" s="742" t="s">
        <v>22</v>
      </c>
      <c r="G17" s="754"/>
      <c r="H17" s="755"/>
    </row>
    <row r="18" spans="1:8" s="339" customFormat="1" ht="33" customHeight="1">
      <c r="A18" s="742" t="s">
        <v>115</v>
      </c>
      <c r="B18" s="967"/>
      <c r="C18" s="485"/>
      <c r="D18" s="495" t="s">
        <v>205</v>
      </c>
      <c r="E18" s="742" t="s">
        <v>23</v>
      </c>
      <c r="G18" s="754"/>
      <c r="H18" s="755"/>
    </row>
    <row r="19" spans="1:8" s="339" customFormat="1" ht="33" customHeight="1">
      <c r="A19" s="742" t="s">
        <v>24</v>
      </c>
      <c r="B19" s="935">
        <v>3934</v>
      </c>
      <c r="C19" s="752"/>
      <c r="D19" s="753">
        <f t="shared" si="0"/>
        <v>0</v>
      </c>
      <c r="E19" s="742" t="s">
        <v>25</v>
      </c>
      <c r="G19" s="754"/>
      <c r="H19" s="755"/>
    </row>
    <row r="20" spans="1:8" s="339" customFormat="1" ht="33" customHeight="1">
      <c r="A20" s="742" t="s">
        <v>116</v>
      </c>
      <c r="B20" s="938">
        <v>2248</v>
      </c>
      <c r="C20" s="485"/>
      <c r="D20" s="495">
        <f t="shared" si="0"/>
        <v>0</v>
      </c>
      <c r="E20" s="742" t="s">
        <v>27</v>
      </c>
      <c r="G20" s="754"/>
      <c r="H20" s="755"/>
    </row>
    <row r="21" spans="1:8" s="339" customFormat="1" ht="33" customHeight="1">
      <c r="A21" s="742" t="s">
        <v>118</v>
      </c>
      <c r="B21" s="935">
        <v>10</v>
      </c>
      <c r="C21" s="752"/>
      <c r="D21" s="753">
        <f t="shared" si="0"/>
        <v>0</v>
      </c>
      <c r="E21" s="742" t="s">
        <v>28</v>
      </c>
      <c r="G21" s="754"/>
      <c r="H21" s="755"/>
    </row>
    <row r="22" spans="1:8" s="339" customFormat="1" ht="33" customHeight="1">
      <c r="A22" s="742" t="s">
        <v>126</v>
      </c>
      <c r="B22" s="967"/>
      <c r="C22" s="485"/>
      <c r="D22" s="495" t="s">
        <v>205</v>
      </c>
      <c r="E22" s="742" t="s">
        <v>30</v>
      </c>
      <c r="G22" s="754"/>
      <c r="H22" s="755"/>
    </row>
    <row r="23" spans="1:8" s="339" customFormat="1" ht="33" customHeight="1">
      <c r="A23" s="742" t="s">
        <v>31</v>
      </c>
      <c r="B23" s="966"/>
      <c r="C23" s="752"/>
      <c r="D23" s="753" t="s">
        <v>205</v>
      </c>
      <c r="E23" s="742" t="s">
        <v>32</v>
      </c>
      <c r="G23" s="754"/>
      <c r="H23" s="755"/>
    </row>
    <row r="24" spans="1:8" s="339" customFormat="1" ht="33" customHeight="1">
      <c r="A24" s="742" t="s">
        <v>33</v>
      </c>
      <c r="B24" s="967"/>
      <c r="C24" s="485"/>
      <c r="D24" s="495" t="e">
        <f t="shared" si="0"/>
        <v>#DIV/0!</v>
      </c>
      <c r="E24" s="742" t="s">
        <v>34</v>
      </c>
      <c r="G24" s="754"/>
      <c r="H24" s="755"/>
    </row>
    <row r="25" spans="1:8" s="339" customFormat="1" ht="33" customHeight="1">
      <c r="A25" s="392" t="s">
        <v>58</v>
      </c>
      <c r="B25" s="885">
        <f>SUM(B5:B24)</f>
        <v>188773</v>
      </c>
      <c r="C25" s="409">
        <f>SUM(C5:C24)</f>
        <v>0</v>
      </c>
      <c r="D25" s="532">
        <f t="shared" si="0"/>
        <v>0</v>
      </c>
      <c r="E25" s="392" t="s">
        <v>36</v>
      </c>
    </row>
    <row r="26" spans="1:8" ht="32.25" customHeight="1">
      <c r="A26" s="968" t="s">
        <v>1436</v>
      </c>
      <c r="B26" s="964"/>
      <c r="C26" s="496"/>
      <c r="D26" s="496"/>
      <c r="E26" s="968" t="s">
        <v>1437</v>
      </c>
      <c r="F26" s="339"/>
      <c r="G26" s="341"/>
    </row>
    <row r="27" spans="1:8">
      <c r="F27" s="339"/>
      <c r="G27" s="341"/>
    </row>
    <row r="28" spans="1:8">
      <c r="F28" s="339"/>
      <c r="G28" s="341"/>
    </row>
    <row r="29" spans="1:8">
      <c r="F29" s="339"/>
    </row>
    <row r="30" spans="1:8">
      <c r="F30" s="339"/>
    </row>
    <row r="31" spans="1:8">
      <c r="F31" s="339"/>
    </row>
    <row r="32" spans="1:8">
      <c r="F32" s="339"/>
    </row>
  </sheetData>
  <mergeCells count="4">
    <mergeCell ref="A1:E1"/>
    <mergeCell ref="A2:E2"/>
    <mergeCell ref="A3:B3"/>
    <mergeCell ref="C3:E3"/>
  </mergeCells>
  <pageMargins left="0.7" right="0.7" top="0.75" bottom="0.75" header="0.3" footer="0.3"/>
  <pageSetup paperSize="9" scale="56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BI86"/>
  <sheetViews>
    <sheetView showGridLines="0" rightToLeft="1" zoomScale="90" zoomScaleNormal="90" workbookViewId="0">
      <selection activeCell="Q24" sqref="Q24"/>
    </sheetView>
  </sheetViews>
  <sheetFormatPr defaultColWidth="8.85546875" defaultRowHeight="18" customHeight="1"/>
  <cols>
    <col min="1" max="1" width="22" style="142" customWidth="1"/>
    <col min="2" max="3" width="11.7109375" style="135" customWidth="1"/>
    <col min="4" max="14" width="11.7109375" style="142" customWidth="1"/>
    <col min="15" max="15" width="24.85546875" style="153" customWidth="1"/>
    <col min="16" max="16" width="8.85546875" style="152"/>
    <col min="17" max="17" width="9.85546875" style="152" bestFit="1" customWidth="1"/>
    <col min="18" max="213" width="8.85546875" style="142"/>
    <col min="214" max="214" width="10.28515625" style="142" customWidth="1"/>
    <col min="215" max="215" width="10" style="142" customWidth="1"/>
    <col min="216" max="216" width="8.28515625" style="142" customWidth="1"/>
    <col min="217" max="217" width="7.42578125" style="142" customWidth="1"/>
    <col min="218" max="221" width="8.28515625" style="142" customWidth="1"/>
    <col min="222" max="223" width="7.42578125" style="142" customWidth="1"/>
    <col min="224" max="224" width="9.85546875" style="142" customWidth="1"/>
    <col min="225" max="225" width="8.28515625" style="142" customWidth="1"/>
    <col min="226" max="226" width="8.42578125" style="142" customWidth="1"/>
    <col min="227" max="227" width="8" style="142" customWidth="1"/>
    <col min="228" max="228" width="9.7109375" style="142" customWidth="1"/>
    <col min="229" max="237" width="9.140625" style="142" customWidth="1"/>
    <col min="238" max="469" width="8.85546875" style="142"/>
    <col min="470" max="470" width="10.28515625" style="142" customWidth="1"/>
    <col min="471" max="471" width="10" style="142" customWidth="1"/>
    <col min="472" max="472" width="8.28515625" style="142" customWidth="1"/>
    <col min="473" max="473" width="7.42578125" style="142" customWidth="1"/>
    <col min="474" max="477" width="8.28515625" style="142" customWidth="1"/>
    <col min="478" max="479" width="7.42578125" style="142" customWidth="1"/>
    <col min="480" max="480" width="9.85546875" style="142" customWidth="1"/>
    <col min="481" max="481" width="8.28515625" style="142" customWidth="1"/>
    <col min="482" max="482" width="8.42578125" style="142" customWidth="1"/>
    <col min="483" max="483" width="8" style="142" customWidth="1"/>
    <col min="484" max="484" width="9.7109375" style="142" customWidth="1"/>
    <col min="485" max="493" width="9.140625" style="142" customWidth="1"/>
    <col min="494" max="725" width="8.85546875" style="142"/>
    <col min="726" max="726" width="10.28515625" style="142" customWidth="1"/>
    <col min="727" max="727" width="10" style="142" customWidth="1"/>
    <col min="728" max="728" width="8.28515625" style="142" customWidth="1"/>
    <col min="729" max="729" width="7.42578125" style="142" customWidth="1"/>
    <col min="730" max="733" width="8.28515625" style="142" customWidth="1"/>
    <col min="734" max="735" width="7.42578125" style="142" customWidth="1"/>
    <col min="736" max="736" width="9.85546875" style="142" customWidth="1"/>
    <col min="737" max="737" width="8.28515625" style="142" customWidth="1"/>
    <col min="738" max="738" width="8.42578125" style="142" customWidth="1"/>
    <col min="739" max="739" width="8" style="142" customWidth="1"/>
    <col min="740" max="740" width="9.7109375" style="142" customWidth="1"/>
    <col min="741" max="749" width="9.140625" style="142" customWidth="1"/>
    <col min="750" max="981" width="8.85546875" style="142"/>
    <col min="982" max="982" width="10.28515625" style="142" customWidth="1"/>
    <col min="983" max="983" width="10" style="142" customWidth="1"/>
    <col min="984" max="984" width="8.28515625" style="142" customWidth="1"/>
    <col min="985" max="985" width="7.42578125" style="142" customWidth="1"/>
    <col min="986" max="989" width="8.28515625" style="142" customWidth="1"/>
    <col min="990" max="991" width="7.42578125" style="142" customWidth="1"/>
    <col min="992" max="992" width="9.85546875" style="142" customWidth="1"/>
    <col min="993" max="993" width="8.28515625" style="142" customWidth="1"/>
    <col min="994" max="994" width="8.42578125" style="142" customWidth="1"/>
    <col min="995" max="995" width="8" style="142" customWidth="1"/>
    <col min="996" max="996" width="9.7109375" style="142" customWidth="1"/>
    <col min="997" max="1005" width="9.140625" style="142" customWidth="1"/>
    <col min="1006" max="1237" width="8.85546875" style="142"/>
    <col min="1238" max="1238" width="10.28515625" style="142" customWidth="1"/>
    <col min="1239" max="1239" width="10" style="142" customWidth="1"/>
    <col min="1240" max="1240" width="8.28515625" style="142" customWidth="1"/>
    <col min="1241" max="1241" width="7.42578125" style="142" customWidth="1"/>
    <col min="1242" max="1245" width="8.28515625" style="142" customWidth="1"/>
    <col min="1246" max="1247" width="7.42578125" style="142" customWidth="1"/>
    <col min="1248" max="1248" width="9.85546875" style="142" customWidth="1"/>
    <col min="1249" max="1249" width="8.28515625" style="142" customWidth="1"/>
    <col min="1250" max="1250" width="8.42578125" style="142" customWidth="1"/>
    <col min="1251" max="1251" width="8" style="142" customWidth="1"/>
    <col min="1252" max="1252" width="9.7109375" style="142" customWidth="1"/>
    <col min="1253" max="1261" width="9.140625" style="142" customWidth="1"/>
    <col min="1262" max="1493" width="8.85546875" style="142"/>
    <col min="1494" max="1494" width="10.28515625" style="142" customWidth="1"/>
    <col min="1495" max="1495" width="10" style="142" customWidth="1"/>
    <col min="1496" max="1496" width="8.28515625" style="142" customWidth="1"/>
    <col min="1497" max="1497" width="7.42578125" style="142" customWidth="1"/>
    <col min="1498" max="1501" width="8.28515625" style="142" customWidth="1"/>
    <col min="1502" max="1503" width="7.42578125" style="142" customWidth="1"/>
    <col min="1504" max="1504" width="9.85546875" style="142" customWidth="1"/>
    <col min="1505" max="1505" width="8.28515625" style="142" customWidth="1"/>
    <col min="1506" max="1506" width="8.42578125" style="142" customWidth="1"/>
    <col min="1507" max="1507" width="8" style="142" customWidth="1"/>
    <col min="1508" max="1508" width="9.7109375" style="142" customWidth="1"/>
    <col min="1509" max="1517" width="9.140625" style="142" customWidth="1"/>
    <col min="1518" max="1749" width="8.85546875" style="142"/>
    <col min="1750" max="1750" width="10.28515625" style="142" customWidth="1"/>
    <col min="1751" max="1751" width="10" style="142" customWidth="1"/>
    <col min="1752" max="1752" width="8.28515625" style="142" customWidth="1"/>
    <col min="1753" max="1753" width="7.42578125" style="142" customWidth="1"/>
    <col min="1754" max="1757" width="8.28515625" style="142" customWidth="1"/>
    <col min="1758" max="1759" width="7.42578125" style="142" customWidth="1"/>
    <col min="1760" max="1760" width="9.85546875" style="142" customWidth="1"/>
    <col min="1761" max="1761" width="8.28515625" style="142" customWidth="1"/>
    <col min="1762" max="1762" width="8.42578125" style="142" customWidth="1"/>
    <col min="1763" max="1763" width="8" style="142" customWidth="1"/>
    <col min="1764" max="1764" width="9.7109375" style="142" customWidth="1"/>
    <col min="1765" max="1773" width="9.140625" style="142" customWidth="1"/>
    <col min="1774" max="2005" width="8.85546875" style="142"/>
    <col min="2006" max="2006" width="10.28515625" style="142" customWidth="1"/>
    <col min="2007" max="2007" width="10" style="142" customWidth="1"/>
    <col min="2008" max="2008" width="8.28515625" style="142" customWidth="1"/>
    <col min="2009" max="2009" width="7.42578125" style="142" customWidth="1"/>
    <col min="2010" max="2013" width="8.28515625" style="142" customWidth="1"/>
    <col min="2014" max="2015" width="7.42578125" style="142" customWidth="1"/>
    <col min="2016" max="2016" width="9.85546875" style="142" customWidth="1"/>
    <col min="2017" max="2017" width="8.28515625" style="142" customWidth="1"/>
    <col min="2018" max="2018" width="8.42578125" style="142" customWidth="1"/>
    <col min="2019" max="2019" width="8" style="142" customWidth="1"/>
    <col min="2020" max="2020" width="9.7109375" style="142" customWidth="1"/>
    <col min="2021" max="2029" width="9.140625" style="142" customWidth="1"/>
    <col min="2030" max="2261" width="8.85546875" style="142"/>
    <col min="2262" max="2262" width="10.28515625" style="142" customWidth="1"/>
    <col min="2263" max="2263" width="10" style="142" customWidth="1"/>
    <col min="2264" max="2264" width="8.28515625" style="142" customWidth="1"/>
    <col min="2265" max="2265" width="7.42578125" style="142" customWidth="1"/>
    <col min="2266" max="2269" width="8.28515625" style="142" customWidth="1"/>
    <col min="2270" max="2271" width="7.42578125" style="142" customWidth="1"/>
    <col min="2272" max="2272" width="9.85546875" style="142" customWidth="1"/>
    <col min="2273" max="2273" width="8.28515625" style="142" customWidth="1"/>
    <col min="2274" max="2274" width="8.42578125" style="142" customWidth="1"/>
    <col min="2275" max="2275" width="8" style="142" customWidth="1"/>
    <col min="2276" max="2276" width="9.7109375" style="142" customWidth="1"/>
    <col min="2277" max="2285" width="9.140625" style="142" customWidth="1"/>
    <col min="2286" max="2517" width="8.85546875" style="142"/>
    <col min="2518" max="2518" width="10.28515625" style="142" customWidth="1"/>
    <col min="2519" max="2519" width="10" style="142" customWidth="1"/>
    <col min="2520" max="2520" width="8.28515625" style="142" customWidth="1"/>
    <col min="2521" max="2521" width="7.42578125" style="142" customWidth="1"/>
    <col min="2522" max="2525" width="8.28515625" style="142" customWidth="1"/>
    <col min="2526" max="2527" width="7.42578125" style="142" customWidth="1"/>
    <col min="2528" max="2528" width="9.85546875" style="142" customWidth="1"/>
    <col min="2529" max="2529" width="8.28515625" style="142" customWidth="1"/>
    <col min="2530" max="2530" width="8.42578125" style="142" customWidth="1"/>
    <col min="2531" max="2531" width="8" style="142" customWidth="1"/>
    <col min="2532" max="2532" width="9.7109375" style="142" customWidth="1"/>
    <col min="2533" max="2541" width="9.140625" style="142" customWidth="1"/>
    <col min="2542" max="2773" width="8.85546875" style="142"/>
    <col min="2774" max="2774" width="10.28515625" style="142" customWidth="1"/>
    <col min="2775" max="2775" width="10" style="142" customWidth="1"/>
    <col min="2776" max="2776" width="8.28515625" style="142" customWidth="1"/>
    <col min="2777" max="2777" width="7.42578125" style="142" customWidth="1"/>
    <col min="2778" max="2781" width="8.28515625" style="142" customWidth="1"/>
    <col min="2782" max="2783" width="7.42578125" style="142" customWidth="1"/>
    <col min="2784" max="2784" width="9.85546875" style="142" customWidth="1"/>
    <col min="2785" max="2785" width="8.28515625" style="142" customWidth="1"/>
    <col min="2786" max="2786" width="8.42578125" style="142" customWidth="1"/>
    <col min="2787" max="2787" width="8" style="142" customWidth="1"/>
    <col min="2788" max="2788" width="9.7109375" style="142" customWidth="1"/>
    <col min="2789" max="2797" width="9.140625" style="142" customWidth="1"/>
    <col min="2798" max="3029" width="8.85546875" style="142"/>
    <col min="3030" max="3030" width="10.28515625" style="142" customWidth="1"/>
    <col min="3031" max="3031" width="10" style="142" customWidth="1"/>
    <col min="3032" max="3032" width="8.28515625" style="142" customWidth="1"/>
    <col min="3033" max="3033" width="7.42578125" style="142" customWidth="1"/>
    <col min="3034" max="3037" width="8.28515625" style="142" customWidth="1"/>
    <col min="3038" max="3039" width="7.42578125" style="142" customWidth="1"/>
    <col min="3040" max="3040" width="9.85546875" style="142" customWidth="1"/>
    <col min="3041" max="3041" width="8.28515625" style="142" customWidth="1"/>
    <col min="3042" max="3042" width="8.42578125" style="142" customWidth="1"/>
    <col min="3043" max="3043" width="8" style="142" customWidth="1"/>
    <col min="3044" max="3044" width="9.7109375" style="142" customWidth="1"/>
    <col min="3045" max="3053" width="9.140625" style="142" customWidth="1"/>
    <col min="3054" max="3285" width="8.85546875" style="142"/>
    <col min="3286" max="3286" width="10.28515625" style="142" customWidth="1"/>
    <col min="3287" max="3287" width="10" style="142" customWidth="1"/>
    <col min="3288" max="3288" width="8.28515625" style="142" customWidth="1"/>
    <col min="3289" max="3289" width="7.42578125" style="142" customWidth="1"/>
    <col min="3290" max="3293" width="8.28515625" style="142" customWidth="1"/>
    <col min="3294" max="3295" width="7.42578125" style="142" customWidth="1"/>
    <col min="3296" max="3296" width="9.85546875" style="142" customWidth="1"/>
    <col min="3297" max="3297" width="8.28515625" style="142" customWidth="1"/>
    <col min="3298" max="3298" width="8.42578125" style="142" customWidth="1"/>
    <col min="3299" max="3299" width="8" style="142" customWidth="1"/>
    <col min="3300" max="3300" width="9.7109375" style="142" customWidth="1"/>
    <col min="3301" max="3309" width="9.140625" style="142" customWidth="1"/>
    <col min="3310" max="3541" width="8.85546875" style="142"/>
    <col min="3542" max="3542" width="10.28515625" style="142" customWidth="1"/>
    <col min="3543" max="3543" width="10" style="142" customWidth="1"/>
    <col min="3544" max="3544" width="8.28515625" style="142" customWidth="1"/>
    <col min="3545" max="3545" width="7.42578125" style="142" customWidth="1"/>
    <col min="3546" max="3549" width="8.28515625" style="142" customWidth="1"/>
    <col min="3550" max="3551" width="7.42578125" style="142" customWidth="1"/>
    <col min="3552" max="3552" width="9.85546875" style="142" customWidth="1"/>
    <col min="3553" max="3553" width="8.28515625" style="142" customWidth="1"/>
    <col min="3554" max="3554" width="8.42578125" style="142" customWidth="1"/>
    <col min="3555" max="3555" width="8" style="142" customWidth="1"/>
    <col min="3556" max="3556" width="9.7109375" style="142" customWidth="1"/>
    <col min="3557" max="3565" width="9.140625" style="142" customWidth="1"/>
    <col min="3566" max="3797" width="8.85546875" style="142"/>
    <col min="3798" max="3798" width="10.28515625" style="142" customWidth="1"/>
    <col min="3799" max="3799" width="10" style="142" customWidth="1"/>
    <col min="3800" max="3800" width="8.28515625" style="142" customWidth="1"/>
    <col min="3801" max="3801" width="7.42578125" style="142" customWidth="1"/>
    <col min="3802" max="3805" width="8.28515625" style="142" customWidth="1"/>
    <col min="3806" max="3807" width="7.42578125" style="142" customWidth="1"/>
    <col min="3808" max="3808" width="9.85546875" style="142" customWidth="1"/>
    <col min="3809" max="3809" width="8.28515625" style="142" customWidth="1"/>
    <col min="3810" max="3810" width="8.42578125" style="142" customWidth="1"/>
    <col min="3811" max="3811" width="8" style="142" customWidth="1"/>
    <col min="3812" max="3812" width="9.7109375" style="142" customWidth="1"/>
    <col min="3813" max="3821" width="9.140625" style="142" customWidth="1"/>
    <col min="3822" max="4053" width="8.85546875" style="142"/>
    <col min="4054" max="4054" width="10.28515625" style="142" customWidth="1"/>
    <col min="4055" max="4055" width="10" style="142" customWidth="1"/>
    <col min="4056" max="4056" width="8.28515625" style="142" customWidth="1"/>
    <col min="4057" max="4057" width="7.42578125" style="142" customWidth="1"/>
    <col min="4058" max="4061" width="8.28515625" style="142" customWidth="1"/>
    <col min="4062" max="4063" width="7.42578125" style="142" customWidth="1"/>
    <col min="4064" max="4064" width="9.85546875" style="142" customWidth="1"/>
    <col min="4065" max="4065" width="8.28515625" style="142" customWidth="1"/>
    <col min="4066" max="4066" width="8.42578125" style="142" customWidth="1"/>
    <col min="4067" max="4067" width="8" style="142" customWidth="1"/>
    <col min="4068" max="4068" width="9.7109375" style="142" customWidth="1"/>
    <col min="4069" max="4077" width="9.140625" style="142" customWidth="1"/>
    <col min="4078" max="4309" width="8.85546875" style="142"/>
    <col min="4310" max="4310" width="10.28515625" style="142" customWidth="1"/>
    <col min="4311" max="4311" width="10" style="142" customWidth="1"/>
    <col min="4312" max="4312" width="8.28515625" style="142" customWidth="1"/>
    <col min="4313" max="4313" width="7.42578125" style="142" customWidth="1"/>
    <col min="4314" max="4317" width="8.28515625" style="142" customWidth="1"/>
    <col min="4318" max="4319" width="7.42578125" style="142" customWidth="1"/>
    <col min="4320" max="4320" width="9.85546875" style="142" customWidth="1"/>
    <col min="4321" max="4321" width="8.28515625" style="142" customWidth="1"/>
    <col min="4322" max="4322" width="8.42578125" style="142" customWidth="1"/>
    <col min="4323" max="4323" width="8" style="142" customWidth="1"/>
    <col min="4324" max="4324" width="9.7109375" style="142" customWidth="1"/>
    <col min="4325" max="4333" width="9.140625" style="142" customWidth="1"/>
    <col min="4334" max="4565" width="8.85546875" style="142"/>
    <col min="4566" max="4566" width="10.28515625" style="142" customWidth="1"/>
    <col min="4567" max="4567" width="10" style="142" customWidth="1"/>
    <col min="4568" max="4568" width="8.28515625" style="142" customWidth="1"/>
    <col min="4569" max="4569" width="7.42578125" style="142" customWidth="1"/>
    <col min="4570" max="4573" width="8.28515625" style="142" customWidth="1"/>
    <col min="4574" max="4575" width="7.42578125" style="142" customWidth="1"/>
    <col min="4576" max="4576" width="9.85546875" style="142" customWidth="1"/>
    <col min="4577" max="4577" width="8.28515625" style="142" customWidth="1"/>
    <col min="4578" max="4578" width="8.42578125" style="142" customWidth="1"/>
    <col min="4579" max="4579" width="8" style="142" customWidth="1"/>
    <col min="4580" max="4580" width="9.7109375" style="142" customWidth="1"/>
    <col min="4581" max="4589" width="9.140625" style="142" customWidth="1"/>
    <col min="4590" max="4821" width="8.85546875" style="142"/>
    <col min="4822" max="4822" width="10.28515625" style="142" customWidth="1"/>
    <col min="4823" max="4823" width="10" style="142" customWidth="1"/>
    <col min="4824" max="4824" width="8.28515625" style="142" customWidth="1"/>
    <col min="4825" max="4825" width="7.42578125" style="142" customWidth="1"/>
    <col min="4826" max="4829" width="8.28515625" style="142" customWidth="1"/>
    <col min="4830" max="4831" width="7.42578125" style="142" customWidth="1"/>
    <col min="4832" max="4832" width="9.85546875" style="142" customWidth="1"/>
    <col min="4833" max="4833" width="8.28515625" style="142" customWidth="1"/>
    <col min="4834" max="4834" width="8.42578125" style="142" customWidth="1"/>
    <col min="4835" max="4835" width="8" style="142" customWidth="1"/>
    <col min="4836" max="4836" width="9.7109375" style="142" customWidth="1"/>
    <col min="4837" max="4845" width="9.140625" style="142" customWidth="1"/>
    <col min="4846" max="5077" width="8.85546875" style="142"/>
    <col min="5078" max="5078" width="10.28515625" style="142" customWidth="1"/>
    <col min="5079" max="5079" width="10" style="142" customWidth="1"/>
    <col min="5080" max="5080" width="8.28515625" style="142" customWidth="1"/>
    <col min="5081" max="5081" width="7.42578125" style="142" customWidth="1"/>
    <col min="5082" max="5085" width="8.28515625" style="142" customWidth="1"/>
    <col min="5086" max="5087" width="7.42578125" style="142" customWidth="1"/>
    <col min="5088" max="5088" width="9.85546875" style="142" customWidth="1"/>
    <col min="5089" max="5089" width="8.28515625" style="142" customWidth="1"/>
    <col min="5090" max="5090" width="8.42578125" style="142" customWidth="1"/>
    <col min="5091" max="5091" width="8" style="142" customWidth="1"/>
    <col min="5092" max="5092" width="9.7109375" style="142" customWidth="1"/>
    <col min="5093" max="5101" width="9.140625" style="142" customWidth="1"/>
    <col min="5102" max="5333" width="8.85546875" style="142"/>
    <col min="5334" max="5334" width="10.28515625" style="142" customWidth="1"/>
    <col min="5335" max="5335" width="10" style="142" customWidth="1"/>
    <col min="5336" max="5336" width="8.28515625" style="142" customWidth="1"/>
    <col min="5337" max="5337" width="7.42578125" style="142" customWidth="1"/>
    <col min="5338" max="5341" width="8.28515625" style="142" customWidth="1"/>
    <col min="5342" max="5343" width="7.42578125" style="142" customWidth="1"/>
    <col min="5344" max="5344" width="9.85546875" style="142" customWidth="1"/>
    <col min="5345" max="5345" width="8.28515625" style="142" customWidth="1"/>
    <col min="5346" max="5346" width="8.42578125" style="142" customWidth="1"/>
    <col min="5347" max="5347" width="8" style="142" customWidth="1"/>
    <col min="5348" max="5348" width="9.7109375" style="142" customWidth="1"/>
    <col min="5349" max="5357" width="9.140625" style="142" customWidth="1"/>
    <col min="5358" max="5589" width="8.85546875" style="142"/>
    <col min="5590" max="5590" width="10.28515625" style="142" customWidth="1"/>
    <col min="5591" max="5591" width="10" style="142" customWidth="1"/>
    <col min="5592" max="5592" width="8.28515625" style="142" customWidth="1"/>
    <col min="5593" max="5593" width="7.42578125" style="142" customWidth="1"/>
    <col min="5594" max="5597" width="8.28515625" style="142" customWidth="1"/>
    <col min="5598" max="5599" width="7.42578125" style="142" customWidth="1"/>
    <col min="5600" max="5600" width="9.85546875" style="142" customWidth="1"/>
    <col min="5601" max="5601" width="8.28515625" style="142" customWidth="1"/>
    <col min="5602" max="5602" width="8.42578125" style="142" customWidth="1"/>
    <col min="5603" max="5603" width="8" style="142" customWidth="1"/>
    <col min="5604" max="5604" width="9.7109375" style="142" customWidth="1"/>
    <col min="5605" max="5613" width="9.140625" style="142" customWidth="1"/>
    <col min="5614" max="5845" width="8.85546875" style="142"/>
    <col min="5846" max="5846" width="10.28515625" style="142" customWidth="1"/>
    <col min="5847" max="5847" width="10" style="142" customWidth="1"/>
    <col min="5848" max="5848" width="8.28515625" style="142" customWidth="1"/>
    <col min="5849" max="5849" width="7.42578125" style="142" customWidth="1"/>
    <col min="5850" max="5853" width="8.28515625" style="142" customWidth="1"/>
    <col min="5854" max="5855" width="7.42578125" style="142" customWidth="1"/>
    <col min="5856" max="5856" width="9.85546875" style="142" customWidth="1"/>
    <col min="5857" max="5857" width="8.28515625" style="142" customWidth="1"/>
    <col min="5858" max="5858" width="8.42578125" style="142" customWidth="1"/>
    <col min="5859" max="5859" width="8" style="142" customWidth="1"/>
    <col min="5860" max="5860" width="9.7109375" style="142" customWidth="1"/>
    <col min="5861" max="5869" width="9.140625" style="142" customWidth="1"/>
    <col min="5870" max="6101" width="8.85546875" style="142"/>
    <col min="6102" max="6102" width="10.28515625" style="142" customWidth="1"/>
    <col min="6103" max="6103" width="10" style="142" customWidth="1"/>
    <col min="6104" max="6104" width="8.28515625" style="142" customWidth="1"/>
    <col min="6105" max="6105" width="7.42578125" style="142" customWidth="1"/>
    <col min="6106" max="6109" width="8.28515625" style="142" customWidth="1"/>
    <col min="6110" max="6111" width="7.42578125" style="142" customWidth="1"/>
    <col min="6112" max="6112" width="9.85546875" style="142" customWidth="1"/>
    <col min="6113" max="6113" width="8.28515625" style="142" customWidth="1"/>
    <col min="6114" max="6114" width="8.42578125" style="142" customWidth="1"/>
    <col min="6115" max="6115" width="8" style="142" customWidth="1"/>
    <col min="6116" max="6116" width="9.7109375" style="142" customWidth="1"/>
    <col min="6117" max="6125" width="9.140625" style="142" customWidth="1"/>
    <col min="6126" max="6357" width="8.85546875" style="142"/>
    <col min="6358" max="6358" width="10.28515625" style="142" customWidth="1"/>
    <col min="6359" max="6359" width="10" style="142" customWidth="1"/>
    <col min="6360" max="6360" width="8.28515625" style="142" customWidth="1"/>
    <col min="6361" max="6361" width="7.42578125" style="142" customWidth="1"/>
    <col min="6362" max="6365" width="8.28515625" style="142" customWidth="1"/>
    <col min="6366" max="6367" width="7.42578125" style="142" customWidth="1"/>
    <col min="6368" max="6368" width="9.85546875" style="142" customWidth="1"/>
    <col min="6369" max="6369" width="8.28515625" style="142" customWidth="1"/>
    <col min="6370" max="6370" width="8.42578125" style="142" customWidth="1"/>
    <col min="6371" max="6371" width="8" style="142" customWidth="1"/>
    <col min="6372" max="6372" width="9.7109375" style="142" customWidth="1"/>
    <col min="6373" max="6381" width="9.140625" style="142" customWidth="1"/>
    <col min="6382" max="6613" width="8.85546875" style="142"/>
    <col min="6614" max="6614" width="10.28515625" style="142" customWidth="1"/>
    <col min="6615" max="6615" width="10" style="142" customWidth="1"/>
    <col min="6616" max="6616" width="8.28515625" style="142" customWidth="1"/>
    <col min="6617" max="6617" width="7.42578125" style="142" customWidth="1"/>
    <col min="6618" max="6621" width="8.28515625" style="142" customWidth="1"/>
    <col min="6622" max="6623" width="7.42578125" style="142" customWidth="1"/>
    <col min="6624" max="6624" width="9.85546875" style="142" customWidth="1"/>
    <col min="6625" max="6625" width="8.28515625" style="142" customWidth="1"/>
    <col min="6626" max="6626" width="8.42578125" style="142" customWidth="1"/>
    <col min="6627" max="6627" width="8" style="142" customWidth="1"/>
    <col min="6628" max="6628" width="9.7109375" style="142" customWidth="1"/>
    <col min="6629" max="6637" width="9.140625" style="142" customWidth="1"/>
    <col min="6638" max="6869" width="8.85546875" style="142"/>
    <col min="6870" max="6870" width="10.28515625" style="142" customWidth="1"/>
    <col min="6871" max="6871" width="10" style="142" customWidth="1"/>
    <col min="6872" max="6872" width="8.28515625" style="142" customWidth="1"/>
    <col min="6873" max="6873" width="7.42578125" style="142" customWidth="1"/>
    <col min="6874" max="6877" width="8.28515625" style="142" customWidth="1"/>
    <col min="6878" max="6879" width="7.42578125" style="142" customWidth="1"/>
    <col min="6880" max="6880" width="9.85546875" style="142" customWidth="1"/>
    <col min="6881" max="6881" width="8.28515625" style="142" customWidth="1"/>
    <col min="6882" max="6882" width="8.42578125" style="142" customWidth="1"/>
    <col min="6883" max="6883" width="8" style="142" customWidth="1"/>
    <col min="6884" max="6884" width="9.7109375" style="142" customWidth="1"/>
    <col min="6885" max="6893" width="9.140625" style="142" customWidth="1"/>
    <col min="6894" max="7125" width="8.85546875" style="142"/>
    <col min="7126" max="7126" width="10.28515625" style="142" customWidth="1"/>
    <col min="7127" max="7127" width="10" style="142" customWidth="1"/>
    <col min="7128" max="7128" width="8.28515625" style="142" customWidth="1"/>
    <col min="7129" max="7129" width="7.42578125" style="142" customWidth="1"/>
    <col min="7130" max="7133" width="8.28515625" style="142" customWidth="1"/>
    <col min="7134" max="7135" width="7.42578125" style="142" customWidth="1"/>
    <col min="7136" max="7136" width="9.85546875" style="142" customWidth="1"/>
    <col min="7137" max="7137" width="8.28515625" style="142" customWidth="1"/>
    <col min="7138" max="7138" width="8.42578125" style="142" customWidth="1"/>
    <col min="7139" max="7139" width="8" style="142" customWidth="1"/>
    <col min="7140" max="7140" width="9.7109375" style="142" customWidth="1"/>
    <col min="7141" max="7149" width="9.140625" style="142" customWidth="1"/>
    <col min="7150" max="7381" width="8.85546875" style="142"/>
    <col min="7382" max="7382" width="10.28515625" style="142" customWidth="1"/>
    <col min="7383" max="7383" width="10" style="142" customWidth="1"/>
    <col min="7384" max="7384" width="8.28515625" style="142" customWidth="1"/>
    <col min="7385" max="7385" width="7.42578125" style="142" customWidth="1"/>
    <col min="7386" max="7389" width="8.28515625" style="142" customWidth="1"/>
    <col min="7390" max="7391" width="7.42578125" style="142" customWidth="1"/>
    <col min="7392" max="7392" width="9.85546875" style="142" customWidth="1"/>
    <col min="7393" max="7393" width="8.28515625" style="142" customWidth="1"/>
    <col min="7394" max="7394" width="8.42578125" style="142" customWidth="1"/>
    <col min="7395" max="7395" width="8" style="142" customWidth="1"/>
    <col min="7396" max="7396" width="9.7109375" style="142" customWidth="1"/>
    <col min="7397" max="7405" width="9.140625" style="142" customWidth="1"/>
    <col min="7406" max="7637" width="8.85546875" style="142"/>
    <col min="7638" max="7638" width="10.28515625" style="142" customWidth="1"/>
    <col min="7639" max="7639" width="10" style="142" customWidth="1"/>
    <col min="7640" max="7640" width="8.28515625" style="142" customWidth="1"/>
    <col min="7641" max="7641" width="7.42578125" style="142" customWidth="1"/>
    <col min="7642" max="7645" width="8.28515625" style="142" customWidth="1"/>
    <col min="7646" max="7647" width="7.42578125" style="142" customWidth="1"/>
    <col min="7648" max="7648" width="9.85546875" style="142" customWidth="1"/>
    <col min="7649" max="7649" width="8.28515625" style="142" customWidth="1"/>
    <col min="7650" max="7650" width="8.42578125" style="142" customWidth="1"/>
    <col min="7651" max="7651" width="8" style="142" customWidth="1"/>
    <col min="7652" max="7652" width="9.7109375" style="142" customWidth="1"/>
    <col min="7653" max="7661" width="9.140625" style="142" customWidth="1"/>
    <col min="7662" max="7893" width="8.85546875" style="142"/>
    <col min="7894" max="7894" width="10.28515625" style="142" customWidth="1"/>
    <col min="7895" max="7895" width="10" style="142" customWidth="1"/>
    <col min="7896" max="7896" width="8.28515625" style="142" customWidth="1"/>
    <col min="7897" max="7897" width="7.42578125" style="142" customWidth="1"/>
    <col min="7898" max="7901" width="8.28515625" style="142" customWidth="1"/>
    <col min="7902" max="7903" width="7.42578125" style="142" customWidth="1"/>
    <col min="7904" max="7904" width="9.85546875" style="142" customWidth="1"/>
    <col min="7905" max="7905" width="8.28515625" style="142" customWidth="1"/>
    <col min="7906" max="7906" width="8.42578125" style="142" customWidth="1"/>
    <col min="7907" max="7907" width="8" style="142" customWidth="1"/>
    <col min="7908" max="7908" width="9.7109375" style="142" customWidth="1"/>
    <col min="7909" max="7917" width="9.140625" style="142" customWidth="1"/>
    <col min="7918" max="8149" width="8.85546875" style="142"/>
    <col min="8150" max="8150" width="10.28515625" style="142" customWidth="1"/>
    <col min="8151" max="8151" width="10" style="142" customWidth="1"/>
    <col min="8152" max="8152" width="8.28515625" style="142" customWidth="1"/>
    <col min="8153" max="8153" width="7.42578125" style="142" customWidth="1"/>
    <col min="8154" max="8157" width="8.28515625" style="142" customWidth="1"/>
    <col min="8158" max="8159" width="7.42578125" style="142" customWidth="1"/>
    <col min="8160" max="8160" width="9.85546875" style="142" customWidth="1"/>
    <col min="8161" max="8161" width="8.28515625" style="142" customWidth="1"/>
    <col min="8162" max="8162" width="8.42578125" style="142" customWidth="1"/>
    <col min="8163" max="8163" width="8" style="142" customWidth="1"/>
    <col min="8164" max="8164" width="9.7109375" style="142" customWidth="1"/>
    <col min="8165" max="8173" width="9.140625" style="142" customWidth="1"/>
    <col min="8174" max="8405" width="8.85546875" style="142"/>
    <col min="8406" max="8406" width="10.28515625" style="142" customWidth="1"/>
    <col min="8407" max="8407" width="10" style="142" customWidth="1"/>
    <col min="8408" max="8408" width="8.28515625" style="142" customWidth="1"/>
    <col min="8409" max="8409" width="7.42578125" style="142" customWidth="1"/>
    <col min="8410" max="8413" width="8.28515625" style="142" customWidth="1"/>
    <col min="8414" max="8415" width="7.42578125" style="142" customWidth="1"/>
    <col min="8416" max="8416" width="9.85546875" style="142" customWidth="1"/>
    <col min="8417" max="8417" width="8.28515625" style="142" customWidth="1"/>
    <col min="8418" max="8418" width="8.42578125" style="142" customWidth="1"/>
    <col min="8419" max="8419" width="8" style="142" customWidth="1"/>
    <col min="8420" max="8420" width="9.7109375" style="142" customWidth="1"/>
    <col min="8421" max="8429" width="9.140625" style="142" customWidth="1"/>
    <col min="8430" max="8661" width="8.85546875" style="142"/>
    <col min="8662" max="8662" width="10.28515625" style="142" customWidth="1"/>
    <col min="8663" max="8663" width="10" style="142" customWidth="1"/>
    <col min="8664" max="8664" width="8.28515625" style="142" customWidth="1"/>
    <col min="8665" max="8665" width="7.42578125" style="142" customWidth="1"/>
    <col min="8666" max="8669" width="8.28515625" style="142" customWidth="1"/>
    <col min="8670" max="8671" width="7.42578125" style="142" customWidth="1"/>
    <col min="8672" max="8672" width="9.85546875" style="142" customWidth="1"/>
    <col min="8673" max="8673" width="8.28515625" style="142" customWidth="1"/>
    <col min="8674" max="8674" width="8.42578125" style="142" customWidth="1"/>
    <col min="8675" max="8675" width="8" style="142" customWidth="1"/>
    <col min="8676" max="8676" width="9.7109375" style="142" customWidth="1"/>
    <col min="8677" max="8685" width="9.140625" style="142" customWidth="1"/>
    <col min="8686" max="8917" width="8.85546875" style="142"/>
    <col min="8918" max="8918" width="10.28515625" style="142" customWidth="1"/>
    <col min="8919" max="8919" width="10" style="142" customWidth="1"/>
    <col min="8920" max="8920" width="8.28515625" style="142" customWidth="1"/>
    <col min="8921" max="8921" width="7.42578125" style="142" customWidth="1"/>
    <col min="8922" max="8925" width="8.28515625" style="142" customWidth="1"/>
    <col min="8926" max="8927" width="7.42578125" style="142" customWidth="1"/>
    <col min="8928" max="8928" width="9.85546875" style="142" customWidth="1"/>
    <col min="8929" max="8929" width="8.28515625" style="142" customWidth="1"/>
    <col min="8930" max="8930" width="8.42578125" style="142" customWidth="1"/>
    <col min="8931" max="8931" width="8" style="142" customWidth="1"/>
    <col min="8932" max="8932" width="9.7109375" style="142" customWidth="1"/>
    <col min="8933" max="8941" width="9.140625" style="142" customWidth="1"/>
    <col min="8942" max="9173" width="8.85546875" style="142"/>
    <col min="9174" max="9174" width="10.28515625" style="142" customWidth="1"/>
    <col min="9175" max="9175" width="10" style="142" customWidth="1"/>
    <col min="9176" max="9176" width="8.28515625" style="142" customWidth="1"/>
    <col min="9177" max="9177" width="7.42578125" style="142" customWidth="1"/>
    <col min="9178" max="9181" width="8.28515625" style="142" customWidth="1"/>
    <col min="9182" max="9183" width="7.42578125" style="142" customWidth="1"/>
    <col min="9184" max="9184" width="9.85546875" style="142" customWidth="1"/>
    <col min="9185" max="9185" width="8.28515625" style="142" customWidth="1"/>
    <col min="9186" max="9186" width="8.42578125" style="142" customWidth="1"/>
    <col min="9187" max="9187" width="8" style="142" customWidth="1"/>
    <col min="9188" max="9188" width="9.7109375" style="142" customWidth="1"/>
    <col min="9189" max="9197" width="9.140625" style="142" customWidth="1"/>
    <col min="9198" max="9429" width="8.85546875" style="142"/>
    <col min="9430" max="9430" width="10.28515625" style="142" customWidth="1"/>
    <col min="9431" max="9431" width="10" style="142" customWidth="1"/>
    <col min="9432" max="9432" width="8.28515625" style="142" customWidth="1"/>
    <col min="9433" max="9433" width="7.42578125" style="142" customWidth="1"/>
    <col min="9434" max="9437" width="8.28515625" style="142" customWidth="1"/>
    <col min="9438" max="9439" width="7.42578125" style="142" customWidth="1"/>
    <col min="9440" max="9440" width="9.85546875" style="142" customWidth="1"/>
    <col min="9441" max="9441" width="8.28515625" style="142" customWidth="1"/>
    <col min="9442" max="9442" width="8.42578125" style="142" customWidth="1"/>
    <col min="9443" max="9443" width="8" style="142" customWidth="1"/>
    <col min="9444" max="9444" width="9.7109375" style="142" customWidth="1"/>
    <col min="9445" max="9453" width="9.140625" style="142" customWidth="1"/>
    <col min="9454" max="9685" width="8.85546875" style="142"/>
    <col min="9686" max="9686" width="10.28515625" style="142" customWidth="1"/>
    <col min="9687" max="9687" width="10" style="142" customWidth="1"/>
    <col min="9688" max="9688" width="8.28515625" style="142" customWidth="1"/>
    <col min="9689" max="9689" width="7.42578125" style="142" customWidth="1"/>
    <col min="9690" max="9693" width="8.28515625" style="142" customWidth="1"/>
    <col min="9694" max="9695" width="7.42578125" style="142" customWidth="1"/>
    <col min="9696" max="9696" width="9.85546875" style="142" customWidth="1"/>
    <col min="9697" max="9697" width="8.28515625" style="142" customWidth="1"/>
    <col min="9698" max="9698" width="8.42578125" style="142" customWidth="1"/>
    <col min="9699" max="9699" width="8" style="142" customWidth="1"/>
    <col min="9700" max="9700" width="9.7109375" style="142" customWidth="1"/>
    <col min="9701" max="9709" width="9.140625" style="142" customWidth="1"/>
    <col min="9710" max="9941" width="8.85546875" style="142"/>
    <col min="9942" max="9942" width="10.28515625" style="142" customWidth="1"/>
    <col min="9943" max="9943" width="10" style="142" customWidth="1"/>
    <col min="9944" max="9944" width="8.28515625" style="142" customWidth="1"/>
    <col min="9945" max="9945" width="7.42578125" style="142" customWidth="1"/>
    <col min="9946" max="9949" width="8.28515625" style="142" customWidth="1"/>
    <col min="9950" max="9951" width="7.42578125" style="142" customWidth="1"/>
    <col min="9952" max="9952" width="9.85546875" style="142" customWidth="1"/>
    <col min="9953" max="9953" width="8.28515625" style="142" customWidth="1"/>
    <col min="9954" max="9954" width="8.42578125" style="142" customWidth="1"/>
    <col min="9955" max="9955" width="8" style="142" customWidth="1"/>
    <col min="9956" max="9956" width="9.7109375" style="142" customWidth="1"/>
    <col min="9957" max="9965" width="9.140625" style="142" customWidth="1"/>
    <col min="9966" max="10197" width="8.85546875" style="142"/>
    <col min="10198" max="10198" width="10.28515625" style="142" customWidth="1"/>
    <col min="10199" max="10199" width="10" style="142" customWidth="1"/>
    <col min="10200" max="10200" width="8.28515625" style="142" customWidth="1"/>
    <col min="10201" max="10201" width="7.42578125" style="142" customWidth="1"/>
    <col min="10202" max="10205" width="8.28515625" style="142" customWidth="1"/>
    <col min="10206" max="10207" width="7.42578125" style="142" customWidth="1"/>
    <col min="10208" max="10208" width="9.85546875" style="142" customWidth="1"/>
    <col min="10209" max="10209" width="8.28515625" style="142" customWidth="1"/>
    <col min="10210" max="10210" width="8.42578125" style="142" customWidth="1"/>
    <col min="10211" max="10211" width="8" style="142" customWidth="1"/>
    <col min="10212" max="10212" width="9.7109375" style="142" customWidth="1"/>
    <col min="10213" max="10221" width="9.140625" style="142" customWidth="1"/>
    <col min="10222" max="10453" width="8.85546875" style="142"/>
    <col min="10454" max="10454" width="10.28515625" style="142" customWidth="1"/>
    <col min="10455" max="10455" width="10" style="142" customWidth="1"/>
    <col min="10456" max="10456" width="8.28515625" style="142" customWidth="1"/>
    <col min="10457" max="10457" width="7.42578125" style="142" customWidth="1"/>
    <col min="10458" max="10461" width="8.28515625" style="142" customWidth="1"/>
    <col min="10462" max="10463" width="7.42578125" style="142" customWidth="1"/>
    <col min="10464" max="10464" width="9.85546875" style="142" customWidth="1"/>
    <col min="10465" max="10465" width="8.28515625" style="142" customWidth="1"/>
    <col min="10466" max="10466" width="8.42578125" style="142" customWidth="1"/>
    <col min="10467" max="10467" width="8" style="142" customWidth="1"/>
    <col min="10468" max="10468" width="9.7109375" style="142" customWidth="1"/>
    <col min="10469" max="10477" width="9.140625" style="142" customWidth="1"/>
    <col min="10478" max="10709" width="8.85546875" style="142"/>
    <col min="10710" max="10710" width="10.28515625" style="142" customWidth="1"/>
    <col min="10711" max="10711" width="10" style="142" customWidth="1"/>
    <col min="10712" max="10712" width="8.28515625" style="142" customWidth="1"/>
    <col min="10713" max="10713" width="7.42578125" style="142" customWidth="1"/>
    <col min="10714" max="10717" width="8.28515625" style="142" customWidth="1"/>
    <col min="10718" max="10719" width="7.42578125" style="142" customWidth="1"/>
    <col min="10720" max="10720" width="9.85546875" style="142" customWidth="1"/>
    <col min="10721" max="10721" width="8.28515625" style="142" customWidth="1"/>
    <col min="10722" max="10722" width="8.42578125" style="142" customWidth="1"/>
    <col min="10723" max="10723" width="8" style="142" customWidth="1"/>
    <col min="10724" max="10724" width="9.7109375" style="142" customWidth="1"/>
    <col min="10725" max="10733" width="9.140625" style="142" customWidth="1"/>
    <col min="10734" max="10965" width="8.85546875" style="142"/>
    <col min="10966" max="10966" width="10.28515625" style="142" customWidth="1"/>
    <col min="10967" max="10967" width="10" style="142" customWidth="1"/>
    <col min="10968" max="10968" width="8.28515625" style="142" customWidth="1"/>
    <col min="10969" max="10969" width="7.42578125" style="142" customWidth="1"/>
    <col min="10970" max="10973" width="8.28515625" style="142" customWidth="1"/>
    <col min="10974" max="10975" width="7.42578125" style="142" customWidth="1"/>
    <col min="10976" max="10976" width="9.85546875" style="142" customWidth="1"/>
    <col min="10977" max="10977" width="8.28515625" style="142" customWidth="1"/>
    <col min="10978" max="10978" width="8.42578125" style="142" customWidth="1"/>
    <col min="10979" max="10979" width="8" style="142" customWidth="1"/>
    <col min="10980" max="10980" width="9.7109375" style="142" customWidth="1"/>
    <col min="10981" max="10989" width="9.140625" style="142" customWidth="1"/>
    <col min="10990" max="11221" width="8.85546875" style="142"/>
    <col min="11222" max="11222" width="10.28515625" style="142" customWidth="1"/>
    <col min="11223" max="11223" width="10" style="142" customWidth="1"/>
    <col min="11224" max="11224" width="8.28515625" style="142" customWidth="1"/>
    <col min="11225" max="11225" width="7.42578125" style="142" customWidth="1"/>
    <col min="11226" max="11229" width="8.28515625" style="142" customWidth="1"/>
    <col min="11230" max="11231" width="7.42578125" style="142" customWidth="1"/>
    <col min="11232" max="11232" width="9.85546875" style="142" customWidth="1"/>
    <col min="11233" max="11233" width="8.28515625" style="142" customWidth="1"/>
    <col min="11234" max="11234" width="8.42578125" style="142" customWidth="1"/>
    <col min="11235" max="11235" width="8" style="142" customWidth="1"/>
    <col min="11236" max="11236" width="9.7109375" style="142" customWidth="1"/>
    <col min="11237" max="11245" width="9.140625" style="142" customWidth="1"/>
    <col min="11246" max="11477" width="8.85546875" style="142"/>
    <col min="11478" max="11478" width="10.28515625" style="142" customWidth="1"/>
    <col min="11479" max="11479" width="10" style="142" customWidth="1"/>
    <col min="11480" max="11480" width="8.28515625" style="142" customWidth="1"/>
    <col min="11481" max="11481" width="7.42578125" style="142" customWidth="1"/>
    <col min="11482" max="11485" width="8.28515625" style="142" customWidth="1"/>
    <col min="11486" max="11487" width="7.42578125" style="142" customWidth="1"/>
    <col min="11488" max="11488" width="9.85546875" style="142" customWidth="1"/>
    <col min="11489" max="11489" width="8.28515625" style="142" customWidth="1"/>
    <col min="11490" max="11490" width="8.42578125" style="142" customWidth="1"/>
    <col min="11491" max="11491" width="8" style="142" customWidth="1"/>
    <col min="11492" max="11492" width="9.7109375" style="142" customWidth="1"/>
    <col min="11493" max="11501" width="9.140625" style="142" customWidth="1"/>
    <col min="11502" max="11733" width="8.85546875" style="142"/>
    <col min="11734" max="11734" width="10.28515625" style="142" customWidth="1"/>
    <col min="11735" max="11735" width="10" style="142" customWidth="1"/>
    <col min="11736" max="11736" width="8.28515625" style="142" customWidth="1"/>
    <col min="11737" max="11737" width="7.42578125" style="142" customWidth="1"/>
    <col min="11738" max="11741" width="8.28515625" style="142" customWidth="1"/>
    <col min="11742" max="11743" width="7.42578125" style="142" customWidth="1"/>
    <col min="11744" max="11744" width="9.85546875" style="142" customWidth="1"/>
    <col min="11745" max="11745" width="8.28515625" style="142" customWidth="1"/>
    <col min="11746" max="11746" width="8.42578125" style="142" customWidth="1"/>
    <col min="11747" max="11747" width="8" style="142" customWidth="1"/>
    <col min="11748" max="11748" width="9.7109375" style="142" customWidth="1"/>
    <col min="11749" max="11757" width="9.140625" style="142" customWidth="1"/>
    <col min="11758" max="11989" width="8.85546875" style="142"/>
    <col min="11990" max="11990" width="10.28515625" style="142" customWidth="1"/>
    <col min="11991" max="11991" width="10" style="142" customWidth="1"/>
    <col min="11992" max="11992" width="8.28515625" style="142" customWidth="1"/>
    <col min="11993" max="11993" width="7.42578125" style="142" customWidth="1"/>
    <col min="11994" max="11997" width="8.28515625" style="142" customWidth="1"/>
    <col min="11998" max="11999" width="7.42578125" style="142" customWidth="1"/>
    <col min="12000" max="12000" width="9.85546875" style="142" customWidth="1"/>
    <col min="12001" max="12001" width="8.28515625" style="142" customWidth="1"/>
    <col min="12002" max="12002" width="8.42578125" style="142" customWidth="1"/>
    <col min="12003" max="12003" width="8" style="142" customWidth="1"/>
    <col min="12004" max="12004" width="9.7109375" style="142" customWidth="1"/>
    <col min="12005" max="12013" width="9.140625" style="142" customWidth="1"/>
    <col min="12014" max="12245" width="8.85546875" style="142"/>
    <col min="12246" max="12246" width="10.28515625" style="142" customWidth="1"/>
    <col min="12247" max="12247" width="10" style="142" customWidth="1"/>
    <col min="12248" max="12248" width="8.28515625" style="142" customWidth="1"/>
    <col min="12249" max="12249" width="7.42578125" style="142" customWidth="1"/>
    <col min="12250" max="12253" width="8.28515625" style="142" customWidth="1"/>
    <col min="12254" max="12255" width="7.42578125" style="142" customWidth="1"/>
    <col min="12256" max="12256" width="9.85546875" style="142" customWidth="1"/>
    <col min="12257" max="12257" width="8.28515625" style="142" customWidth="1"/>
    <col min="12258" max="12258" width="8.42578125" style="142" customWidth="1"/>
    <col min="12259" max="12259" width="8" style="142" customWidth="1"/>
    <col min="12260" max="12260" width="9.7109375" style="142" customWidth="1"/>
    <col min="12261" max="12269" width="9.140625" style="142" customWidth="1"/>
    <col min="12270" max="12501" width="8.85546875" style="142"/>
    <col min="12502" max="12502" width="10.28515625" style="142" customWidth="1"/>
    <col min="12503" max="12503" width="10" style="142" customWidth="1"/>
    <col min="12504" max="12504" width="8.28515625" style="142" customWidth="1"/>
    <col min="12505" max="12505" width="7.42578125" style="142" customWidth="1"/>
    <col min="12506" max="12509" width="8.28515625" style="142" customWidth="1"/>
    <col min="12510" max="12511" width="7.42578125" style="142" customWidth="1"/>
    <col min="12512" max="12512" width="9.85546875" style="142" customWidth="1"/>
    <col min="12513" max="12513" width="8.28515625" style="142" customWidth="1"/>
    <col min="12514" max="12514" width="8.42578125" style="142" customWidth="1"/>
    <col min="12515" max="12515" width="8" style="142" customWidth="1"/>
    <col min="12516" max="12516" width="9.7109375" style="142" customWidth="1"/>
    <col min="12517" max="12525" width="9.140625" style="142" customWidth="1"/>
    <col min="12526" max="12757" width="8.85546875" style="142"/>
    <col min="12758" max="12758" width="10.28515625" style="142" customWidth="1"/>
    <col min="12759" max="12759" width="10" style="142" customWidth="1"/>
    <col min="12760" max="12760" width="8.28515625" style="142" customWidth="1"/>
    <col min="12761" max="12761" width="7.42578125" style="142" customWidth="1"/>
    <col min="12762" max="12765" width="8.28515625" style="142" customWidth="1"/>
    <col min="12766" max="12767" width="7.42578125" style="142" customWidth="1"/>
    <col min="12768" max="12768" width="9.85546875" style="142" customWidth="1"/>
    <col min="12769" max="12769" width="8.28515625" style="142" customWidth="1"/>
    <col min="12770" max="12770" width="8.42578125" style="142" customWidth="1"/>
    <col min="12771" max="12771" width="8" style="142" customWidth="1"/>
    <col min="12772" max="12772" width="9.7109375" style="142" customWidth="1"/>
    <col min="12773" max="12781" width="9.140625" style="142" customWidth="1"/>
    <col min="12782" max="13013" width="8.85546875" style="142"/>
    <col min="13014" max="13014" width="10.28515625" style="142" customWidth="1"/>
    <col min="13015" max="13015" width="10" style="142" customWidth="1"/>
    <col min="13016" max="13016" width="8.28515625" style="142" customWidth="1"/>
    <col min="13017" max="13017" width="7.42578125" style="142" customWidth="1"/>
    <col min="13018" max="13021" width="8.28515625" style="142" customWidth="1"/>
    <col min="13022" max="13023" width="7.42578125" style="142" customWidth="1"/>
    <col min="13024" max="13024" width="9.85546875" style="142" customWidth="1"/>
    <col min="13025" max="13025" width="8.28515625" style="142" customWidth="1"/>
    <col min="13026" max="13026" width="8.42578125" style="142" customWidth="1"/>
    <col min="13027" max="13027" width="8" style="142" customWidth="1"/>
    <col min="13028" max="13028" width="9.7109375" style="142" customWidth="1"/>
    <col min="13029" max="13037" width="9.140625" style="142" customWidth="1"/>
    <col min="13038" max="13269" width="8.85546875" style="142"/>
    <col min="13270" max="13270" width="10.28515625" style="142" customWidth="1"/>
    <col min="13271" max="13271" width="10" style="142" customWidth="1"/>
    <col min="13272" max="13272" width="8.28515625" style="142" customWidth="1"/>
    <col min="13273" max="13273" width="7.42578125" style="142" customWidth="1"/>
    <col min="13274" max="13277" width="8.28515625" style="142" customWidth="1"/>
    <col min="13278" max="13279" width="7.42578125" style="142" customWidth="1"/>
    <col min="13280" max="13280" width="9.85546875" style="142" customWidth="1"/>
    <col min="13281" max="13281" width="8.28515625" style="142" customWidth="1"/>
    <col min="13282" max="13282" width="8.42578125" style="142" customWidth="1"/>
    <col min="13283" max="13283" width="8" style="142" customWidth="1"/>
    <col min="13284" max="13284" width="9.7109375" style="142" customWidth="1"/>
    <col min="13285" max="13293" width="9.140625" style="142" customWidth="1"/>
    <col min="13294" max="13525" width="8.85546875" style="142"/>
    <col min="13526" max="13526" width="10.28515625" style="142" customWidth="1"/>
    <col min="13527" max="13527" width="10" style="142" customWidth="1"/>
    <col min="13528" max="13528" width="8.28515625" style="142" customWidth="1"/>
    <col min="13529" max="13529" width="7.42578125" style="142" customWidth="1"/>
    <col min="13530" max="13533" width="8.28515625" style="142" customWidth="1"/>
    <col min="13534" max="13535" width="7.42578125" style="142" customWidth="1"/>
    <col min="13536" max="13536" width="9.85546875" style="142" customWidth="1"/>
    <col min="13537" max="13537" width="8.28515625" style="142" customWidth="1"/>
    <col min="13538" max="13538" width="8.42578125" style="142" customWidth="1"/>
    <col min="13539" max="13539" width="8" style="142" customWidth="1"/>
    <col min="13540" max="13540" width="9.7109375" style="142" customWidth="1"/>
    <col min="13541" max="13549" width="9.140625" style="142" customWidth="1"/>
    <col min="13550" max="13781" width="8.85546875" style="142"/>
    <col min="13782" max="13782" width="10.28515625" style="142" customWidth="1"/>
    <col min="13783" max="13783" width="10" style="142" customWidth="1"/>
    <col min="13784" max="13784" width="8.28515625" style="142" customWidth="1"/>
    <col min="13785" max="13785" width="7.42578125" style="142" customWidth="1"/>
    <col min="13786" max="13789" width="8.28515625" style="142" customWidth="1"/>
    <col min="13790" max="13791" width="7.42578125" style="142" customWidth="1"/>
    <col min="13792" max="13792" width="9.85546875" style="142" customWidth="1"/>
    <col min="13793" max="13793" width="8.28515625" style="142" customWidth="1"/>
    <col min="13794" max="13794" width="8.42578125" style="142" customWidth="1"/>
    <col min="13795" max="13795" width="8" style="142" customWidth="1"/>
    <col min="13796" max="13796" width="9.7109375" style="142" customWidth="1"/>
    <col min="13797" max="13805" width="9.140625" style="142" customWidth="1"/>
    <col min="13806" max="14037" width="8.85546875" style="142"/>
    <col min="14038" max="14038" width="10.28515625" style="142" customWidth="1"/>
    <col min="14039" max="14039" width="10" style="142" customWidth="1"/>
    <col min="14040" max="14040" width="8.28515625" style="142" customWidth="1"/>
    <col min="14041" max="14041" width="7.42578125" style="142" customWidth="1"/>
    <col min="14042" max="14045" width="8.28515625" style="142" customWidth="1"/>
    <col min="14046" max="14047" width="7.42578125" style="142" customWidth="1"/>
    <col min="14048" max="14048" width="9.85546875" style="142" customWidth="1"/>
    <col min="14049" max="14049" width="8.28515625" style="142" customWidth="1"/>
    <col min="14050" max="14050" width="8.42578125" style="142" customWidth="1"/>
    <col min="14051" max="14051" width="8" style="142" customWidth="1"/>
    <col min="14052" max="14052" width="9.7109375" style="142" customWidth="1"/>
    <col min="14053" max="14061" width="9.140625" style="142" customWidth="1"/>
    <col min="14062" max="14293" width="8.85546875" style="142"/>
    <col min="14294" max="14294" width="10.28515625" style="142" customWidth="1"/>
    <col min="14295" max="14295" width="10" style="142" customWidth="1"/>
    <col min="14296" max="14296" width="8.28515625" style="142" customWidth="1"/>
    <col min="14297" max="14297" width="7.42578125" style="142" customWidth="1"/>
    <col min="14298" max="14301" width="8.28515625" style="142" customWidth="1"/>
    <col min="14302" max="14303" width="7.42578125" style="142" customWidth="1"/>
    <col min="14304" max="14304" width="9.85546875" style="142" customWidth="1"/>
    <col min="14305" max="14305" width="8.28515625" style="142" customWidth="1"/>
    <col min="14306" max="14306" width="8.42578125" style="142" customWidth="1"/>
    <col min="14307" max="14307" width="8" style="142" customWidth="1"/>
    <col min="14308" max="14308" width="9.7109375" style="142" customWidth="1"/>
    <col min="14309" max="14317" width="9.140625" style="142" customWidth="1"/>
    <col min="14318" max="14549" width="8.85546875" style="142"/>
    <col min="14550" max="14550" width="10.28515625" style="142" customWidth="1"/>
    <col min="14551" max="14551" width="10" style="142" customWidth="1"/>
    <col min="14552" max="14552" width="8.28515625" style="142" customWidth="1"/>
    <col min="14553" max="14553" width="7.42578125" style="142" customWidth="1"/>
    <col min="14554" max="14557" width="8.28515625" style="142" customWidth="1"/>
    <col min="14558" max="14559" width="7.42578125" style="142" customWidth="1"/>
    <col min="14560" max="14560" width="9.85546875" style="142" customWidth="1"/>
    <col min="14561" max="14561" width="8.28515625" style="142" customWidth="1"/>
    <col min="14562" max="14562" width="8.42578125" style="142" customWidth="1"/>
    <col min="14563" max="14563" width="8" style="142" customWidth="1"/>
    <col min="14564" max="14564" width="9.7109375" style="142" customWidth="1"/>
    <col min="14565" max="14573" width="9.140625" style="142" customWidth="1"/>
    <col min="14574" max="14805" width="8.85546875" style="142"/>
    <col min="14806" max="14806" width="10.28515625" style="142" customWidth="1"/>
    <col min="14807" max="14807" width="10" style="142" customWidth="1"/>
    <col min="14808" max="14808" width="8.28515625" style="142" customWidth="1"/>
    <col min="14809" max="14809" width="7.42578125" style="142" customWidth="1"/>
    <col min="14810" max="14813" width="8.28515625" style="142" customWidth="1"/>
    <col min="14814" max="14815" width="7.42578125" style="142" customWidth="1"/>
    <col min="14816" max="14816" width="9.85546875" style="142" customWidth="1"/>
    <col min="14817" max="14817" width="8.28515625" style="142" customWidth="1"/>
    <col min="14818" max="14818" width="8.42578125" style="142" customWidth="1"/>
    <col min="14819" max="14819" width="8" style="142" customWidth="1"/>
    <col min="14820" max="14820" width="9.7109375" style="142" customWidth="1"/>
    <col min="14821" max="14829" width="9.140625" style="142" customWidth="1"/>
    <col min="14830" max="15061" width="8.85546875" style="142"/>
    <col min="15062" max="15062" width="10.28515625" style="142" customWidth="1"/>
    <col min="15063" max="15063" width="10" style="142" customWidth="1"/>
    <col min="15064" max="15064" width="8.28515625" style="142" customWidth="1"/>
    <col min="15065" max="15065" width="7.42578125" style="142" customWidth="1"/>
    <col min="15066" max="15069" width="8.28515625" style="142" customWidth="1"/>
    <col min="15070" max="15071" width="7.42578125" style="142" customWidth="1"/>
    <col min="15072" max="15072" width="9.85546875" style="142" customWidth="1"/>
    <col min="15073" max="15073" width="8.28515625" style="142" customWidth="1"/>
    <col min="15074" max="15074" width="8.42578125" style="142" customWidth="1"/>
    <col min="15075" max="15075" width="8" style="142" customWidth="1"/>
    <col min="15076" max="15076" width="9.7109375" style="142" customWidth="1"/>
    <col min="15077" max="15085" width="9.140625" style="142" customWidth="1"/>
    <col min="15086" max="15317" width="8.85546875" style="142"/>
    <col min="15318" max="15318" width="10.28515625" style="142" customWidth="1"/>
    <col min="15319" max="15319" width="10" style="142" customWidth="1"/>
    <col min="15320" max="15320" width="8.28515625" style="142" customWidth="1"/>
    <col min="15321" max="15321" width="7.42578125" style="142" customWidth="1"/>
    <col min="15322" max="15325" width="8.28515625" style="142" customWidth="1"/>
    <col min="15326" max="15327" width="7.42578125" style="142" customWidth="1"/>
    <col min="15328" max="15328" width="9.85546875" style="142" customWidth="1"/>
    <col min="15329" max="15329" width="8.28515625" style="142" customWidth="1"/>
    <col min="15330" max="15330" width="8.42578125" style="142" customWidth="1"/>
    <col min="15331" max="15331" width="8" style="142" customWidth="1"/>
    <col min="15332" max="15332" width="9.7109375" style="142" customWidth="1"/>
    <col min="15333" max="15341" width="9.140625" style="142" customWidth="1"/>
    <col min="15342" max="15573" width="8.85546875" style="142"/>
    <col min="15574" max="15574" width="10.28515625" style="142" customWidth="1"/>
    <col min="15575" max="15575" width="10" style="142" customWidth="1"/>
    <col min="15576" max="15576" width="8.28515625" style="142" customWidth="1"/>
    <col min="15577" max="15577" width="7.42578125" style="142" customWidth="1"/>
    <col min="15578" max="15581" width="8.28515625" style="142" customWidth="1"/>
    <col min="15582" max="15583" width="7.42578125" style="142" customWidth="1"/>
    <col min="15584" max="15584" width="9.85546875" style="142" customWidth="1"/>
    <col min="15585" max="15585" width="8.28515625" style="142" customWidth="1"/>
    <col min="15586" max="15586" width="8.42578125" style="142" customWidth="1"/>
    <col min="15587" max="15587" width="8" style="142" customWidth="1"/>
    <col min="15588" max="15588" width="9.7109375" style="142" customWidth="1"/>
    <col min="15589" max="15597" width="9.140625" style="142" customWidth="1"/>
    <col min="15598" max="15829" width="8.85546875" style="142"/>
    <col min="15830" max="15830" width="10.28515625" style="142" customWidth="1"/>
    <col min="15831" max="15831" width="10" style="142" customWidth="1"/>
    <col min="15832" max="15832" width="8.28515625" style="142" customWidth="1"/>
    <col min="15833" max="15833" width="7.42578125" style="142" customWidth="1"/>
    <col min="15834" max="15837" width="8.28515625" style="142" customWidth="1"/>
    <col min="15838" max="15839" width="7.42578125" style="142" customWidth="1"/>
    <col min="15840" max="15840" width="9.85546875" style="142" customWidth="1"/>
    <col min="15841" max="15841" width="8.28515625" style="142" customWidth="1"/>
    <col min="15842" max="15842" width="8.42578125" style="142" customWidth="1"/>
    <col min="15843" max="15843" width="8" style="142" customWidth="1"/>
    <col min="15844" max="15844" width="9.7109375" style="142" customWidth="1"/>
    <col min="15845" max="15853" width="9.140625" style="142" customWidth="1"/>
    <col min="15854" max="16085" width="8.85546875" style="142"/>
    <col min="16086" max="16086" width="10.28515625" style="142" customWidth="1"/>
    <col min="16087" max="16087" width="10" style="142" customWidth="1"/>
    <col min="16088" max="16088" width="8.28515625" style="142" customWidth="1"/>
    <col min="16089" max="16089" width="7.42578125" style="142" customWidth="1"/>
    <col min="16090" max="16093" width="8.28515625" style="142" customWidth="1"/>
    <col min="16094" max="16095" width="7.42578125" style="142" customWidth="1"/>
    <col min="16096" max="16096" width="9.85546875" style="142" customWidth="1"/>
    <col min="16097" max="16097" width="8.28515625" style="142" customWidth="1"/>
    <col min="16098" max="16098" width="8.42578125" style="142" customWidth="1"/>
    <col min="16099" max="16099" width="8" style="142" customWidth="1"/>
    <col min="16100" max="16100" width="9.7109375" style="142" customWidth="1"/>
    <col min="16101" max="16109" width="9.140625" style="142" customWidth="1"/>
    <col min="16110" max="16341" width="8.85546875" style="142"/>
    <col min="16342" max="16384" width="9" style="142" customWidth="1"/>
  </cols>
  <sheetData>
    <row r="1" spans="1:61" ht="29.1" customHeight="1">
      <c r="A1" s="1007" t="s">
        <v>1060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</row>
    <row r="2" spans="1:61" ht="29.1" customHeight="1">
      <c r="A2" s="1069" t="s">
        <v>1489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</row>
    <row r="3" spans="1:61" s="145" customFormat="1" ht="18.75" customHeight="1">
      <c r="A3" s="1070" t="s">
        <v>361</v>
      </c>
      <c r="B3" s="1070"/>
      <c r="C3" s="1070"/>
      <c r="D3" s="1070"/>
      <c r="E3" s="1070"/>
      <c r="F3" s="1070"/>
      <c r="G3" s="1070"/>
      <c r="H3" s="1071"/>
      <c r="I3" s="1072" t="s">
        <v>362</v>
      </c>
      <c r="J3" s="1072"/>
      <c r="K3" s="1072"/>
      <c r="L3" s="1072"/>
      <c r="M3" s="1072"/>
      <c r="N3" s="1072"/>
      <c r="O3" s="1073"/>
      <c r="P3" s="155"/>
      <c r="Q3" s="155"/>
    </row>
    <row r="4" spans="1:61" ht="22.5">
      <c r="A4" s="1140" t="s">
        <v>832</v>
      </c>
      <c r="B4" s="1143" t="s">
        <v>779</v>
      </c>
      <c r="C4" s="1144"/>
      <c r="D4" s="1144"/>
      <c r="E4" s="1144"/>
      <c r="F4" s="1144"/>
      <c r="G4" s="1144"/>
      <c r="H4" s="1144"/>
      <c r="I4" s="1144"/>
      <c r="J4" s="1144"/>
      <c r="K4" s="1144"/>
      <c r="L4" s="1144"/>
      <c r="M4" s="1144"/>
      <c r="N4" s="1145"/>
      <c r="O4" s="1074" t="s">
        <v>838</v>
      </c>
    </row>
    <row r="5" spans="1:61" ht="29.25" customHeight="1">
      <c r="A5" s="1141"/>
      <c r="B5" s="1146" t="s">
        <v>370</v>
      </c>
      <c r="C5" s="1147"/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8"/>
      <c r="O5" s="1074"/>
    </row>
    <row r="6" spans="1:61" s="157" customFormat="1" ht="56.25">
      <c r="A6" s="1141"/>
      <c r="B6" s="449" t="s">
        <v>60</v>
      </c>
      <c r="C6" s="449" t="s">
        <v>363</v>
      </c>
      <c r="D6" s="449" t="s">
        <v>63</v>
      </c>
      <c r="E6" s="449" t="s">
        <v>364</v>
      </c>
      <c r="F6" s="449" t="s">
        <v>91</v>
      </c>
      <c r="G6" s="449" t="s">
        <v>66</v>
      </c>
      <c r="H6" s="449" t="s">
        <v>93</v>
      </c>
      <c r="I6" s="449" t="s">
        <v>88</v>
      </c>
      <c r="J6" s="449" t="s">
        <v>69</v>
      </c>
      <c r="K6" s="449" t="s">
        <v>67</v>
      </c>
      <c r="L6" s="449" t="s">
        <v>365</v>
      </c>
      <c r="M6" s="449" t="s">
        <v>74</v>
      </c>
      <c r="N6" s="425" t="s">
        <v>35</v>
      </c>
      <c r="O6" s="1074"/>
      <c r="P6" s="156"/>
      <c r="Q6" s="156"/>
    </row>
    <row r="7" spans="1:61" s="157" customFormat="1" ht="83.25" customHeight="1">
      <c r="A7" s="1142"/>
      <c r="B7" s="459" t="s">
        <v>61</v>
      </c>
      <c r="C7" s="459" t="s">
        <v>666</v>
      </c>
      <c r="D7" s="459" t="s">
        <v>64</v>
      </c>
      <c r="E7" s="459" t="s">
        <v>366</v>
      </c>
      <c r="F7" s="459" t="s">
        <v>62</v>
      </c>
      <c r="G7" s="459" t="s">
        <v>94</v>
      </c>
      <c r="H7" s="459" t="s">
        <v>92</v>
      </c>
      <c r="I7" s="459" t="s">
        <v>121</v>
      </c>
      <c r="J7" s="459" t="s">
        <v>70</v>
      </c>
      <c r="K7" s="459" t="s">
        <v>68</v>
      </c>
      <c r="L7" s="459" t="s">
        <v>65</v>
      </c>
      <c r="M7" s="459" t="s">
        <v>75</v>
      </c>
      <c r="N7" s="459" t="s">
        <v>36</v>
      </c>
      <c r="O7" s="1074"/>
      <c r="P7"/>
      <c r="Q7"/>
      <c r="R7"/>
      <c r="S7"/>
      <c r="T7"/>
      <c r="U7"/>
      <c r="V7"/>
      <c r="W7"/>
    </row>
    <row r="8" spans="1:61" s="841" customFormat="1" ht="24.95" customHeight="1">
      <c r="A8" s="888" t="s">
        <v>1</v>
      </c>
      <c r="B8" s="892">
        <v>15353</v>
      </c>
      <c r="C8" s="892">
        <v>7110</v>
      </c>
      <c r="D8" s="892">
        <v>4201</v>
      </c>
      <c r="E8" s="892">
        <v>2873</v>
      </c>
      <c r="F8" s="892">
        <v>8725</v>
      </c>
      <c r="G8" s="892">
        <v>4387</v>
      </c>
      <c r="H8" s="892">
        <v>1105</v>
      </c>
      <c r="I8" s="892">
        <v>2919</v>
      </c>
      <c r="J8" s="892">
        <v>12522</v>
      </c>
      <c r="K8" s="892">
        <v>36414</v>
      </c>
      <c r="L8" s="892">
        <v>2729</v>
      </c>
      <c r="M8" s="892">
        <v>9222</v>
      </c>
      <c r="N8" s="885">
        <f>SUM(B8:M8)</f>
        <v>107560</v>
      </c>
      <c r="O8" s="911" t="s">
        <v>2</v>
      </c>
      <c r="P8" s="810"/>
      <c r="Q8" s="831"/>
      <c r="R8" s="831"/>
      <c r="S8" s="831"/>
      <c r="T8" s="831"/>
      <c r="U8" s="831"/>
      <c r="V8" s="831"/>
      <c r="W8" s="831"/>
    </row>
    <row r="9" spans="1:61" ht="24.95" customHeight="1">
      <c r="A9" s="460" t="s">
        <v>750</v>
      </c>
      <c r="B9" s="893">
        <v>7975</v>
      </c>
      <c r="C9" s="893">
        <v>1580</v>
      </c>
      <c r="D9" s="893">
        <v>997</v>
      </c>
      <c r="E9" s="893">
        <v>1270</v>
      </c>
      <c r="F9" s="893">
        <v>3686</v>
      </c>
      <c r="G9" s="893">
        <v>1666</v>
      </c>
      <c r="H9" s="893">
        <v>1219</v>
      </c>
      <c r="I9" s="893">
        <v>1421</v>
      </c>
      <c r="J9" s="893">
        <v>6778</v>
      </c>
      <c r="K9" s="893">
        <v>3260</v>
      </c>
      <c r="L9" s="893">
        <v>882</v>
      </c>
      <c r="M9" s="893">
        <v>817</v>
      </c>
      <c r="N9" s="453">
        <f t="shared" ref="N9:N28" si="0">SUM(B9:M9)</f>
        <v>31551</v>
      </c>
      <c r="O9" s="391" t="s">
        <v>1139</v>
      </c>
      <c r="P9"/>
      <c r="Q9"/>
      <c r="R9"/>
      <c r="S9"/>
      <c r="T9"/>
      <c r="U9"/>
      <c r="V9"/>
      <c r="W9"/>
    </row>
    <row r="10" spans="1:61" ht="24.95" customHeight="1">
      <c r="A10" s="460" t="s">
        <v>105</v>
      </c>
      <c r="B10" s="892">
        <v>7556</v>
      </c>
      <c r="C10" s="892">
        <v>846</v>
      </c>
      <c r="D10" s="892">
        <v>5768</v>
      </c>
      <c r="E10" s="892">
        <v>679</v>
      </c>
      <c r="F10" s="892">
        <v>4290</v>
      </c>
      <c r="G10" s="892">
        <v>1805</v>
      </c>
      <c r="H10" s="892">
        <v>854</v>
      </c>
      <c r="I10" s="892">
        <v>894</v>
      </c>
      <c r="J10" s="892">
        <v>5462</v>
      </c>
      <c r="K10" s="892">
        <v>9379</v>
      </c>
      <c r="L10" s="892">
        <v>828</v>
      </c>
      <c r="M10" s="892">
        <v>4734</v>
      </c>
      <c r="N10" s="453">
        <f t="shared" si="0"/>
        <v>43095</v>
      </c>
      <c r="O10" s="391" t="s">
        <v>5</v>
      </c>
      <c r="P10"/>
      <c r="Q10"/>
      <c r="R10"/>
      <c r="S10"/>
      <c r="T10"/>
      <c r="U10"/>
      <c r="V10"/>
      <c r="W10"/>
    </row>
    <row r="11" spans="1:61" ht="24.95" customHeight="1">
      <c r="A11" s="460" t="s">
        <v>106</v>
      </c>
      <c r="B11" s="893">
        <v>4615</v>
      </c>
      <c r="C11" s="893">
        <v>363</v>
      </c>
      <c r="D11" s="893">
        <v>858</v>
      </c>
      <c r="E11" s="893">
        <v>758</v>
      </c>
      <c r="F11" s="893">
        <v>2042</v>
      </c>
      <c r="G11" s="893">
        <v>658</v>
      </c>
      <c r="H11" s="893">
        <v>583</v>
      </c>
      <c r="I11" s="893">
        <v>652</v>
      </c>
      <c r="J11" s="893">
        <v>6246</v>
      </c>
      <c r="K11" s="893">
        <v>4250</v>
      </c>
      <c r="L11" s="893">
        <v>245</v>
      </c>
      <c r="M11" s="893">
        <v>14</v>
      </c>
      <c r="N11" s="453">
        <f t="shared" si="0"/>
        <v>21284</v>
      </c>
      <c r="O11" s="391" t="s">
        <v>7</v>
      </c>
      <c r="P11"/>
      <c r="Q11"/>
      <c r="R11"/>
      <c r="S11"/>
      <c r="T11"/>
      <c r="U11"/>
      <c r="V11"/>
      <c r="W11"/>
    </row>
    <row r="12" spans="1:61" ht="24.95" customHeight="1">
      <c r="A12" s="460" t="s">
        <v>107</v>
      </c>
      <c r="B12" s="892">
        <v>6100</v>
      </c>
      <c r="C12" s="892">
        <v>875</v>
      </c>
      <c r="D12" s="892">
        <v>2657</v>
      </c>
      <c r="E12" s="892">
        <v>802</v>
      </c>
      <c r="F12" s="892">
        <v>2278</v>
      </c>
      <c r="G12" s="892">
        <v>1193</v>
      </c>
      <c r="H12" s="892">
        <v>404</v>
      </c>
      <c r="I12" s="892">
        <v>3256</v>
      </c>
      <c r="J12" s="892">
        <v>9744</v>
      </c>
      <c r="K12" s="892">
        <v>2240</v>
      </c>
      <c r="L12" s="892">
        <v>453</v>
      </c>
      <c r="M12" s="892">
        <v>381</v>
      </c>
      <c r="N12" s="453">
        <f t="shared" si="0"/>
        <v>30383</v>
      </c>
      <c r="O12" s="391" t="s">
        <v>8</v>
      </c>
      <c r="P12"/>
      <c r="Q12"/>
      <c r="R12"/>
      <c r="S12"/>
      <c r="T12"/>
      <c r="U12"/>
      <c r="V12"/>
      <c r="W12"/>
    </row>
    <row r="13" spans="1:61" ht="24.95" customHeight="1">
      <c r="A13" s="460" t="s">
        <v>108</v>
      </c>
      <c r="B13" s="893">
        <v>12789</v>
      </c>
      <c r="C13" s="893">
        <v>452</v>
      </c>
      <c r="D13" s="893">
        <v>3273</v>
      </c>
      <c r="E13" s="893">
        <v>888</v>
      </c>
      <c r="F13" s="893">
        <v>4887</v>
      </c>
      <c r="G13" s="893">
        <v>1683</v>
      </c>
      <c r="H13" s="893">
        <v>920</v>
      </c>
      <c r="I13" s="893">
        <v>2677</v>
      </c>
      <c r="J13" s="893">
        <v>9833</v>
      </c>
      <c r="K13" s="893">
        <v>4647</v>
      </c>
      <c r="L13" s="893">
        <v>366</v>
      </c>
      <c r="M13" s="893">
        <v>3828</v>
      </c>
      <c r="N13" s="453">
        <f t="shared" si="0"/>
        <v>46243</v>
      </c>
      <c r="O13" s="391" t="s">
        <v>10</v>
      </c>
      <c r="P13"/>
      <c r="Q13"/>
      <c r="R13"/>
      <c r="S13"/>
      <c r="T13"/>
      <c r="U13"/>
      <c r="V13"/>
      <c r="W13"/>
    </row>
    <row r="14" spans="1:61" ht="24.95" customHeight="1">
      <c r="A14" s="460" t="s">
        <v>39</v>
      </c>
      <c r="B14" s="892">
        <v>5671</v>
      </c>
      <c r="C14" s="892">
        <v>884</v>
      </c>
      <c r="D14" s="892">
        <v>4856</v>
      </c>
      <c r="E14" s="892">
        <v>850</v>
      </c>
      <c r="F14" s="892">
        <v>3007</v>
      </c>
      <c r="G14" s="892">
        <v>1857</v>
      </c>
      <c r="H14" s="892">
        <v>1516</v>
      </c>
      <c r="I14" s="892">
        <v>2666</v>
      </c>
      <c r="J14" s="892">
        <v>3347</v>
      </c>
      <c r="K14" s="892">
        <v>4517</v>
      </c>
      <c r="L14" s="892">
        <v>827</v>
      </c>
      <c r="M14" s="892">
        <v>2944</v>
      </c>
      <c r="N14" s="453">
        <f t="shared" si="0"/>
        <v>32942</v>
      </c>
      <c r="O14" s="391" t="s">
        <v>11</v>
      </c>
      <c r="P14"/>
      <c r="Q14"/>
      <c r="R14"/>
      <c r="S14"/>
      <c r="T14"/>
      <c r="U14"/>
      <c r="V14"/>
      <c r="W14"/>
    </row>
    <row r="15" spans="1:61" ht="24.95" customHeight="1">
      <c r="A15" s="460" t="s">
        <v>111</v>
      </c>
      <c r="B15" s="893">
        <v>4138</v>
      </c>
      <c r="C15" s="893">
        <v>632</v>
      </c>
      <c r="D15" s="893">
        <v>766</v>
      </c>
      <c r="E15" s="893">
        <v>700</v>
      </c>
      <c r="F15" s="893">
        <v>1894</v>
      </c>
      <c r="G15" s="893">
        <v>1542</v>
      </c>
      <c r="H15" s="893">
        <v>461</v>
      </c>
      <c r="I15" s="893">
        <v>982</v>
      </c>
      <c r="J15" s="893">
        <v>5071</v>
      </c>
      <c r="K15" s="893">
        <v>2768</v>
      </c>
      <c r="L15" s="893">
        <v>438</v>
      </c>
      <c r="M15" s="893">
        <v>172</v>
      </c>
      <c r="N15" s="453">
        <f t="shared" si="0"/>
        <v>19564</v>
      </c>
      <c r="O15" s="391" t="s">
        <v>13</v>
      </c>
      <c r="P15"/>
      <c r="Q15"/>
      <c r="R15"/>
      <c r="S15"/>
      <c r="T15"/>
      <c r="U15"/>
      <c r="V15"/>
      <c r="W15"/>
    </row>
    <row r="16" spans="1:61" ht="24.95" customHeight="1">
      <c r="A16" s="460" t="s">
        <v>14</v>
      </c>
      <c r="B16" s="892">
        <v>1956</v>
      </c>
      <c r="C16" s="892">
        <v>43</v>
      </c>
      <c r="D16" s="892">
        <v>378</v>
      </c>
      <c r="E16" s="892">
        <v>72</v>
      </c>
      <c r="F16" s="892">
        <v>1041</v>
      </c>
      <c r="G16" s="892">
        <v>486</v>
      </c>
      <c r="H16" s="892">
        <v>202</v>
      </c>
      <c r="I16" s="892">
        <v>1342</v>
      </c>
      <c r="J16" s="892">
        <v>2950</v>
      </c>
      <c r="K16" s="892">
        <v>782</v>
      </c>
      <c r="L16" s="892">
        <v>133</v>
      </c>
      <c r="M16" s="892">
        <v>1</v>
      </c>
      <c r="N16" s="453">
        <f t="shared" si="0"/>
        <v>9386</v>
      </c>
      <c r="O16" s="391" t="s">
        <v>15</v>
      </c>
      <c r="P16"/>
      <c r="Q16"/>
      <c r="R16"/>
      <c r="S16"/>
      <c r="T16"/>
      <c r="U16"/>
      <c r="V16"/>
      <c r="W16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845"/>
      <c r="AI16" s="845"/>
      <c r="AJ16" s="845"/>
      <c r="AK16" s="845"/>
      <c r="AL16" s="845"/>
      <c r="AM16" s="845"/>
      <c r="AN16" s="845"/>
      <c r="AO16" s="845"/>
      <c r="AP16" s="845"/>
      <c r="AQ16" s="845"/>
      <c r="AR16" s="845"/>
      <c r="AS16" s="845"/>
      <c r="AT16" s="845"/>
      <c r="AU16" s="845"/>
      <c r="AV16" s="845"/>
      <c r="AW16" s="845"/>
      <c r="AX16" s="845"/>
      <c r="AY16" s="845"/>
      <c r="AZ16" s="845"/>
      <c r="BA16" s="845"/>
      <c r="BB16" s="845"/>
      <c r="BC16" s="845"/>
      <c r="BD16" s="845"/>
      <c r="BE16" s="845"/>
      <c r="BF16" s="845"/>
      <c r="BG16" s="845"/>
      <c r="BH16" s="845"/>
      <c r="BI16" s="845"/>
    </row>
    <row r="17" spans="1:61" ht="24.95" customHeight="1">
      <c r="A17" s="460" t="s">
        <v>112</v>
      </c>
      <c r="B17" s="893">
        <v>8540</v>
      </c>
      <c r="C17" s="893">
        <v>943</v>
      </c>
      <c r="D17" s="893">
        <v>6179</v>
      </c>
      <c r="E17" s="893">
        <v>1735</v>
      </c>
      <c r="F17" s="893">
        <v>7240</v>
      </c>
      <c r="G17" s="893">
        <v>5496</v>
      </c>
      <c r="H17" s="893">
        <v>1985</v>
      </c>
      <c r="I17" s="893">
        <v>2194</v>
      </c>
      <c r="J17" s="893">
        <v>10277</v>
      </c>
      <c r="K17" s="893">
        <v>3267</v>
      </c>
      <c r="L17" s="893">
        <v>683</v>
      </c>
      <c r="M17" s="893">
        <v>2136</v>
      </c>
      <c r="N17" s="453">
        <f t="shared" si="0"/>
        <v>50675</v>
      </c>
      <c r="O17" s="391" t="s">
        <v>17</v>
      </c>
      <c r="P17"/>
      <c r="Q17"/>
      <c r="R17"/>
      <c r="S17"/>
      <c r="T17"/>
      <c r="U17"/>
      <c r="V17"/>
      <c r="W17"/>
      <c r="X17" s="845"/>
      <c r="Y17" s="845"/>
      <c r="Z17" s="845"/>
      <c r="AA17" s="845"/>
      <c r="AB17" s="845"/>
      <c r="AC17" s="845"/>
      <c r="AD17" s="845"/>
      <c r="AE17" s="845"/>
      <c r="AF17" s="845"/>
      <c r="AG17" s="845"/>
      <c r="AH17" s="845"/>
      <c r="AI17" s="845"/>
      <c r="AJ17" s="845"/>
      <c r="AK17" s="845"/>
      <c r="AL17" s="845"/>
      <c r="AM17" s="845"/>
      <c r="AN17" s="845"/>
      <c r="AO17" s="845"/>
      <c r="AP17" s="845"/>
      <c r="AQ17" s="845"/>
      <c r="AR17" s="845"/>
      <c r="AS17" s="845"/>
      <c r="AT17" s="845"/>
      <c r="AU17" s="845"/>
      <c r="AV17" s="845"/>
      <c r="AW17" s="845"/>
      <c r="AX17" s="845"/>
      <c r="AY17" s="845"/>
      <c r="AZ17" s="845"/>
      <c r="BA17" s="845"/>
      <c r="BB17" s="845"/>
      <c r="BC17" s="845"/>
      <c r="BD17" s="845"/>
      <c r="BE17" s="845"/>
      <c r="BF17" s="845"/>
      <c r="BG17" s="845"/>
      <c r="BH17" s="845"/>
      <c r="BI17" s="845"/>
    </row>
    <row r="18" spans="1:61" s="158" customFormat="1" ht="24.95" customHeight="1">
      <c r="A18" s="460" t="s">
        <v>40</v>
      </c>
      <c r="B18" s="892">
        <v>2005</v>
      </c>
      <c r="C18" s="892">
        <v>163</v>
      </c>
      <c r="D18" s="892">
        <v>320</v>
      </c>
      <c r="E18" s="892">
        <v>88</v>
      </c>
      <c r="F18" s="892">
        <v>1050</v>
      </c>
      <c r="G18" s="892">
        <v>293</v>
      </c>
      <c r="H18" s="892">
        <v>262</v>
      </c>
      <c r="I18" s="892">
        <v>878</v>
      </c>
      <c r="J18" s="892">
        <v>2179</v>
      </c>
      <c r="K18" s="892">
        <v>572</v>
      </c>
      <c r="L18" s="892">
        <v>66</v>
      </c>
      <c r="M18" s="892">
        <v>192</v>
      </c>
      <c r="N18" s="453">
        <f t="shared" si="0"/>
        <v>8068</v>
      </c>
      <c r="O18" s="391" t="s">
        <v>18</v>
      </c>
      <c r="P18"/>
      <c r="Q18"/>
      <c r="R18"/>
      <c r="S18"/>
      <c r="T18"/>
      <c r="U18"/>
      <c r="V18"/>
      <c r="W18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5"/>
      <c r="AO18" s="845"/>
      <c r="AP18" s="845"/>
      <c r="AQ18" s="845"/>
      <c r="AR18" s="845"/>
      <c r="AS18" s="845"/>
      <c r="AT18" s="845"/>
      <c r="AU18" s="845"/>
      <c r="AV18" s="845"/>
      <c r="AW18" s="845"/>
      <c r="AX18" s="845"/>
      <c r="AY18" s="845"/>
      <c r="AZ18" s="845"/>
      <c r="BA18" s="845"/>
      <c r="BB18" s="845"/>
      <c r="BC18" s="845"/>
      <c r="BD18" s="845"/>
      <c r="BE18" s="845"/>
      <c r="BF18" s="845"/>
      <c r="BG18" s="845"/>
      <c r="BH18" s="845"/>
      <c r="BI18" s="845"/>
    </row>
    <row r="19" spans="1:61" ht="24.95" customHeight="1">
      <c r="A19" s="460" t="s">
        <v>19</v>
      </c>
      <c r="B19" s="893">
        <v>3383</v>
      </c>
      <c r="C19" s="893">
        <v>361</v>
      </c>
      <c r="D19" s="893">
        <v>711</v>
      </c>
      <c r="E19" s="893">
        <v>204</v>
      </c>
      <c r="F19" s="893">
        <v>1635</v>
      </c>
      <c r="G19" s="893">
        <v>631</v>
      </c>
      <c r="H19" s="893">
        <v>255</v>
      </c>
      <c r="I19" s="893">
        <v>908</v>
      </c>
      <c r="J19" s="893">
        <v>4066</v>
      </c>
      <c r="K19" s="893">
        <v>1242</v>
      </c>
      <c r="L19" s="893">
        <v>181</v>
      </c>
      <c r="M19" s="893">
        <v>180</v>
      </c>
      <c r="N19" s="453">
        <f t="shared" si="0"/>
        <v>13757</v>
      </c>
      <c r="O19" s="391" t="s">
        <v>20</v>
      </c>
      <c r="P19"/>
      <c r="Q19"/>
      <c r="R19"/>
      <c r="S19"/>
      <c r="T19"/>
      <c r="U19"/>
      <c r="V19"/>
      <c r="W19"/>
      <c r="X19" s="845"/>
      <c r="Y19" s="845"/>
      <c r="Z19" s="845"/>
      <c r="AA19" s="845"/>
      <c r="AB19" s="845"/>
      <c r="AC19" s="845"/>
      <c r="AD19" s="845"/>
      <c r="AE19" s="845"/>
      <c r="AF19" s="845"/>
      <c r="AG19" s="845"/>
      <c r="AH19" s="845"/>
      <c r="AI19" s="845"/>
      <c r="AJ19" s="845"/>
      <c r="AK19" s="845"/>
      <c r="AL19" s="845"/>
      <c r="AM19" s="845"/>
      <c r="AN19" s="845"/>
      <c r="AO19" s="845"/>
      <c r="AP19" s="845"/>
      <c r="AQ19" s="845"/>
      <c r="AR19" s="845"/>
      <c r="AS19" s="845"/>
      <c r="AT19" s="845"/>
      <c r="AU19" s="845"/>
      <c r="AV19" s="845"/>
      <c r="AW19" s="845"/>
      <c r="AX19" s="845"/>
      <c r="AY19" s="845"/>
      <c r="AZ19" s="845"/>
      <c r="BA19" s="845"/>
      <c r="BB19" s="845"/>
      <c r="BC19" s="845"/>
      <c r="BD19" s="845"/>
      <c r="BE19" s="845"/>
      <c r="BF19" s="845"/>
      <c r="BG19" s="845"/>
      <c r="BH19" s="845"/>
      <c r="BI19" s="845"/>
    </row>
    <row r="20" spans="1:61" ht="24.95" customHeight="1">
      <c r="A20" s="460" t="s">
        <v>21</v>
      </c>
      <c r="B20" s="892">
        <v>4167</v>
      </c>
      <c r="C20" s="892">
        <v>488</v>
      </c>
      <c r="D20" s="892">
        <v>836</v>
      </c>
      <c r="E20" s="892">
        <v>201</v>
      </c>
      <c r="F20" s="892">
        <v>1265</v>
      </c>
      <c r="G20" s="892">
        <v>951</v>
      </c>
      <c r="H20" s="892">
        <v>638</v>
      </c>
      <c r="I20" s="892">
        <v>532</v>
      </c>
      <c r="J20" s="892">
        <v>5878</v>
      </c>
      <c r="K20" s="892">
        <v>3115</v>
      </c>
      <c r="L20" s="892">
        <v>208</v>
      </c>
      <c r="M20" s="892">
        <v>742</v>
      </c>
      <c r="N20" s="453">
        <f t="shared" si="0"/>
        <v>19021</v>
      </c>
      <c r="O20" s="391" t="s">
        <v>114</v>
      </c>
      <c r="P20"/>
      <c r="Q20"/>
      <c r="R20"/>
      <c r="S20"/>
      <c r="T20"/>
      <c r="U20"/>
      <c r="V20"/>
      <c r="W20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845"/>
      <c r="AI20" s="845"/>
      <c r="AJ20" s="845"/>
      <c r="AK20" s="845"/>
      <c r="AL20" s="845"/>
      <c r="AM20" s="845"/>
      <c r="AN20" s="845"/>
      <c r="AO20" s="845"/>
      <c r="AP20" s="845"/>
      <c r="AQ20" s="845"/>
      <c r="AR20" s="845"/>
      <c r="AS20" s="845"/>
      <c r="AT20" s="845"/>
      <c r="AU20" s="845"/>
      <c r="AV20" s="845"/>
      <c r="AW20" s="845"/>
      <c r="AX20" s="845"/>
      <c r="AY20" s="845"/>
      <c r="AZ20" s="845"/>
      <c r="BA20" s="845"/>
      <c r="BB20" s="845"/>
      <c r="BC20" s="845"/>
      <c r="BD20" s="845"/>
      <c r="BE20" s="845"/>
      <c r="BF20" s="845"/>
      <c r="BG20" s="845"/>
      <c r="BH20" s="845"/>
      <c r="BI20" s="845"/>
    </row>
    <row r="21" spans="1:61" ht="24.95" customHeight="1">
      <c r="A21" s="460" t="s">
        <v>42</v>
      </c>
      <c r="B21" s="893">
        <v>1859</v>
      </c>
      <c r="C21" s="893">
        <v>59</v>
      </c>
      <c r="D21" s="893">
        <v>190</v>
      </c>
      <c r="E21" s="893">
        <v>127</v>
      </c>
      <c r="F21" s="893">
        <v>733</v>
      </c>
      <c r="G21" s="893">
        <v>360</v>
      </c>
      <c r="H21" s="893">
        <v>54</v>
      </c>
      <c r="I21" s="893">
        <v>972</v>
      </c>
      <c r="J21" s="893">
        <v>3769</v>
      </c>
      <c r="K21" s="893">
        <v>932</v>
      </c>
      <c r="L21" s="893">
        <v>31</v>
      </c>
      <c r="M21" s="893">
        <v>36</v>
      </c>
      <c r="N21" s="453">
        <f t="shared" si="0"/>
        <v>9122</v>
      </c>
      <c r="O21" s="391" t="s">
        <v>23</v>
      </c>
      <c r="P21"/>
      <c r="Q21"/>
      <c r="R21"/>
      <c r="S21"/>
      <c r="T21"/>
      <c r="U21"/>
      <c r="V21"/>
      <c r="W21"/>
    </row>
    <row r="22" spans="1:61" ht="24.95" customHeight="1">
      <c r="A22" s="460" t="s">
        <v>24</v>
      </c>
      <c r="B22" s="892">
        <v>6830</v>
      </c>
      <c r="C22" s="892">
        <v>513</v>
      </c>
      <c r="D22" s="892">
        <v>1671</v>
      </c>
      <c r="E22" s="892">
        <v>589</v>
      </c>
      <c r="F22" s="892">
        <v>3969</v>
      </c>
      <c r="G22" s="892">
        <v>1999</v>
      </c>
      <c r="H22" s="892">
        <v>455</v>
      </c>
      <c r="I22" s="892">
        <v>867</v>
      </c>
      <c r="J22" s="892">
        <v>7256</v>
      </c>
      <c r="K22" s="892">
        <v>2639</v>
      </c>
      <c r="L22" s="892">
        <v>367</v>
      </c>
      <c r="M22" s="892">
        <v>234</v>
      </c>
      <c r="N22" s="453">
        <f t="shared" si="0"/>
        <v>27389</v>
      </c>
      <c r="O22" s="391" t="s">
        <v>25</v>
      </c>
      <c r="P22"/>
      <c r="Q22"/>
      <c r="R22"/>
      <c r="S22"/>
      <c r="T22"/>
      <c r="U22"/>
      <c r="V22"/>
      <c r="W22"/>
    </row>
    <row r="23" spans="1:61" ht="24.95" customHeight="1">
      <c r="A23" s="460" t="s">
        <v>116</v>
      </c>
      <c r="B23" s="893">
        <v>3952</v>
      </c>
      <c r="C23" s="893">
        <v>243</v>
      </c>
      <c r="D23" s="893">
        <v>1405</v>
      </c>
      <c r="E23" s="893">
        <v>543</v>
      </c>
      <c r="F23" s="893">
        <v>1565</v>
      </c>
      <c r="G23" s="893">
        <v>1281</v>
      </c>
      <c r="H23" s="893">
        <v>560</v>
      </c>
      <c r="I23" s="893">
        <v>745</v>
      </c>
      <c r="J23" s="893">
        <v>4726</v>
      </c>
      <c r="K23" s="893">
        <v>2038</v>
      </c>
      <c r="L23" s="893">
        <v>309</v>
      </c>
      <c r="M23" s="893">
        <v>201</v>
      </c>
      <c r="N23" s="453">
        <f t="shared" si="0"/>
        <v>17568</v>
      </c>
      <c r="O23" s="391" t="s">
        <v>117</v>
      </c>
      <c r="P23"/>
      <c r="Q23"/>
      <c r="R23"/>
      <c r="S23"/>
      <c r="T23"/>
      <c r="U23"/>
      <c r="V23"/>
      <c r="W23"/>
    </row>
    <row r="24" spans="1:61" ht="24.95" customHeight="1">
      <c r="A24" s="460" t="s">
        <v>118</v>
      </c>
      <c r="B24" s="892">
        <v>3070</v>
      </c>
      <c r="C24" s="892">
        <v>192</v>
      </c>
      <c r="D24" s="892">
        <v>1104</v>
      </c>
      <c r="E24" s="892">
        <v>428</v>
      </c>
      <c r="F24" s="892">
        <v>1561</v>
      </c>
      <c r="G24" s="892">
        <v>398</v>
      </c>
      <c r="H24" s="892">
        <v>322</v>
      </c>
      <c r="I24" s="892">
        <v>1062</v>
      </c>
      <c r="J24" s="892">
        <v>3048</v>
      </c>
      <c r="K24" s="892">
        <v>2190</v>
      </c>
      <c r="L24" s="892">
        <v>215</v>
      </c>
      <c r="M24" s="892">
        <v>21</v>
      </c>
      <c r="N24" s="453">
        <f t="shared" si="0"/>
        <v>13611</v>
      </c>
      <c r="O24" s="391" t="s">
        <v>28</v>
      </c>
      <c r="P24"/>
      <c r="Q24" s="984"/>
      <c r="R24"/>
      <c r="S24"/>
      <c r="T24"/>
      <c r="U24"/>
      <c r="V24"/>
      <c r="W24"/>
    </row>
    <row r="25" spans="1:61" ht="24.95" customHeight="1">
      <c r="A25" s="460" t="s">
        <v>29</v>
      </c>
      <c r="B25" s="893">
        <v>2561</v>
      </c>
      <c r="C25" s="893">
        <v>195</v>
      </c>
      <c r="D25" s="893">
        <v>846</v>
      </c>
      <c r="E25" s="893">
        <v>137</v>
      </c>
      <c r="F25" s="893">
        <v>985</v>
      </c>
      <c r="G25" s="893">
        <v>508</v>
      </c>
      <c r="H25" s="893">
        <v>163</v>
      </c>
      <c r="I25" s="893">
        <v>901</v>
      </c>
      <c r="J25" s="893">
        <v>2831</v>
      </c>
      <c r="K25" s="893">
        <v>883</v>
      </c>
      <c r="L25" s="893">
        <v>46</v>
      </c>
      <c r="M25" s="893">
        <v>358</v>
      </c>
      <c r="N25" s="453">
        <f t="shared" si="0"/>
        <v>10414</v>
      </c>
      <c r="O25" s="391" t="s">
        <v>30</v>
      </c>
      <c r="P25"/>
      <c r="Q25"/>
      <c r="R25"/>
      <c r="S25"/>
      <c r="T25"/>
      <c r="U25"/>
      <c r="V25"/>
      <c r="W25"/>
    </row>
    <row r="26" spans="1:61" ht="24.95" customHeight="1">
      <c r="A26" s="460" t="s">
        <v>119</v>
      </c>
      <c r="B26" s="892">
        <v>1105</v>
      </c>
      <c r="C26" s="892">
        <v>56</v>
      </c>
      <c r="D26" s="892">
        <v>734</v>
      </c>
      <c r="E26" s="892">
        <v>45</v>
      </c>
      <c r="F26" s="892">
        <v>685</v>
      </c>
      <c r="G26" s="892">
        <v>484</v>
      </c>
      <c r="H26" s="892">
        <v>231</v>
      </c>
      <c r="I26" s="892">
        <v>324</v>
      </c>
      <c r="J26" s="892">
        <v>2280</v>
      </c>
      <c r="K26" s="892">
        <v>1340</v>
      </c>
      <c r="L26" s="892">
        <v>25</v>
      </c>
      <c r="M26" s="892">
        <v>144</v>
      </c>
      <c r="N26" s="453">
        <f t="shared" si="0"/>
        <v>7453</v>
      </c>
      <c r="O26" s="391" t="s">
        <v>32</v>
      </c>
      <c r="P26"/>
      <c r="Q26"/>
      <c r="R26"/>
      <c r="S26"/>
      <c r="T26"/>
      <c r="U26"/>
      <c r="V26"/>
      <c r="W26"/>
    </row>
    <row r="27" spans="1:61" ht="24.95" customHeight="1">
      <c r="A27" s="460" t="s">
        <v>33</v>
      </c>
      <c r="B27" s="893">
        <v>554</v>
      </c>
      <c r="C27" s="893">
        <v>15</v>
      </c>
      <c r="D27" s="893">
        <v>94</v>
      </c>
      <c r="E27" s="893">
        <v>0</v>
      </c>
      <c r="F27" s="893">
        <v>227</v>
      </c>
      <c r="G27" s="893">
        <v>119</v>
      </c>
      <c r="H27" s="893">
        <v>27</v>
      </c>
      <c r="I27" s="893">
        <v>214</v>
      </c>
      <c r="J27" s="893">
        <v>800</v>
      </c>
      <c r="K27" s="893">
        <v>528</v>
      </c>
      <c r="L27" s="893">
        <v>1</v>
      </c>
      <c r="M27" s="893">
        <v>4</v>
      </c>
      <c r="N27" s="453">
        <f t="shared" si="0"/>
        <v>2583</v>
      </c>
      <c r="O27" s="391" t="s">
        <v>34</v>
      </c>
      <c r="P27"/>
      <c r="Q27"/>
      <c r="R27"/>
      <c r="S27"/>
      <c r="T27"/>
      <c r="U27"/>
      <c r="V27"/>
      <c r="W27"/>
    </row>
    <row r="28" spans="1:61" ht="24.95" customHeight="1">
      <c r="A28" s="392" t="s">
        <v>58</v>
      </c>
      <c r="B28" s="453">
        <f>SUM(B8:B27)</f>
        <v>104179</v>
      </c>
      <c r="C28" s="453">
        <f t="shared" ref="C28:M28" si="1">SUM(C8:C27)</f>
        <v>16013</v>
      </c>
      <c r="D28" s="453">
        <f t="shared" si="1"/>
        <v>37844</v>
      </c>
      <c r="E28" s="453">
        <f t="shared" si="1"/>
        <v>12989</v>
      </c>
      <c r="F28" s="453">
        <f t="shared" si="1"/>
        <v>52765</v>
      </c>
      <c r="G28" s="453">
        <f t="shared" si="1"/>
        <v>27797</v>
      </c>
      <c r="H28" s="453">
        <f t="shared" si="1"/>
        <v>12216</v>
      </c>
      <c r="I28" s="453">
        <f t="shared" si="1"/>
        <v>26406</v>
      </c>
      <c r="J28" s="453">
        <f t="shared" si="1"/>
        <v>109063</v>
      </c>
      <c r="K28" s="453">
        <f t="shared" si="1"/>
        <v>87003</v>
      </c>
      <c r="L28" s="453">
        <f t="shared" si="1"/>
        <v>9033</v>
      </c>
      <c r="M28" s="453">
        <f t="shared" si="1"/>
        <v>26361</v>
      </c>
      <c r="N28" s="453">
        <f t="shared" si="0"/>
        <v>521669</v>
      </c>
      <c r="O28" s="392" t="s">
        <v>36</v>
      </c>
      <c r="P28"/>
      <c r="Q28"/>
      <c r="R28"/>
      <c r="S28"/>
      <c r="T28"/>
      <c r="U28"/>
      <c r="V28"/>
      <c r="W28"/>
    </row>
    <row r="29" spans="1:61" ht="18" customHeight="1">
      <c r="A29" s="154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O29" s="154"/>
      <c r="P29"/>
      <c r="Q29"/>
      <c r="R29"/>
      <c r="S29"/>
      <c r="T29"/>
      <c r="U29"/>
      <c r="V29"/>
      <c r="W29"/>
    </row>
    <row r="30" spans="1:61" ht="18" hidden="1" customHeight="1">
      <c r="A30" t="s">
        <v>1</v>
      </c>
      <c r="B30">
        <v>12799</v>
      </c>
      <c r="C30">
        <v>342</v>
      </c>
      <c r="D30">
        <v>2143</v>
      </c>
      <c r="E30">
        <v>628</v>
      </c>
      <c r="F30">
        <v>4473</v>
      </c>
      <c r="G30">
        <v>1609</v>
      </c>
      <c r="H30">
        <v>377</v>
      </c>
      <c r="I30">
        <v>317</v>
      </c>
      <c r="J30">
        <v>6651</v>
      </c>
      <c r="K30">
        <v>1299</v>
      </c>
      <c r="L30">
        <v>353</v>
      </c>
      <c r="M30">
        <v>2358</v>
      </c>
      <c r="N30">
        <f>SUM(B30:M30)</f>
        <v>33349</v>
      </c>
      <c r="O30" t="s">
        <v>2</v>
      </c>
      <c r="P30"/>
      <c r="Q30"/>
      <c r="R30"/>
      <c r="S30"/>
      <c r="T30"/>
      <c r="U30"/>
      <c r="V30"/>
      <c r="W30"/>
    </row>
    <row r="31" spans="1:61" ht="18" hidden="1" customHeight="1">
      <c r="A31" s="142" t="s">
        <v>1049</v>
      </c>
      <c r="C31" s="142"/>
      <c r="N31">
        <f t="shared" ref="N31:N33" si="2">SUM(B31:M31)</f>
        <v>0</v>
      </c>
      <c r="P31"/>
      <c r="Q31"/>
      <c r="R31"/>
      <c r="S31"/>
      <c r="T31"/>
      <c r="U31"/>
      <c r="V31"/>
      <c r="W31"/>
    </row>
    <row r="32" spans="1:61" ht="18" hidden="1" customHeight="1">
      <c r="A32" s="142" t="s">
        <v>1050</v>
      </c>
      <c r="B32" s="135">
        <v>1619</v>
      </c>
      <c r="C32" s="142">
        <v>1202</v>
      </c>
      <c r="D32" s="142">
        <v>1155</v>
      </c>
      <c r="E32" s="142">
        <v>818</v>
      </c>
      <c r="F32" s="142">
        <v>1164</v>
      </c>
      <c r="G32" s="142">
        <v>1441</v>
      </c>
      <c r="H32" s="142">
        <v>369</v>
      </c>
      <c r="I32" s="142">
        <v>1053</v>
      </c>
      <c r="J32" s="142">
        <v>2065</v>
      </c>
      <c r="K32" s="142">
        <v>1365</v>
      </c>
      <c r="L32" s="142">
        <v>1312</v>
      </c>
      <c r="M32" s="142">
        <v>667</v>
      </c>
      <c r="N32">
        <f t="shared" si="2"/>
        <v>14230</v>
      </c>
      <c r="P32"/>
      <c r="Q32"/>
      <c r="R32"/>
      <c r="S32"/>
      <c r="T32"/>
      <c r="U32"/>
      <c r="V32"/>
      <c r="W32"/>
    </row>
    <row r="33" spans="1:23" ht="18" hidden="1" customHeight="1">
      <c r="A33" s="142" t="s">
        <v>1051</v>
      </c>
      <c r="B33" s="135">
        <v>0</v>
      </c>
      <c r="C33" s="135">
        <v>0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23163</v>
      </c>
      <c r="L33" s="142">
        <v>0</v>
      </c>
      <c r="M33" s="142">
        <v>0</v>
      </c>
      <c r="N33">
        <f t="shared" si="2"/>
        <v>23163</v>
      </c>
      <c r="P33"/>
      <c r="Q33"/>
      <c r="R33"/>
      <c r="S33"/>
      <c r="T33"/>
      <c r="U33"/>
      <c r="V33"/>
      <c r="W33"/>
    </row>
    <row r="34" spans="1:23" ht="18" hidden="1" customHeight="1">
      <c r="A34" s="142" t="s">
        <v>1058</v>
      </c>
      <c r="B34" s="135">
        <f>SUM(B30:B33)</f>
        <v>14418</v>
      </c>
      <c r="C34" s="135">
        <f t="shared" ref="C34:N34" si="3">SUM(C30:C33)</f>
        <v>1544</v>
      </c>
      <c r="D34" s="135">
        <f t="shared" si="3"/>
        <v>3298</v>
      </c>
      <c r="E34" s="135">
        <f t="shared" si="3"/>
        <v>1446</v>
      </c>
      <c r="F34" s="135">
        <f t="shared" si="3"/>
        <v>5637</v>
      </c>
      <c r="G34" s="135">
        <f t="shared" si="3"/>
        <v>3050</v>
      </c>
      <c r="H34" s="135">
        <f t="shared" si="3"/>
        <v>746</v>
      </c>
      <c r="I34" s="135">
        <f t="shared" si="3"/>
        <v>1370</v>
      </c>
      <c r="J34" s="135">
        <f t="shared" si="3"/>
        <v>8716</v>
      </c>
      <c r="K34" s="135">
        <f t="shared" si="3"/>
        <v>25827</v>
      </c>
      <c r="L34" s="135">
        <f t="shared" si="3"/>
        <v>1665</v>
      </c>
      <c r="M34" s="135">
        <f t="shared" si="3"/>
        <v>3025</v>
      </c>
      <c r="N34" s="135">
        <f t="shared" si="3"/>
        <v>70742</v>
      </c>
      <c r="P34"/>
      <c r="Q34"/>
      <c r="R34"/>
      <c r="S34"/>
      <c r="T34"/>
      <c r="U34"/>
      <c r="V34"/>
      <c r="W34"/>
    </row>
    <row r="35" spans="1:23" ht="18" hidden="1" customHeight="1">
      <c r="P35"/>
      <c r="Q35"/>
      <c r="R35"/>
      <c r="S35"/>
      <c r="T35"/>
      <c r="U35"/>
      <c r="V35"/>
      <c r="W35"/>
    </row>
    <row r="36" spans="1:23" ht="18" hidden="1" customHeight="1">
      <c r="P36"/>
      <c r="Q36"/>
      <c r="R36"/>
      <c r="S36"/>
      <c r="T36"/>
      <c r="U36"/>
      <c r="V36"/>
      <c r="W36"/>
    </row>
    <row r="37" spans="1:23" ht="18" hidden="1" customHeight="1">
      <c r="A37" t="s">
        <v>750</v>
      </c>
      <c r="B37">
        <v>6507</v>
      </c>
      <c r="C37">
        <v>1150</v>
      </c>
      <c r="D37">
        <v>546</v>
      </c>
      <c r="E37">
        <v>1084</v>
      </c>
      <c r="F37">
        <v>3406</v>
      </c>
      <c r="G37">
        <v>1199</v>
      </c>
      <c r="H37">
        <v>1147</v>
      </c>
      <c r="I37">
        <v>1421</v>
      </c>
      <c r="J37">
        <v>6625</v>
      </c>
      <c r="K37">
        <v>2300</v>
      </c>
      <c r="L37">
        <v>619</v>
      </c>
      <c r="M37">
        <v>772</v>
      </c>
      <c r="N37">
        <f>SUM(B37:M37)</f>
        <v>26776</v>
      </c>
      <c r="O37" t="s">
        <v>1139</v>
      </c>
      <c r="P37"/>
      <c r="Q37"/>
      <c r="R37"/>
      <c r="S37"/>
      <c r="T37"/>
      <c r="U37"/>
      <c r="V37"/>
      <c r="W37"/>
    </row>
    <row r="38" spans="1:23" ht="18" hidden="1" customHeight="1">
      <c r="A38" s="142" t="s">
        <v>1055</v>
      </c>
      <c r="B38" s="135">
        <v>1468</v>
      </c>
      <c r="C38" s="135">
        <v>430</v>
      </c>
      <c r="D38" s="142">
        <v>451</v>
      </c>
      <c r="E38" s="142">
        <v>186</v>
      </c>
      <c r="F38" s="142">
        <v>280</v>
      </c>
      <c r="G38" s="142">
        <v>467</v>
      </c>
      <c r="H38" s="142">
        <v>72</v>
      </c>
      <c r="I38" s="142">
        <v>0</v>
      </c>
      <c r="J38" s="142">
        <v>153</v>
      </c>
      <c r="K38" s="142">
        <v>960</v>
      </c>
      <c r="L38" s="142">
        <v>263</v>
      </c>
      <c r="M38" s="142">
        <v>45</v>
      </c>
      <c r="N38">
        <f>SUM(B38:M38)</f>
        <v>4775</v>
      </c>
      <c r="P38"/>
      <c r="Q38"/>
      <c r="R38"/>
      <c r="S38"/>
      <c r="T38"/>
      <c r="U38"/>
      <c r="V38"/>
      <c r="W38"/>
    </row>
    <row r="39" spans="1:23" ht="18" hidden="1" customHeight="1">
      <c r="A39" s="142" t="s">
        <v>1058</v>
      </c>
      <c r="B39" s="135">
        <f>SUM(B37:B38)</f>
        <v>7975</v>
      </c>
      <c r="C39" s="135">
        <f t="shared" ref="C39:N39" si="4">SUM(C37:C38)</f>
        <v>1580</v>
      </c>
      <c r="D39" s="135">
        <f t="shared" si="4"/>
        <v>997</v>
      </c>
      <c r="E39" s="135">
        <f t="shared" si="4"/>
        <v>1270</v>
      </c>
      <c r="F39" s="135">
        <f t="shared" si="4"/>
        <v>3686</v>
      </c>
      <c r="G39" s="135">
        <f t="shared" si="4"/>
        <v>1666</v>
      </c>
      <c r="H39" s="135">
        <f t="shared" si="4"/>
        <v>1219</v>
      </c>
      <c r="I39" s="135">
        <f t="shared" si="4"/>
        <v>1421</v>
      </c>
      <c r="J39" s="135">
        <f t="shared" si="4"/>
        <v>6778</v>
      </c>
      <c r="K39" s="135">
        <f t="shared" si="4"/>
        <v>3260</v>
      </c>
      <c r="L39" s="135">
        <f t="shared" si="4"/>
        <v>882</v>
      </c>
      <c r="M39" s="135">
        <f t="shared" si="4"/>
        <v>817</v>
      </c>
      <c r="N39" s="135">
        <f t="shared" si="4"/>
        <v>31551</v>
      </c>
      <c r="P39"/>
      <c r="Q39"/>
      <c r="R39"/>
      <c r="S39"/>
      <c r="T39"/>
      <c r="U39"/>
      <c r="V39"/>
      <c r="W39"/>
    </row>
    <row r="40" spans="1:23" ht="18" hidden="1" customHeight="1">
      <c r="P40"/>
      <c r="Q40"/>
      <c r="R40"/>
      <c r="S40"/>
      <c r="T40"/>
      <c r="U40"/>
      <c r="V40"/>
      <c r="W40"/>
    </row>
    <row r="41" spans="1:23" ht="18" hidden="1" customHeight="1">
      <c r="A41" t="s">
        <v>39</v>
      </c>
      <c r="B41">
        <v>4929</v>
      </c>
      <c r="C41">
        <v>448</v>
      </c>
      <c r="D41">
        <v>3134</v>
      </c>
      <c r="E41">
        <v>577</v>
      </c>
      <c r="F41">
        <v>2444</v>
      </c>
      <c r="G41">
        <v>1296</v>
      </c>
      <c r="H41">
        <v>1371</v>
      </c>
      <c r="I41">
        <v>2183</v>
      </c>
      <c r="J41">
        <v>3347</v>
      </c>
      <c r="K41">
        <v>4517</v>
      </c>
      <c r="L41">
        <v>433</v>
      </c>
      <c r="M41">
        <v>1280</v>
      </c>
      <c r="N41">
        <f>SUM(B41:M41)</f>
        <v>25959</v>
      </c>
      <c r="O41" t="s">
        <v>11</v>
      </c>
      <c r="P41"/>
      <c r="Q41"/>
      <c r="R41"/>
      <c r="S41"/>
      <c r="T41"/>
      <c r="U41"/>
      <c r="V41"/>
      <c r="W41"/>
    </row>
    <row r="42" spans="1:23" ht="18" hidden="1" customHeight="1">
      <c r="A42" s="142" t="s">
        <v>1050</v>
      </c>
      <c r="B42" s="135">
        <v>742</v>
      </c>
      <c r="C42" s="135">
        <v>436</v>
      </c>
      <c r="D42" s="142">
        <v>1722</v>
      </c>
      <c r="E42" s="142">
        <v>273</v>
      </c>
      <c r="F42" s="142">
        <v>563</v>
      </c>
      <c r="G42" s="142">
        <v>561</v>
      </c>
      <c r="H42" s="142">
        <v>145</v>
      </c>
      <c r="I42" s="142">
        <v>483</v>
      </c>
      <c r="J42" s="142">
        <v>0</v>
      </c>
      <c r="K42" s="142">
        <v>0</v>
      </c>
      <c r="L42" s="142">
        <v>394</v>
      </c>
      <c r="M42" s="142">
        <v>1664</v>
      </c>
      <c r="N42">
        <f>SUM(B42:M42)</f>
        <v>6983</v>
      </c>
      <c r="P42"/>
      <c r="Q42"/>
      <c r="R42"/>
      <c r="S42"/>
      <c r="T42"/>
      <c r="U42"/>
      <c r="V42"/>
      <c r="W42"/>
    </row>
    <row r="43" spans="1:23" ht="18" hidden="1" customHeight="1">
      <c r="A43" s="142" t="s">
        <v>1058</v>
      </c>
      <c r="B43" s="135">
        <f>SUM(B41:B42)</f>
        <v>5671</v>
      </c>
      <c r="C43" s="135">
        <f t="shared" ref="C43:M43" si="5">SUM(C41:C42)</f>
        <v>884</v>
      </c>
      <c r="D43" s="135">
        <f t="shared" si="5"/>
        <v>4856</v>
      </c>
      <c r="E43" s="135">
        <f t="shared" si="5"/>
        <v>850</v>
      </c>
      <c r="F43" s="135">
        <f t="shared" si="5"/>
        <v>3007</v>
      </c>
      <c r="G43" s="135">
        <f t="shared" si="5"/>
        <v>1857</v>
      </c>
      <c r="H43" s="135">
        <f t="shared" si="5"/>
        <v>1516</v>
      </c>
      <c r="I43" s="135">
        <f t="shared" si="5"/>
        <v>2666</v>
      </c>
      <c r="J43" s="135">
        <f t="shared" si="5"/>
        <v>3347</v>
      </c>
      <c r="K43" s="135">
        <f t="shared" si="5"/>
        <v>4517</v>
      </c>
      <c r="L43" s="135">
        <f t="shared" si="5"/>
        <v>827</v>
      </c>
      <c r="M43" s="135">
        <f t="shared" si="5"/>
        <v>2944</v>
      </c>
      <c r="P43"/>
      <c r="Q43"/>
      <c r="R43"/>
      <c r="S43"/>
      <c r="T43"/>
      <c r="U43"/>
      <c r="V43"/>
      <c r="W43"/>
    </row>
    <row r="44" spans="1:23" ht="18" hidden="1" customHeight="1">
      <c r="P44"/>
      <c r="Q44"/>
      <c r="R44"/>
      <c r="S44"/>
      <c r="T44"/>
      <c r="U44"/>
      <c r="V44"/>
      <c r="W44"/>
    </row>
    <row r="45" spans="1:23" ht="18" hidden="1" customHeight="1"/>
    <row r="46" spans="1:23" ht="18" hidden="1" customHeight="1">
      <c r="B46" s="684">
        <v>1030</v>
      </c>
      <c r="C46" s="684" t="s">
        <v>1077</v>
      </c>
      <c r="D46" s="685" t="s">
        <v>1078</v>
      </c>
      <c r="E46" s="685" t="s">
        <v>1079</v>
      </c>
      <c r="F46" s="685" t="s">
        <v>1080</v>
      </c>
      <c r="G46" s="685" t="s">
        <v>1081</v>
      </c>
      <c r="H46" s="685" t="s">
        <v>1082</v>
      </c>
      <c r="I46" s="685">
        <v>0</v>
      </c>
      <c r="J46" s="685">
        <v>143</v>
      </c>
      <c r="K46" s="685" t="s">
        <v>1083</v>
      </c>
      <c r="L46" s="685" t="s">
        <v>1084</v>
      </c>
      <c r="M46" s="685" t="s">
        <v>1085</v>
      </c>
      <c r="N46" s="685" t="s">
        <v>1086</v>
      </c>
    </row>
    <row r="47" spans="1:23" ht="18" hidden="1" customHeight="1">
      <c r="B47" s="684" t="s">
        <v>1087</v>
      </c>
      <c r="C47" s="684" t="s">
        <v>1083</v>
      </c>
      <c r="D47" s="685" t="s">
        <v>1088</v>
      </c>
      <c r="E47" s="685" t="s">
        <v>1089</v>
      </c>
      <c r="F47" s="685" t="s">
        <v>1090</v>
      </c>
      <c r="G47" s="685" t="s">
        <v>1091</v>
      </c>
      <c r="H47" s="685" t="s">
        <v>1092</v>
      </c>
      <c r="I47" s="685">
        <v>0</v>
      </c>
      <c r="J47" s="685" t="s">
        <v>1093</v>
      </c>
      <c r="K47" s="685" t="s">
        <v>1094</v>
      </c>
      <c r="L47" s="685" t="s">
        <v>1095</v>
      </c>
      <c r="M47" s="685" t="s">
        <v>1095</v>
      </c>
      <c r="N47" s="685" t="s">
        <v>1096</v>
      </c>
    </row>
    <row r="48" spans="1:23" ht="18" hidden="1" customHeight="1">
      <c r="B48" s="683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spans="2:13" ht="18" hidden="1" customHeight="1"/>
    <row r="82" spans="2:13" ht="18" hidden="1" customHeight="1"/>
    <row r="83" spans="2:13" ht="18" hidden="1" customHeight="1"/>
    <row r="84" spans="2:13" ht="18" hidden="1" customHeight="1"/>
    <row r="86" spans="2:13" ht="18" customHeight="1">
      <c r="B86" s="920"/>
      <c r="C86" s="920"/>
      <c r="D86" s="920"/>
      <c r="E86" s="920"/>
      <c r="F86" s="920"/>
      <c r="G86" s="920"/>
      <c r="H86" s="920"/>
      <c r="I86" s="920"/>
      <c r="J86" s="920"/>
      <c r="K86" s="920"/>
      <c r="L86" s="920"/>
      <c r="M86" s="920"/>
    </row>
  </sheetData>
  <mergeCells count="8">
    <mergeCell ref="A4:A7"/>
    <mergeCell ref="O4:O7"/>
    <mergeCell ref="A1:O1"/>
    <mergeCell ref="A2:O2"/>
    <mergeCell ref="A3:H3"/>
    <mergeCell ref="I3:O3"/>
    <mergeCell ref="B4:N4"/>
    <mergeCell ref="B5:N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BG122"/>
  <sheetViews>
    <sheetView showGridLines="0" rightToLeft="1" zoomScale="70" zoomScaleNormal="70" zoomScaleSheetLayoutView="50" workbookViewId="0">
      <selection activeCell="H11" sqref="H11"/>
    </sheetView>
  </sheetViews>
  <sheetFormatPr defaultColWidth="8.85546875" defaultRowHeight="18" customHeight="1"/>
  <cols>
    <col min="1" max="1" width="33.7109375" style="86" customWidth="1"/>
    <col min="2" max="5" width="13.7109375" style="45" customWidth="1"/>
    <col min="6" max="12" width="13.7109375" style="44" customWidth="1"/>
    <col min="13" max="13" width="13.7109375" style="45" customWidth="1"/>
    <col min="14" max="14" width="13.7109375" style="44" customWidth="1"/>
    <col min="15" max="15" width="46.85546875" style="86" bestFit="1" customWidth="1"/>
    <col min="16" max="16" width="23.28515625" style="44" customWidth="1"/>
    <col min="17" max="17" width="21.7109375" style="44" customWidth="1"/>
    <col min="18" max="18" width="23.42578125" style="44" customWidth="1"/>
    <col min="19" max="19" width="31" style="44" customWidth="1"/>
    <col min="20" max="20" width="18.85546875" style="44" customWidth="1"/>
    <col min="21" max="255" width="8.85546875" style="44"/>
    <col min="256" max="256" width="43" style="44" customWidth="1"/>
    <col min="257" max="257" width="8.42578125" style="44" customWidth="1"/>
    <col min="258" max="261" width="10.7109375" style="44" customWidth="1"/>
    <col min="262" max="262" width="9.28515625" style="44" customWidth="1"/>
    <col min="263" max="263" width="8.7109375" style="44" customWidth="1"/>
    <col min="264" max="264" width="7.85546875" style="44" customWidth="1"/>
    <col min="265" max="269" width="10.7109375" style="44" customWidth="1"/>
    <col min="270" max="511" width="8.85546875" style="44"/>
    <col min="512" max="512" width="43" style="44" customWidth="1"/>
    <col min="513" max="513" width="8.42578125" style="44" customWidth="1"/>
    <col min="514" max="517" width="10.7109375" style="44" customWidth="1"/>
    <col min="518" max="518" width="9.28515625" style="44" customWidth="1"/>
    <col min="519" max="519" width="8.7109375" style="44" customWidth="1"/>
    <col min="520" max="520" width="7.85546875" style="44" customWidth="1"/>
    <col min="521" max="525" width="10.7109375" style="44" customWidth="1"/>
    <col min="526" max="767" width="8.85546875" style="44"/>
    <col min="768" max="768" width="43" style="44" customWidth="1"/>
    <col min="769" max="769" width="8.42578125" style="44" customWidth="1"/>
    <col min="770" max="773" width="10.7109375" style="44" customWidth="1"/>
    <col min="774" max="774" width="9.28515625" style="44" customWidth="1"/>
    <col min="775" max="775" width="8.7109375" style="44" customWidth="1"/>
    <col min="776" max="776" width="7.85546875" style="44" customWidth="1"/>
    <col min="777" max="781" width="10.7109375" style="44" customWidth="1"/>
    <col min="782" max="1023" width="8.85546875" style="44"/>
    <col min="1024" max="1024" width="43" style="44" customWidth="1"/>
    <col min="1025" max="1025" width="8.42578125" style="44" customWidth="1"/>
    <col min="1026" max="1029" width="10.7109375" style="44" customWidth="1"/>
    <col min="1030" max="1030" width="9.28515625" style="44" customWidth="1"/>
    <col min="1031" max="1031" width="8.7109375" style="44" customWidth="1"/>
    <col min="1032" max="1032" width="7.85546875" style="44" customWidth="1"/>
    <col min="1033" max="1037" width="10.7109375" style="44" customWidth="1"/>
    <col min="1038" max="1279" width="8.85546875" style="44"/>
    <col min="1280" max="1280" width="43" style="44" customWidth="1"/>
    <col min="1281" max="1281" width="8.42578125" style="44" customWidth="1"/>
    <col min="1282" max="1285" width="10.7109375" style="44" customWidth="1"/>
    <col min="1286" max="1286" width="9.28515625" style="44" customWidth="1"/>
    <col min="1287" max="1287" width="8.7109375" style="44" customWidth="1"/>
    <col min="1288" max="1288" width="7.85546875" style="44" customWidth="1"/>
    <col min="1289" max="1293" width="10.7109375" style="44" customWidth="1"/>
    <col min="1294" max="1535" width="8.85546875" style="44"/>
    <col min="1536" max="1536" width="43" style="44" customWidth="1"/>
    <col min="1537" max="1537" width="8.42578125" style="44" customWidth="1"/>
    <col min="1538" max="1541" width="10.7109375" style="44" customWidth="1"/>
    <col min="1542" max="1542" width="9.28515625" style="44" customWidth="1"/>
    <col min="1543" max="1543" width="8.7109375" style="44" customWidth="1"/>
    <col min="1544" max="1544" width="7.85546875" style="44" customWidth="1"/>
    <col min="1545" max="1549" width="10.7109375" style="44" customWidth="1"/>
    <col min="1550" max="1791" width="8.85546875" style="44"/>
    <col min="1792" max="1792" width="43" style="44" customWidth="1"/>
    <col min="1793" max="1793" width="8.42578125" style="44" customWidth="1"/>
    <col min="1794" max="1797" width="10.7109375" style="44" customWidth="1"/>
    <col min="1798" max="1798" width="9.28515625" style="44" customWidth="1"/>
    <col min="1799" max="1799" width="8.7109375" style="44" customWidth="1"/>
    <col min="1800" max="1800" width="7.85546875" style="44" customWidth="1"/>
    <col min="1801" max="1805" width="10.7109375" style="44" customWidth="1"/>
    <col min="1806" max="2047" width="8.85546875" style="44"/>
    <col min="2048" max="2048" width="43" style="44" customWidth="1"/>
    <col min="2049" max="2049" width="8.42578125" style="44" customWidth="1"/>
    <col min="2050" max="2053" width="10.7109375" style="44" customWidth="1"/>
    <col min="2054" max="2054" width="9.28515625" style="44" customWidth="1"/>
    <col min="2055" max="2055" width="8.7109375" style="44" customWidth="1"/>
    <col min="2056" max="2056" width="7.85546875" style="44" customWidth="1"/>
    <col min="2057" max="2061" width="10.7109375" style="44" customWidth="1"/>
    <col min="2062" max="2303" width="8.85546875" style="44"/>
    <col min="2304" max="2304" width="43" style="44" customWidth="1"/>
    <col min="2305" max="2305" width="8.42578125" style="44" customWidth="1"/>
    <col min="2306" max="2309" width="10.7109375" style="44" customWidth="1"/>
    <col min="2310" max="2310" width="9.28515625" style="44" customWidth="1"/>
    <col min="2311" max="2311" width="8.7109375" style="44" customWidth="1"/>
    <col min="2312" max="2312" width="7.85546875" style="44" customWidth="1"/>
    <col min="2313" max="2317" width="10.7109375" style="44" customWidth="1"/>
    <col min="2318" max="2559" width="8.85546875" style="44"/>
    <col min="2560" max="2560" width="43" style="44" customWidth="1"/>
    <col min="2561" max="2561" width="8.42578125" style="44" customWidth="1"/>
    <col min="2562" max="2565" width="10.7109375" style="44" customWidth="1"/>
    <col min="2566" max="2566" width="9.28515625" style="44" customWidth="1"/>
    <col min="2567" max="2567" width="8.7109375" style="44" customWidth="1"/>
    <col min="2568" max="2568" width="7.85546875" style="44" customWidth="1"/>
    <col min="2569" max="2573" width="10.7109375" style="44" customWidth="1"/>
    <col min="2574" max="2815" width="8.85546875" style="44"/>
    <col min="2816" max="2816" width="43" style="44" customWidth="1"/>
    <col min="2817" max="2817" width="8.42578125" style="44" customWidth="1"/>
    <col min="2818" max="2821" width="10.7109375" style="44" customWidth="1"/>
    <col min="2822" max="2822" width="9.28515625" style="44" customWidth="1"/>
    <col min="2823" max="2823" width="8.7109375" style="44" customWidth="1"/>
    <col min="2824" max="2824" width="7.85546875" style="44" customWidth="1"/>
    <col min="2825" max="2829" width="10.7109375" style="44" customWidth="1"/>
    <col min="2830" max="3071" width="8.85546875" style="44"/>
    <col min="3072" max="3072" width="43" style="44" customWidth="1"/>
    <col min="3073" max="3073" width="8.42578125" style="44" customWidth="1"/>
    <col min="3074" max="3077" width="10.7109375" style="44" customWidth="1"/>
    <col min="3078" max="3078" width="9.28515625" style="44" customWidth="1"/>
    <col min="3079" max="3079" width="8.7109375" style="44" customWidth="1"/>
    <col min="3080" max="3080" width="7.85546875" style="44" customWidth="1"/>
    <col min="3081" max="3085" width="10.7109375" style="44" customWidth="1"/>
    <col min="3086" max="3327" width="8.85546875" style="44"/>
    <col min="3328" max="3328" width="43" style="44" customWidth="1"/>
    <col min="3329" max="3329" width="8.42578125" style="44" customWidth="1"/>
    <col min="3330" max="3333" width="10.7109375" style="44" customWidth="1"/>
    <col min="3334" max="3334" width="9.28515625" style="44" customWidth="1"/>
    <col min="3335" max="3335" width="8.7109375" style="44" customWidth="1"/>
    <col min="3336" max="3336" width="7.85546875" style="44" customWidth="1"/>
    <col min="3337" max="3341" width="10.7109375" style="44" customWidth="1"/>
    <col min="3342" max="3583" width="8.85546875" style="44"/>
    <col min="3584" max="3584" width="43" style="44" customWidth="1"/>
    <col min="3585" max="3585" width="8.42578125" style="44" customWidth="1"/>
    <col min="3586" max="3589" width="10.7109375" style="44" customWidth="1"/>
    <col min="3590" max="3590" width="9.28515625" style="44" customWidth="1"/>
    <col min="3591" max="3591" width="8.7109375" style="44" customWidth="1"/>
    <col min="3592" max="3592" width="7.85546875" style="44" customWidth="1"/>
    <col min="3593" max="3597" width="10.7109375" style="44" customWidth="1"/>
    <col min="3598" max="3839" width="8.85546875" style="44"/>
    <col min="3840" max="3840" width="43" style="44" customWidth="1"/>
    <col min="3841" max="3841" width="8.42578125" style="44" customWidth="1"/>
    <col min="3842" max="3845" width="10.7109375" style="44" customWidth="1"/>
    <col min="3846" max="3846" width="9.28515625" style="44" customWidth="1"/>
    <col min="3847" max="3847" width="8.7109375" style="44" customWidth="1"/>
    <col min="3848" max="3848" width="7.85546875" style="44" customWidth="1"/>
    <col min="3849" max="3853" width="10.7109375" style="44" customWidth="1"/>
    <col min="3854" max="4095" width="8.85546875" style="44"/>
    <col min="4096" max="4096" width="43" style="44" customWidth="1"/>
    <col min="4097" max="4097" width="8.42578125" style="44" customWidth="1"/>
    <col min="4098" max="4101" width="10.7109375" style="44" customWidth="1"/>
    <col min="4102" max="4102" width="9.28515625" style="44" customWidth="1"/>
    <col min="4103" max="4103" width="8.7109375" style="44" customWidth="1"/>
    <col min="4104" max="4104" width="7.85546875" style="44" customWidth="1"/>
    <col min="4105" max="4109" width="10.7109375" style="44" customWidth="1"/>
    <col min="4110" max="4351" width="8.85546875" style="44"/>
    <col min="4352" max="4352" width="43" style="44" customWidth="1"/>
    <col min="4353" max="4353" width="8.42578125" style="44" customWidth="1"/>
    <col min="4354" max="4357" width="10.7109375" style="44" customWidth="1"/>
    <col min="4358" max="4358" width="9.28515625" style="44" customWidth="1"/>
    <col min="4359" max="4359" width="8.7109375" style="44" customWidth="1"/>
    <col min="4360" max="4360" width="7.85546875" style="44" customWidth="1"/>
    <col min="4361" max="4365" width="10.7109375" style="44" customWidth="1"/>
    <col min="4366" max="4607" width="8.85546875" style="44"/>
    <col min="4608" max="4608" width="43" style="44" customWidth="1"/>
    <col min="4609" max="4609" width="8.42578125" style="44" customWidth="1"/>
    <col min="4610" max="4613" width="10.7109375" style="44" customWidth="1"/>
    <col min="4614" max="4614" width="9.28515625" style="44" customWidth="1"/>
    <col min="4615" max="4615" width="8.7109375" style="44" customWidth="1"/>
    <col min="4616" max="4616" width="7.85546875" style="44" customWidth="1"/>
    <col min="4617" max="4621" width="10.7109375" style="44" customWidth="1"/>
    <col min="4622" max="4863" width="8.85546875" style="44"/>
    <col min="4864" max="4864" width="43" style="44" customWidth="1"/>
    <col min="4865" max="4865" width="8.42578125" style="44" customWidth="1"/>
    <col min="4866" max="4869" width="10.7109375" style="44" customWidth="1"/>
    <col min="4870" max="4870" width="9.28515625" style="44" customWidth="1"/>
    <col min="4871" max="4871" width="8.7109375" style="44" customWidth="1"/>
    <col min="4872" max="4872" width="7.85546875" style="44" customWidth="1"/>
    <col min="4873" max="4877" width="10.7109375" style="44" customWidth="1"/>
    <col min="4878" max="5119" width="8.85546875" style="44"/>
    <col min="5120" max="5120" width="43" style="44" customWidth="1"/>
    <col min="5121" max="5121" width="8.42578125" style="44" customWidth="1"/>
    <col min="5122" max="5125" width="10.7109375" style="44" customWidth="1"/>
    <col min="5126" max="5126" width="9.28515625" style="44" customWidth="1"/>
    <col min="5127" max="5127" width="8.7109375" style="44" customWidth="1"/>
    <col min="5128" max="5128" width="7.85546875" style="44" customWidth="1"/>
    <col min="5129" max="5133" width="10.7109375" style="44" customWidth="1"/>
    <col min="5134" max="5375" width="8.85546875" style="44"/>
    <col min="5376" max="5376" width="43" style="44" customWidth="1"/>
    <col min="5377" max="5377" width="8.42578125" style="44" customWidth="1"/>
    <col min="5378" max="5381" width="10.7109375" style="44" customWidth="1"/>
    <col min="5382" max="5382" width="9.28515625" style="44" customWidth="1"/>
    <col min="5383" max="5383" width="8.7109375" style="44" customWidth="1"/>
    <col min="5384" max="5384" width="7.85546875" style="44" customWidth="1"/>
    <col min="5385" max="5389" width="10.7109375" style="44" customWidth="1"/>
    <col min="5390" max="5631" width="8.85546875" style="44"/>
    <col min="5632" max="5632" width="43" style="44" customWidth="1"/>
    <col min="5633" max="5633" width="8.42578125" style="44" customWidth="1"/>
    <col min="5634" max="5637" width="10.7109375" style="44" customWidth="1"/>
    <col min="5638" max="5638" width="9.28515625" style="44" customWidth="1"/>
    <col min="5639" max="5639" width="8.7109375" style="44" customWidth="1"/>
    <col min="5640" max="5640" width="7.85546875" style="44" customWidth="1"/>
    <col min="5641" max="5645" width="10.7109375" style="44" customWidth="1"/>
    <col min="5646" max="5887" width="8.85546875" style="44"/>
    <col min="5888" max="5888" width="43" style="44" customWidth="1"/>
    <col min="5889" max="5889" width="8.42578125" style="44" customWidth="1"/>
    <col min="5890" max="5893" width="10.7109375" style="44" customWidth="1"/>
    <col min="5894" max="5894" width="9.28515625" style="44" customWidth="1"/>
    <col min="5895" max="5895" width="8.7109375" style="44" customWidth="1"/>
    <col min="5896" max="5896" width="7.85546875" style="44" customWidth="1"/>
    <col min="5897" max="5901" width="10.7109375" style="44" customWidth="1"/>
    <col min="5902" max="6143" width="8.85546875" style="44"/>
    <col min="6144" max="6144" width="43" style="44" customWidth="1"/>
    <col min="6145" max="6145" width="8.42578125" style="44" customWidth="1"/>
    <col min="6146" max="6149" width="10.7109375" style="44" customWidth="1"/>
    <col min="6150" max="6150" width="9.28515625" style="44" customWidth="1"/>
    <col min="6151" max="6151" width="8.7109375" style="44" customWidth="1"/>
    <col min="6152" max="6152" width="7.85546875" style="44" customWidth="1"/>
    <col min="6153" max="6157" width="10.7109375" style="44" customWidth="1"/>
    <col min="6158" max="6399" width="8.85546875" style="44"/>
    <col min="6400" max="6400" width="43" style="44" customWidth="1"/>
    <col min="6401" max="6401" width="8.42578125" style="44" customWidth="1"/>
    <col min="6402" max="6405" width="10.7109375" style="44" customWidth="1"/>
    <col min="6406" max="6406" width="9.28515625" style="44" customWidth="1"/>
    <col min="6407" max="6407" width="8.7109375" style="44" customWidth="1"/>
    <col min="6408" max="6408" width="7.85546875" style="44" customWidth="1"/>
    <col min="6409" max="6413" width="10.7109375" style="44" customWidth="1"/>
    <col min="6414" max="6655" width="8.85546875" style="44"/>
    <col min="6656" max="6656" width="43" style="44" customWidth="1"/>
    <col min="6657" max="6657" width="8.42578125" style="44" customWidth="1"/>
    <col min="6658" max="6661" width="10.7109375" style="44" customWidth="1"/>
    <col min="6662" max="6662" width="9.28515625" style="44" customWidth="1"/>
    <col min="6663" max="6663" width="8.7109375" style="44" customWidth="1"/>
    <col min="6664" max="6664" width="7.85546875" style="44" customWidth="1"/>
    <col min="6665" max="6669" width="10.7109375" style="44" customWidth="1"/>
    <col min="6670" max="6911" width="8.85546875" style="44"/>
    <col min="6912" max="6912" width="43" style="44" customWidth="1"/>
    <col min="6913" max="6913" width="8.42578125" style="44" customWidth="1"/>
    <col min="6914" max="6917" width="10.7109375" style="44" customWidth="1"/>
    <col min="6918" max="6918" width="9.28515625" style="44" customWidth="1"/>
    <col min="6919" max="6919" width="8.7109375" style="44" customWidth="1"/>
    <col min="6920" max="6920" width="7.85546875" style="44" customWidth="1"/>
    <col min="6921" max="6925" width="10.7109375" style="44" customWidth="1"/>
    <col min="6926" max="7167" width="8.85546875" style="44"/>
    <col min="7168" max="7168" width="43" style="44" customWidth="1"/>
    <col min="7169" max="7169" width="8.42578125" style="44" customWidth="1"/>
    <col min="7170" max="7173" width="10.7109375" style="44" customWidth="1"/>
    <col min="7174" max="7174" width="9.28515625" style="44" customWidth="1"/>
    <col min="7175" max="7175" width="8.7109375" style="44" customWidth="1"/>
    <col min="7176" max="7176" width="7.85546875" style="44" customWidth="1"/>
    <col min="7177" max="7181" width="10.7109375" style="44" customWidth="1"/>
    <col min="7182" max="7423" width="8.85546875" style="44"/>
    <col min="7424" max="7424" width="43" style="44" customWidth="1"/>
    <col min="7425" max="7425" width="8.42578125" style="44" customWidth="1"/>
    <col min="7426" max="7429" width="10.7109375" style="44" customWidth="1"/>
    <col min="7430" max="7430" width="9.28515625" style="44" customWidth="1"/>
    <col min="7431" max="7431" width="8.7109375" style="44" customWidth="1"/>
    <col min="7432" max="7432" width="7.85546875" style="44" customWidth="1"/>
    <col min="7433" max="7437" width="10.7109375" style="44" customWidth="1"/>
    <col min="7438" max="7679" width="8.85546875" style="44"/>
    <col min="7680" max="7680" width="43" style="44" customWidth="1"/>
    <col min="7681" max="7681" width="8.42578125" style="44" customWidth="1"/>
    <col min="7682" max="7685" width="10.7109375" style="44" customWidth="1"/>
    <col min="7686" max="7686" width="9.28515625" style="44" customWidth="1"/>
    <col min="7687" max="7687" width="8.7109375" style="44" customWidth="1"/>
    <col min="7688" max="7688" width="7.85546875" style="44" customWidth="1"/>
    <col min="7689" max="7693" width="10.7109375" style="44" customWidth="1"/>
    <col min="7694" max="7935" width="8.85546875" style="44"/>
    <col min="7936" max="7936" width="43" style="44" customWidth="1"/>
    <col min="7937" max="7937" width="8.42578125" style="44" customWidth="1"/>
    <col min="7938" max="7941" width="10.7109375" style="44" customWidth="1"/>
    <col min="7942" max="7942" width="9.28515625" style="44" customWidth="1"/>
    <col min="7943" max="7943" width="8.7109375" style="44" customWidth="1"/>
    <col min="7944" max="7944" width="7.85546875" style="44" customWidth="1"/>
    <col min="7945" max="7949" width="10.7109375" style="44" customWidth="1"/>
    <col min="7950" max="8191" width="8.85546875" style="44"/>
    <col min="8192" max="8192" width="43" style="44" customWidth="1"/>
    <col min="8193" max="8193" width="8.42578125" style="44" customWidth="1"/>
    <col min="8194" max="8197" width="10.7109375" style="44" customWidth="1"/>
    <col min="8198" max="8198" width="9.28515625" style="44" customWidth="1"/>
    <col min="8199" max="8199" width="8.7109375" style="44" customWidth="1"/>
    <col min="8200" max="8200" width="7.85546875" style="44" customWidth="1"/>
    <col min="8201" max="8205" width="10.7109375" style="44" customWidth="1"/>
    <col min="8206" max="8447" width="8.85546875" style="44"/>
    <col min="8448" max="8448" width="43" style="44" customWidth="1"/>
    <col min="8449" max="8449" width="8.42578125" style="44" customWidth="1"/>
    <col min="8450" max="8453" width="10.7109375" style="44" customWidth="1"/>
    <col min="8454" max="8454" width="9.28515625" style="44" customWidth="1"/>
    <col min="8455" max="8455" width="8.7109375" style="44" customWidth="1"/>
    <col min="8456" max="8456" width="7.85546875" style="44" customWidth="1"/>
    <col min="8457" max="8461" width="10.7109375" style="44" customWidth="1"/>
    <col min="8462" max="8703" width="8.85546875" style="44"/>
    <col min="8704" max="8704" width="43" style="44" customWidth="1"/>
    <col min="8705" max="8705" width="8.42578125" style="44" customWidth="1"/>
    <col min="8706" max="8709" width="10.7109375" style="44" customWidth="1"/>
    <col min="8710" max="8710" width="9.28515625" style="44" customWidth="1"/>
    <col min="8711" max="8711" width="8.7109375" style="44" customWidth="1"/>
    <col min="8712" max="8712" width="7.85546875" style="44" customWidth="1"/>
    <col min="8713" max="8717" width="10.7109375" style="44" customWidth="1"/>
    <col min="8718" max="8959" width="8.85546875" style="44"/>
    <col min="8960" max="8960" width="43" style="44" customWidth="1"/>
    <col min="8961" max="8961" width="8.42578125" style="44" customWidth="1"/>
    <col min="8962" max="8965" width="10.7109375" style="44" customWidth="1"/>
    <col min="8966" max="8966" width="9.28515625" style="44" customWidth="1"/>
    <col min="8967" max="8967" width="8.7109375" style="44" customWidth="1"/>
    <col min="8968" max="8968" width="7.85546875" style="44" customWidth="1"/>
    <col min="8969" max="8973" width="10.7109375" style="44" customWidth="1"/>
    <col min="8974" max="9215" width="8.85546875" style="44"/>
    <col min="9216" max="9216" width="43" style="44" customWidth="1"/>
    <col min="9217" max="9217" width="8.42578125" style="44" customWidth="1"/>
    <col min="9218" max="9221" width="10.7109375" style="44" customWidth="1"/>
    <col min="9222" max="9222" width="9.28515625" style="44" customWidth="1"/>
    <col min="9223" max="9223" width="8.7109375" style="44" customWidth="1"/>
    <col min="9224" max="9224" width="7.85546875" style="44" customWidth="1"/>
    <col min="9225" max="9229" width="10.7109375" style="44" customWidth="1"/>
    <col min="9230" max="9471" width="8.85546875" style="44"/>
    <col min="9472" max="9472" width="43" style="44" customWidth="1"/>
    <col min="9473" max="9473" width="8.42578125" style="44" customWidth="1"/>
    <col min="9474" max="9477" width="10.7109375" style="44" customWidth="1"/>
    <col min="9478" max="9478" width="9.28515625" style="44" customWidth="1"/>
    <col min="9479" max="9479" width="8.7109375" style="44" customWidth="1"/>
    <col min="9480" max="9480" width="7.85546875" style="44" customWidth="1"/>
    <col min="9481" max="9485" width="10.7109375" style="44" customWidth="1"/>
    <col min="9486" max="9727" width="8.85546875" style="44"/>
    <col min="9728" max="9728" width="43" style="44" customWidth="1"/>
    <col min="9729" max="9729" width="8.42578125" style="44" customWidth="1"/>
    <col min="9730" max="9733" width="10.7109375" style="44" customWidth="1"/>
    <col min="9734" max="9734" width="9.28515625" style="44" customWidth="1"/>
    <col min="9735" max="9735" width="8.7109375" style="44" customWidth="1"/>
    <col min="9736" max="9736" width="7.85546875" style="44" customWidth="1"/>
    <col min="9737" max="9741" width="10.7109375" style="44" customWidth="1"/>
    <col min="9742" max="9983" width="8.85546875" style="44"/>
    <col min="9984" max="9984" width="43" style="44" customWidth="1"/>
    <col min="9985" max="9985" width="8.42578125" style="44" customWidth="1"/>
    <col min="9986" max="9989" width="10.7109375" style="44" customWidth="1"/>
    <col min="9990" max="9990" width="9.28515625" style="44" customWidth="1"/>
    <col min="9991" max="9991" width="8.7109375" style="44" customWidth="1"/>
    <col min="9992" max="9992" width="7.85546875" style="44" customWidth="1"/>
    <col min="9993" max="9997" width="10.7109375" style="44" customWidth="1"/>
    <col min="9998" max="10239" width="8.85546875" style="44"/>
    <col min="10240" max="10240" width="43" style="44" customWidth="1"/>
    <col min="10241" max="10241" width="8.42578125" style="44" customWidth="1"/>
    <col min="10242" max="10245" width="10.7109375" style="44" customWidth="1"/>
    <col min="10246" max="10246" width="9.28515625" style="44" customWidth="1"/>
    <col min="10247" max="10247" width="8.7109375" style="44" customWidth="1"/>
    <col min="10248" max="10248" width="7.85546875" style="44" customWidth="1"/>
    <col min="10249" max="10253" width="10.7109375" style="44" customWidth="1"/>
    <col min="10254" max="10495" width="8.85546875" style="44"/>
    <col min="10496" max="10496" width="43" style="44" customWidth="1"/>
    <col min="10497" max="10497" width="8.42578125" style="44" customWidth="1"/>
    <col min="10498" max="10501" width="10.7109375" style="44" customWidth="1"/>
    <col min="10502" max="10502" width="9.28515625" style="44" customWidth="1"/>
    <col min="10503" max="10503" width="8.7109375" style="44" customWidth="1"/>
    <col min="10504" max="10504" width="7.85546875" style="44" customWidth="1"/>
    <col min="10505" max="10509" width="10.7109375" style="44" customWidth="1"/>
    <col min="10510" max="10751" width="8.85546875" style="44"/>
    <col min="10752" max="10752" width="43" style="44" customWidth="1"/>
    <col min="10753" max="10753" width="8.42578125" style="44" customWidth="1"/>
    <col min="10754" max="10757" width="10.7109375" style="44" customWidth="1"/>
    <col min="10758" max="10758" width="9.28515625" style="44" customWidth="1"/>
    <col min="10759" max="10759" width="8.7109375" style="44" customWidth="1"/>
    <col min="10760" max="10760" width="7.85546875" style="44" customWidth="1"/>
    <col min="10761" max="10765" width="10.7109375" style="44" customWidth="1"/>
    <col min="10766" max="11007" width="8.85546875" style="44"/>
    <col min="11008" max="11008" width="43" style="44" customWidth="1"/>
    <col min="11009" max="11009" width="8.42578125" style="44" customWidth="1"/>
    <col min="11010" max="11013" width="10.7109375" style="44" customWidth="1"/>
    <col min="11014" max="11014" width="9.28515625" style="44" customWidth="1"/>
    <col min="11015" max="11015" width="8.7109375" style="44" customWidth="1"/>
    <col min="11016" max="11016" width="7.85546875" style="44" customWidth="1"/>
    <col min="11017" max="11021" width="10.7109375" style="44" customWidth="1"/>
    <col min="11022" max="11263" width="8.85546875" style="44"/>
    <col min="11264" max="11264" width="43" style="44" customWidth="1"/>
    <col min="11265" max="11265" width="8.42578125" style="44" customWidth="1"/>
    <col min="11266" max="11269" width="10.7109375" style="44" customWidth="1"/>
    <col min="11270" max="11270" width="9.28515625" style="44" customWidth="1"/>
    <col min="11271" max="11271" width="8.7109375" style="44" customWidth="1"/>
    <col min="11272" max="11272" width="7.85546875" style="44" customWidth="1"/>
    <col min="11273" max="11277" width="10.7109375" style="44" customWidth="1"/>
    <col min="11278" max="11519" width="8.85546875" style="44"/>
    <col min="11520" max="11520" width="43" style="44" customWidth="1"/>
    <col min="11521" max="11521" width="8.42578125" style="44" customWidth="1"/>
    <col min="11522" max="11525" width="10.7109375" style="44" customWidth="1"/>
    <col min="11526" max="11526" width="9.28515625" style="44" customWidth="1"/>
    <col min="11527" max="11527" width="8.7109375" style="44" customWidth="1"/>
    <col min="11528" max="11528" width="7.85546875" style="44" customWidth="1"/>
    <col min="11529" max="11533" width="10.7109375" style="44" customWidth="1"/>
    <col min="11534" max="11775" width="8.85546875" style="44"/>
    <col min="11776" max="11776" width="43" style="44" customWidth="1"/>
    <col min="11777" max="11777" width="8.42578125" style="44" customWidth="1"/>
    <col min="11778" max="11781" width="10.7109375" style="44" customWidth="1"/>
    <col min="11782" max="11782" width="9.28515625" style="44" customWidth="1"/>
    <col min="11783" max="11783" width="8.7109375" style="44" customWidth="1"/>
    <col min="11784" max="11784" width="7.85546875" style="44" customWidth="1"/>
    <col min="11785" max="11789" width="10.7109375" style="44" customWidth="1"/>
    <col min="11790" max="12031" width="8.85546875" style="44"/>
    <col min="12032" max="12032" width="43" style="44" customWidth="1"/>
    <col min="12033" max="12033" width="8.42578125" style="44" customWidth="1"/>
    <col min="12034" max="12037" width="10.7109375" style="44" customWidth="1"/>
    <col min="12038" max="12038" width="9.28515625" style="44" customWidth="1"/>
    <col min="12039" max="12039" width="8.7109375" style="44" customWidth="1"/>
    <col min="12040" max="12040" width="7.85546875" style="44" customWidth="1"/>
    <col min="12041" max="12045" width="10.7109375" style="44" customWidth="1"/>
    <col min="12046" max="12287" width="8.85546875" style="44"/>
    <col min="12288" max="12288" width="43" style="44" customWidth="1"/>
    <col min="12289" max="12289" width="8.42578125" style="44" customWidth="1"/>
    <col min="12290" max="12293" width="10.7109375" style="44" customWidth="1"/>
    <col min="12294" max="12294" width="9.28515625" style="44" customWidth="1"/>
    <col min="12295" max="12295" width="8.7109375" style="44" customWidth="1"/>
    <col min="12296" max="12296" width="7.85546875" style="44" customWidth="1"/>
    <col min="12297" max="12301" width="10.7109375" style="44" customWidth="1"/>
    <col min="12302" max="12543" width="8.85546875" style="44"/>
    <col min="12544" max="12544" width="43" style="44" customWidth="1"/>
    <col min="12545" max="12545" width="8.42578125" style="44" customWidth="1"/>
    <col min="12546" max="12549" width="10.7109375" style="44" customWidth="1"/>
    <col min="12550" max="12550" width="9.28515625" style="44" customWidth="1"/>
    <col min="12551" max="12551" width="8.7109375" style="44" customWidth="1"/>
    <col min="12552" max="12552" width="7.85546875" style="44" customWidth="1"/>
    <col min="12553" max="12557" width="10.7109375" style="44" customWidth="1"/>
    <col min="12558" max="12799" width="8.85546875" style="44"/>
    <col min="12800" max="12800" width="43" style="44" customWidth="1"/>
    <col min="12801" max="12801" width="8.42578125" style="44" customWidth="1"/>
    <col min="12802" max="12805" width="10.7109375" style="44" customWidth="1"/>
    <col min="12806" max="12806" width="9.28515625" style="44" customWidth="1"/>
    <col min="12807" max="12807" width="8.7109375" style="44" customWidth="1"/>
    <col min="12808" max="12808" width="7.85546875" style="44" customWidth="1"/>
    <col min="12809" max="12813" width="10.7109375" style="44" customWidth="1"/>
    <col min="12814" max="13055" width="8.85546875" style="44"/>
    <col min="13056" max="13056" width="43" style="44" customWidth="1"/>
    <col min="13057" max="13057" width="8.42578125" style="44" customWidth="1"/>
    <col min="13058" max="13061" width="10.7109375" style="44" customWidth="1"/>
    <col min="13062" max="13062" width="9.28515625" style="44" customWidth="1"/>
    <col min="13063" max="13063" width="8.7109375" style="44" customWidth="1"/>
    <col min="13064" max="13064" width="7.85546875" style="44" customWidth="1"/>
    <col min="13065" max="13069" width="10.7109375" style="44" customWidth="1"/>
    <col min="13070" max="13311" width="8.85546875" style="44"/>
    <col min="13312" max="13312" width="43" style="44" customWidth="1"/>
    <col min="13313" max="13313" width="8.42578125" style="44" customWidth="1"/>
    <col min="13314" max="13317" width="10.7109375" style="44" customWidth="1"/>
    <col min="13318" max="13318" width="9.28515625" style="44" customWidth="1"/>
    <col min="13319" max="13319" width="8.7109375" style="44" customWidth="1"/>
    <col min="13320" max="13320" width="7.85546875" style="44" customWidth="1"/>
    <col min="13321" max="13325" width="10.7109375" style="44" customWidth="1"/>
    <col min="13326" max="13567" width="8.85546875" style="44"/>
    <col min="13568" max="13568" width="43" style="44" customWidth="1"/>
    <col min="13569" max="13569" width="8.42578125" style="44" customWidth="1"/>
    <col min="13570" max="13573" width="10.7109375" style="44" customWidth="1"/>
    <col min="13574" max="13574" width="9.28515625" style="44" customWidth="1"/>
    <col min="13575" max="13575" width="8.7109375" style="44" customWidth="1"/>
    <col min="13576" max="13576" width="7.85546875" style="44" customWidth="1"/>
    <col min="13577" max="13581" width="10.7109375" style="44" customWidth="1"/>
    <col min="13582" max="13823" width="8.85546875" style="44"/>
    <col min="13824" max="13824" width="43" style="44" customWidth="1"/>
    <col min="13825" max="13825" width="8.42578125" style="44" customWidth="1"/>
    <col min="13826" max="13829" width="10.7109375" style="44" customWidth="1"/>
    <col min="13830" max="13830" width="9.28515625" style="44" customWidth="1"/>
    <col min="13831" max="13831" width="8.7109375" style="44" customWidth="1"/>
    <col min="13832" max="13832" width="7.85546875" style="44" customWidth="1"/>
    <col min="13833" max="13837" width="10.7109375" style="44" customWidth="1"/>
    <col min="13838" max="14079" width="8.85546875" style="44"/>
    <col min="14080" max="14080" width="43" style="44" customWidth="1"/>
    <col min="14081" max="14081" width="8.42578125" style="44" customWidth="1"/>
    <col min="14082" max="14085" width="10.7109375" style="44" customWidth="1"/>
    <col min="14086" max="14086" width="9.28515625" style="44" customWidth="1"/>
    <col min="14087" max="14087" width="8.7109375" style="44" customWidth="1"/>
    <col min="14088" max="14088" width="7.85546875" style="44" customWidth="1"/>
    <col min="14089" max="14093" width="10.7109375" style="44" customWidth="1"/>
    <col min="14094" max="14335" width="8.85546875" style="44"/>
    <col min="14336" max="14336" width="43" style="44" customWidth="1"/>
    <col min="14337" max="14337" width="8.42578125" style="44" customWidth="1"/>
    <col min="14338" max="14341" width="10.7109375" style="44" customWidth="1"/>
    <col min="14342" max="14342" width="9.28515625" style="44" customWidth="1"/>
    <col min="14343" max="14343" width="8.7109375" style="44" customWidth="1"/>
    <col min="14344" max="14344" width="7.85546875" style="44" customWidth="1"/>
    <col min="14345" max="14349" width="10.7109375" style="44" customWidth="1"/>
    <col min="14350" max="14591" width="8.85546875" style="44"/>
    <col min="14592" max="14592" width="43" style="44" customWidth="1"/>
    <col min="14593" max="14593" width="8.42578125" style="44" customWidth="1"/>
    <col min="14594" max="14597" width="10.7109375" style="44" customWidth="1"/>
    <col min="14598" max="14598" width="9.28515625" style="44" customWidth="1"/>
    <col min="14599" max="14599" width="8.7109375" style="44" customWidth="1"/>
    <col min="14600" max="14600" width="7.85546875" style="44" customWidth="1"/>
    <col min="14601" max="14605" width="10.7109375" style="44" customWidth="1"/>
    <col min="14606" max="14847" width="8.85546875" style="44"/>
    <col min="14848" max="14848" width="43" style="44" customWidth="1"/>
    <col min="14849" max="14849" width="8.42578125" style="44" customWidth="1"/>
    <col min="14850" max="14853" width="10.7109375" style="44" customWidth="1"/>
    <col min="14854" max="14854" width="9.28515625" style="44" customWidth="1"/>
    <col min="14855" max="14855" width="8.7109375" style="44" customWidth="1"/>
    <col min="14856" max="14856" width="7.85546875" style="44" customWidth="1"/>
    <col min="14857" max="14861" width="10.7109375" style="44" customWidth="1"/>
    <col min="14862" max="15103" width="8.85546875" style="44"/>
    <col min="15104" max="15104" width="43" style="44" customWidth="1"/>
    <col min="15105" max="15105" width="8.42578125" style="44" customWidth="1"/>
    <col min="15106" max="15109" width="10.7109375" style="44" customWidth="1"/>
    <col min="15110" max="15110" width="9.28515625" style="44" customWidth="1"/>
    <col min="15111" max="15111" width="8.7109375" style="44" customWidth="1"/>
    <col min="15112" max="15112" width="7.85546875" style="44" customWidth="1"/>
    <col min="15113" max="15117" width="10.7109375" style="44" customWidth="1"/>
    <col min="15118" max="15359" width="8.85546875" style="44"/>
    <col min="15360" max="15360" width="43" style="44" customWidth="1"/>
    <col min="15361" max="15361" width="8.42578125" style="44" customWidth="1"/>
    <col min="15362" max="15365" width="10.7109375" style="44" customWidth="1"/>
    <col min="15366" max="15366" width="9.28515625" style="44" customWidth="1"/>
    <col min="15367" max="15367" width="8.7109375" style="44" customWidth="1"/>
    <col min="15368" max="15368" width="7.85546875" style="44" customWidth="1"/>
    <col min="15369" max="15373" width="10.7109375" style="44" customWidth="1"/>
    <col min="15374" max="15615" width="8.85546875" style="44"/>
    <col min="15616" max="15616" width="43" style="44" customWidth="1"/>
    <col min="15617" max="15617" width="8.42578125" style="44" customWidth="1"/>
    <col min="15618" max="15621" width="10.7109375" style="44" customWidth="1"/>
    <col min="15622" max="15622" width="9.28515625" style="44" customWidth="1"/>
    <col min="15623" max="15623" width="8.7109375" style="44" customWidth="1"/>
    <col min="15624" max="15624" width="7.85546875" style="44" customWidth="1"/>
    <col min="15625" max="15629" width="10.7109375" style="44" customWidth="1"/>
    <col min="15630" max="15871" width="8.85546875" style="44"/>
    <col min="15872" max="15872" width="43" style="44" customWidth="1"/>
    <col min="15873" max="15873" width="8.42578125" style="44" customWidth="1"/>
    <col min="15874" max="15877" width="10.7109375" style="44" customWidth="1"/>
    <col min="15878" max="15878" width="9.28515625" style="44" customWidth="1"/>
    <col min="15879" max="15879" width="8.7109375" style="44" customWidth="1"/>
    <col min="15880" max="15880" width="7.85546875" style="44" customWidth="1"/>
    <col min="15881" max="15885" width="10.7109375" style="44" customWidth="1"/>
    <col min="15886" max="16127" width="8.85546875" style="44"/>
    <col min="16128" max="16128" width="43" style="44" customWidth="1"/>
    <col min="16129" max="16129" width="8.42578125" style="44" customWidth="1"/>
    <col min="16130" max="16133" width="10.7109375" style="44" customWidth="1"/>
    <col min="16134" max="16134" width="9.28515625" style="44" customWidth="1"/>
    <col min="16135" max="16135" width="8.7109375" style="44" customWidth="1"/>
    <col min="16136" max="16136" width="7.85546875" style="44" customWidth="1"/>
    <col min="16137" max="16141" width="10.7109375" style="44" customWidth="1"/>
    <col min="16142" max="16384" width="8.85546875" style="44"/>
  </cols>
  <sheetData>
    <row r="1" spans="1:59" s="34" customFormat="1" ht="29.1" customHeight="1">
      <c r="A1" s="1007" t="s">
        <v>1211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</row>
    <row r="2" spans="1:59" s="34" customFormat="1" ht="29.1" customHeight="1">
      <c r="A2" s="1069" t="s">
        <v>1490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</row>
    <row r="3" spans="1:59" s="27" customFormat="1" ht="24" customHeight="1">
      <c r="A3" s="1070" t="s">
        <v>367</v>
      </c>
      <c r="B3" s="1070"/>
      <c r="C3" s="1070"/>
      <c r="D3" s="1070"/>
      <c r="E3" s="1070"/>
      <c r="F3" s="1070"/>
      <c r="G3" s="1070"/>
      <c r="H3" s="1071"/>
      <c r="I3" s="1072" t="s">
        <v>368</v>
      </c>
      <c r="J3" s="1072"/>
      <c r="K3" s="1072"/>
      <c r="L3" s="1072"/>
      <c r="M3" s="1072"/>
      <c r="N3" s="1072"/>
      <c r="O3" s="1073"/>
    </row>
    <row r="4" spans="1:59" s="34" customFormat="1" ht="33" customHeight="1">
      <c r="A4" s="1153" t="s">
        <v>52</v>
      </c>
      <c r="B4" s="1156" t="s">
        <v>369</v>
      </c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N4" s="1158"/>
      <c r="O4" s="1149" t="s">
        <v>749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59" s="34" customFormat="1" ht="33" customHeight="1">
      <c r="A5" s="1154"/>
      <c r="B5" s="1159" t="s">
        <v>370</v>
      </c>
      <c r="C5" s="1160"/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1"/>
      <c r="O5" s="1149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59" s="23" customFormat="1" ht="95.1" customHeight="1">
      <c r="A6" s="1154"/>
      <c r="B6" s="1272" t="s">
        <v>60</v>
      </c>
      <c r="C6" s="1272" t="s">
        <v>363</v>
      </c>
      <c r="D6" s="1272" t="s">
        <v>63</v>
      </c>
      <c r="E6" s="1272" t="s">
        <v>364</v>
      </c>
      <c r="F6" s="1272" t="s">
        <v>91</v>
      </c>
      <c r="G6" s="1272" t="s">
        <v>66</v>
      </c>
      <c r="H6" s="1272" t="s">
        <v>93</v>
      </c>
      <c r="I6" s="1272" t="s">
        <v>88</v>
      </c>
      <c r="J6" s="1272" t="s">
        <v>69</v>
      </c>
      <c r="K6" s="1272" t="s">
        <v>67</v>
      </c>
      <c r="L6" s="1272" t="s">
        <v>365</v>
      </c>
      <c r="M6" s="1272" t="s">
        <v>74</v>
      </c>
      <c r="N6" s="1272" t="s">
        <v>35</v>
      </c>
      <c r="O6" s="1149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59" s="23" customFormat="1" ht="95.1" customHeight="1">
      <c r="A7" s="1155"/>
      <c r="B7" s="827" t="s">
        <v>61</v>
      </c>
      <c r="C7" s="827" t="s">
        <v>666</v>
      </c>
      <c r="D7" s="827" t="s">
        <v>64</v>
      </c>
      <c r="E7" s="827" t="s">
        <v>366</v>
      </c>
      <c r="F7" s="827" t="s">
        <v>62</v>
      </c>
      <c r="G7" s="827" t="s">
        <v>94</v>
      </c>
      <c r="H7" s="827" t="s">
        <v>92</v>
      </c>
      <c r="I7" s="827" t="s">
        <v>121</v>
      </c>
      <c r="J7" s="827" t="s">
        <v>70</v>
      </c>
      <c r="K7" s="827" t="s">
        <v>68</v>
      </c>
      <c r="L7" s="827" t="s">
        <v>65</v>
      </c>
      <c r="M7" s="827" t="s">
        <v>75</v>
      </c>
      <c r="N7" s="827" t="s">
        <v>36</v>
      </c>
      <c r="O7" s="114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59" s="35" customFormat="1" ht="33" customHeight="1">
      <c r="A8" s="888" t="s">
        <v>643</v>
      </c>
      <c r="B8" s="889">
        <v>13109</v>
      </c>
      <c r="C8" s="889">
        <v>3253</v>
      </c>
      <c r="D8" s="889">
        <v>3929</v>
      </c>
      <c r="E8" s="889">
        <v>2130</v>
      </c>
      <c r="F8" s="889">
        <v>5947</v>
      </c>
      <c r="G8" s="889">
        <v>6562</v>
      </c>
      <c r="H8" s="889">
        <v>1409</v>
      </c>
      <c r="I8" s="889">
        <v>2556</v>
      </c>
      <c r="J8" s="889">
        <v>20930</v>
      </c>
      <c r="K8" s="889">
        <v>3946</v>
      </c>
      <c r="L8" s="889">
        <v>1051</v>
      </c>
      <c r="M8" s="889">
        <v>5649</v>
      </c>
      <c r="N8" s="891">
        <f>SUM(B8:M8)</f>
        <v>70471</v>
      </c>
      <c r="O8" s="911" t="s">
        <v>846</v>
      </c>
      <c r="P8" s="921"/>
      <c r="Q8" s="921"/>
      <c r="R8" s="921"/>
      <c r="S8" s="921"/>
      <c r="T8" s="921"/>
      <c r="U8" s="921"/>
      <c r="V8" s="921"/>
      <c r="W8" s="921"/>
      <c r="X8" s="921"/>
      <c r="Y8" s="921"/>
      <c r="Z8" s="921"/>
      <c r="AA8" s="921"/>
      <c r="AB8" s="921"/>
      <c r="AC8" s="921"/>
      <c r="AD8" s="921"/>
      <c r="AE8" s="921"/>
      <c r="AF8" s="921"/>
      <c r="AG8" s="921"/>
      <c r="AH8" s="921"/>
      <c r="AI8" s="921"/>
      <c r="AJ8" s="921"/>
      <c r="AK8" s="921"/>
    </row>
    <row r="9" spans="1:59" s="34" customFormat="1" ht="33" customHeight="1">
      <c r="A9" s="888" t="s">
        <v>101</v>
      </c>
      <c r="B9" s="890">
        <v>13153</v>
      </c>
      <c r="C9" s="890">
        <v>5967</v>
      </c>
      <c r="D9" s="890">
        <v>6542</v>
      </c>
      <c r="E9" s="890">
        <v>3818</v>
      </c>
      <c r="F9" s="890">
        <v>6086</v>
      </c>
      <c r="G9" s="890">
        <v>7388</v>
      </c>
      <c r="H9" s="890">
        <v>5024</v>
      </c>
      <c r="I9" s="890">
        <v>8187</v>
      </c>
      <c r="J9" s="890">
        <v>7770</v>
      </c>
      <c r="K9" s="890">
        <v>9200</v>
      </c>
      <c r="L9" s="890">
        <v>996</v>
      </c>
      <c r="M9" s="890">
        <v>1265</v>
      </c>
      <c r="N9" s="891">
        <f t="shared" ref="N9:N15" si="0">SUM(B9:M9)</f>
        <v>75396</v>
      </c>
      <c r="O9" s="873" t="s">
        <v>847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59" s="34" customFormat="1" ht="33" customHeight="1">
      <c r="A10" s="888" t="s">
        <v>716</v>
      </c>
      <c r="B10" s="889">
        <v>2977</v>
      </c>
      <c r="C10" s="889">
        <v>729</v>
      </c>
      <c r="D10" s="889">
        <v>1653</v>
      </c>
      <c r="E10" s="889">
        <v>640</v>
      </c>
      <c r="F10" s="889">
        <v>1777</v>
      </c>
      <c r="G10" s="889">
        <v>357</v>
      </c>
      <c r="H10" s="889">
        <v>175</v>
      </c>
      <c r="I10" s="889">
        <v>560</v>
      </c>
      <c r="J10" s="889">
        <v>4665</v>
      </c>
      <c r="K10" s="889">
        <v>288</v>
      </c>
      <c r="L10" s="889">
        <v>169</v>
      </c>
      <c r="M10" s="889">
        <v>1566</v>
      </c>
      <c r="N10" s="891">
        <f t="shared" si="0"/>
        <v>15556</v>
      </c>
      <c r="O10" s="873" t="s">
        <v>848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59" s="34" customFormat="1" ht="33" customHeight="1">
      <c r="A11" s="888" t="s">
        <v>715</v>
      </c>
      <c r="B11" s="890">
        <v>1030</v>
      </c>
      <c r="C11" s="890">
        <v>17676</v>
      </c>
      <c r="D11" s="890">
        <v>2322</v>
      </c>
      <c r="E11" s="890">
        <v>1108</v>
      </c>
      <c r="F11" s="890">
        <v>1116</v>
      </c>
      <c r="G11" s="890">
        <v>1372</v>
      </c>
      <c r="H11" s="890">
        <v>475</v>
      </c>
      <c r="I11" s="890">
        <v>2162</v>
      </c>
      <c r="J11" s="890">
        <v>1820</v>
      </c>
      <c r="K11" s="890">
        <v>866</v>
      </c>
      <c r="L11" s="890">
        <v>1693</v>
      </c>
      <c r="M11" s="890">
        <v>8909</v>
      </c>
      <c r="N11" s="891">
        <f t="shared" si="0"/>
        <v>40549</v>
      </c>
      <c r="O11" s="873" t="s">
        <v>850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59" s="34" customFormat="1" ht="33" customHeight="1">
      <c r="A12" s="888" t="s">
        <v>100</v>
      </c>
      <c r="B12" s="889">
        <v>1003</v>
      </c>
      <c r="C12" s="889">
        <v>120</v>
      </c>
      <c r="D12" s="889">
        <v>173</v>
      </c>
      <c r="E12" s="889">
        <v>173</v>
      </c>
      <c r="F12" s="889">
        <v>676</v>
      </c>
      <c r="G12" s="889">
        <v>238</v>
      </c>
      <c r="H12" s="889">
        <v>291</v>
      </c>
      <c r="I12" s="889">
        <v>209</v>
      </c>
      <c r="J12" s="889">
        <v>1035</v>
      </c>
      <c r="K12" s="889">
        <v>389</v>
      </c>
      <c r="L12" s="889">
        <v>93</v>
      </c>
      <c r="M12" s="889">
        <v>31</v>
      </c>
      <c r="N12" s="891">
        <f t="shared" si="0"/>
        <v>4431</v>
      </c>
      <c r="O12" s="873" t="s">
        <v>851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59" s="34" customFormat="1" ht="33" customHeight="1">
      <c r="A13" s="888" t="s">
        <v>206</v>
      </c>
      <c r="B13" s="890">
        <v>1725</v>
      </c>
      <c r="C13" s="890">
        <v>1629</v>
      </c>
      <c r="D13" s="890">
        <v>844</v>
      </c>
      <c r="E13" s="890">
        <v>518</v>
      </c>
      <c r="F13" s="890">
        <v>1029</v>
      </c>
      <c r="G13" s="890">
        <v>713</v>
      </c>
      <c r="H13" s="890">
        <v>1438</v>
      </c>
      <c r="I13" s="890">
        <v>328</v>
      </c>
      <c r="J13" s="890">
        <v>955</v>
      </c>
      <c r="K13" s="890">
        <v>1073</v>
      </c>
      <c r="L13" s="890">
        <v>265</v>
      </c>
      <c r="M13" s="890">
        <v>277</v>
      </c>
      <c r="N13" s="891">
        <f t="shared" si="0"/>
        <v>10794</v>
      </c>
      <c r="O13" s="873" t="s">
        <v>852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59" s="27" customFormat="1" ht="33" customHeight="1">
      <c r="A14" s="888" t="s">
        <v>207</v>
      </c>
      <c r="B14" s="889">
        <v>9948</v>
      </c>
      <c r="C14" s="889">
        <v>0</v>
      </c>
      <c r="D14" s="889">
        <v>0</v>
      </c>
      <c r="E14" s="889">
        <v>0</v>
      </c>
      <c r="F14" s="889">
        <v>0</v>
      </c>
      <c r="G14" s="889">
        <v>0</v>
      </c>
      <c r="H14" s="889">
        <v>0</v>
      </c>
      <c r="I14" s="889">
        <v>0</v>
      </c>
      <c r="J14" s="889">
        <v>0</v>
      </c>
      <c r="K14" s="889">
        <v>0</v>
      </c>
      <c r="L14" s="889">
        <v>0</v>
      </c>
      <c r="M14" s="889">
        <v>0</v>
      </c>
      <c r="N14" s="891">
        <f t="shared" si="0"/>
        <v>9948</v>
      </c>
      <c r="O14" s="873" t="s">
        <v>857</v>
      </c>
    </row>
    <row r="15" spans="1:59" s="27" customFormat="1" ht="33" customHeight="1">
      <c r="A15" s="888" t="s">
        <v>645</v>
      </c>
      <c r="B15" s="890">
        <v>6364</v>
      </c>
      <c r="C15" s="890">
        <v>3478</v>
      </c>
      <c r="D15" s="890">
        <v>4079</v>
      </c>
      <c r="E15" s="890">
        <v>1218</v>
      </c>
      <c r="F15" s="890">
        <v>3834</v>
      </c>
      <c r="G15" s="890">
        <v>4135</v>
      </c>
      <c r="H15" s="890">
        <v>1081</v>
      </c>
      <c r="I15" s="890">
        <v>1511</v>
      </c>
      <c r="J15" s="890">
        <v>4555</v>
      </c>
      <c r="K15" s="890">
        <v>4923</v>
      </c>
      <c r="L15" s="890">
        <v>989</v>
      </c>
      <c r="M15" s="890">
        <v>14225</v>
      </c>
      <c r="N15" s="891">
        <f t="shared" si="0"/>
        <v>50392</v>
      </c>
      <c r="O15" s="873" t="s">
        <v>855</v>
      </c>
    </row>
    <row r="16" spans="1:59" s="806" customFormat="1" ht="33" customHeight="1">
      <c r="A16" s="797" t="s">
        <v>744</v>
      </c>
      <c r="B16" s="805">
        <f>SUM(B8:B15)</f>
        <v>49309</v>
      </c>
      <c r="C16" s="805">
        <f t="shared" ref="C16:N16" si="1">SUM(C8:C15)</f>
        <v>32852</v>
      </c>
      <c r="D16" s="805">
        <f t="shared" si="1"/>
        <v>19542</v>
      </c>
      <c r="E16" s="805">
        <f t="shared" si="1"/>
        <v>9605</v>
      </c>
      <c r="F16" s="805">
        <f t="shared" si="1"/>
        <v>20465</v>
      </c>
      <c r="G16" s="805">
        <f t="shared" si="1"/>
        <v>20765</v>
      </c>
      <c r="H16" s="805">
        <f t="shared" si="1"/>
        <v>9893</v>
      </c>
      <c r="I16" s="805">
        <f t="shared" si="1"/>
        <v>15513</v>
      </c>
      <c r="J16" s="805">
        <f t="shared" si="1"/>
        <v>41730</v>
      </c>
      <c r="K16" s="805">
        <f t="shared" si="1"/>
        <v>20685</v>
      </c>
      <c r="L16" s="805">
        <f t="shared" si="1"/>
        <v>5256</v>
      </c>
      <c r="M16" s="805">
        <f t="shared" si="1"/>
        <v>31922</v>
      </c>
      <c r="N16" s="805">
        <f t="shared" si="1"/>
        <v>277537</v>
      </c>
      <c r="O16" s="797" t="s">
        <v>36</v>
      </c>
    </row>
    <row r="17" spans="1:15" s="27" customFormat="1" ht="18.75">
      <c r="A17" s="1150" t="s">
        <v>1215</v>
      </c>
      <c r="B17" s="1151"/>
      <c r="C17" s="1151"/>
      <c r="D17" s="1151"/>
      <c r="E17" s="1151"/>
      <c r="F17" s="1151"/>
      <c r="G17" s="1151"/>
      <c r="H17" s="1151"/>
      <c r="I17" s="1151"/>
      <c r="J17" s="1151"/>
      <c r="K17" s="1151"/>
      <c r="L17" s="1151"/>
      <c r="M17" s="1151"/>
      <c r="N17" s="1151"/>
      <c r="O17" s="1152"/>
    </row>
    <row r="18" spans="1:15" s="27" customFormat="1" ht="18" customHeight="1">
      <c r="A18" s="70"/>
      <c r="N18" s="39"/>
      <c r="O18" s="70"/>
    </row>
    <row r="19" spans="1:15" s="114" customFormat="1" ht="33" hidden="1" customHeight="1">
      <c r="A19" s="111" t="s">
        <v>1136</v>
      </c>
      <c r="B19" s="112">
        <v>781</v>
      </c>
      <c r="C19" s="112">
        <v>33</v>
      </c>
      <c r="D19" s="112">
        <v>124</v>
      </c>
      <c r="E19" s="113">
        <v>0</v>
      </c>
      <c r="F19" s="304">
        <v>289</v>
      </c>
      <c r="G19" s="114">
        <v>160</v>
      </c>
      <c r="H19" s="114">
        <v>255</v>
      </c>
      <c r="I19" s="115">
        <v>60</v>
      </c>
      <c r="J19" s="115">
        <v>303</v>
      </c>
      <c r="K19" s="115">
        <v>228</v>
      </c>
      <c r="L19" s="115">
        <v>76</v>
      </c>
      <c r="M19" s="115">
        <v>31</v>
      </c>
      <c r="N19" s="114">
        <f>SUM(B19:M19)</f>
        <v>2340</v>
      </c>
    </row>
    <row r="20" spans="1:15" s="114" customFormat="1" ht="33" hidden="1" customHeight="1">
      <c r="A20" s="111" t="s">
        <v>1137</v>
      </c>
      <c r="B20" s="112">
        <v>222</v>
      </c>
      <c r="C20" s="112">
        <v>87</v>
      </c>
      <c r="D20" s="112">
        <v>49</v>
      </c>
      <c r="E20" s="113">
        <v>173</v>
      </c>
      <c r="F20" s="304">
        <v>387</v>
      </c>
      <c r="G20" s="114">
        <v>78</v>
      </c>
      <c r="H20" s="114">
        <v>36</v>
      </c>
      <c r="I20" s="115">
        <v>149</v>
      </c>
      <c r="J20" s="115">
        <v>732</v>
      </c>
      <c r="K20" s="115">
        <v>161</v>
      </c>
      <c r="L20" s="115">
        <v>17</v>
      </c>
      <c r="M20" s="115">
        <v>0</v>
      </c>
      <c r="N20" s="114">
        <f>SUM(B20:M20)</f>
        <v>2091</v>
      </c>
    </row>
    <row r="21" spans="1:15" s="114" customFormat="1" ht="33" hidden="1" customHeight="1">
      <c r="A21" s="111"/>
      <c r="B21" s="112">
        <f>SUM(B19:B20)</f>
        <v>1003</v>
      </c>
      <c r="C21" s="112">
        <f t="shared" ref="C21:M21" si="2">SUM(C19:C20)</f>
        <v>120</v>
      </c>
      <c r="D21" s="112">
        <f t="shared" si="2"/>
        <v>173</v>
      </c>
      <c r="E21" s="112">
        <f t="shared" si="2"/>
        <v>173</v>
      </c>
      <c r="F21" s="112">
        <f t="shared" si="2"/>
        <v>676</v>
      </c>
      <c r="G21" s="112">
        <f t="shared" si="2"/>
        <v>238</v>
      </c>
      <c r="H21" s="112">
        <f t="shared" si="2"/>
        <v>291</v>
      </c>
      <c r="I21" s="112">
        <f t="shared" si="2"/>
        <v>209</v>
      </c>
      <c r="J21" s="112">
        <f t="shared" si="2"/>
        <v>1035</v>
      </c>
      <c r="K21" s="112">
        <f t="shared" si="2"/>
        <v>389</v>
      </c>
      <c r="L21" s="112">
        <f t="shared" si="2"/>
        <v>93</v>
      </c>
      <c r="M21" s="112">
        <f t="shared" si="2"/>
        <v>31</v>
      </c>
      <c r="N21" s="114">
        <f>SUM(B21:M21)</f>
        <v>4431</v>
      </c>
    </row>
    <row r="22" spans="1:15" s="114" customFormat="1" ht="33" hidden="1" customHeight="1">
      <c r="A22" s="746" t="s">
        <v>1203</v>
      </c>
      <c r="B22" s="747">
        <v>199</v>
      </c>
      <c r="C22" s="747"/>
      <c r="D22" s="747"/>
      <c r="E22" s="747"/>
      <c r="F22" s="747">
        <v>100</v>
      </c>
      <c r="G22" s="747"/>
      <c r="H22" s="747"/>
      <c r="I22" s="747"/>
      <c r="J22" s="747"/>
      <c r="K22" s="747">
        <v>196</v>
      </c>
      <c r="L22" s="747"/>
      <c r="M22" s="747"/>
      <c r="N22" s="748">
        <f>SUM(B22:M22)</f>
        <v>495</v>
      </c>
      <c r="O22" s="748"/>
    </row>
    <row r="23" spans="1:15" s="114" customFormat="1" ht="33" hidden="1" customHeight="1">
      <c r="A23" s="746" t="s">
        <v>1202</v>
      </c>
      <c r="B23" s="747">
        <v>1526</v>
      </c>
      <c r="C23" s="747">
        <v>1629</v>
      </c>
      <c r="D23" s="747">
        <v>844</v>
      </c>
      <c r="E23" s="747">
        <v>518</v>
      </c>
      <c r="F23" s="747">
        <v>929</v>
      </c>
      <c r="G23" s="747">
        <v>713</v>
      </c>
      <c r="H23" s="747">
        <v>1438</v>
      </c>
      <c r="I23" s="747">
        <v>328</v>
      </c>
      <c r="J23" s="747">
        <v>955</v>
      </c>
      <c r="K23" s="747">
        <v>877</v>
      </c>
      <c r="L23" s="747">
        <v>265</v>
      </c>
      <c r="M23" s="747">
        <v>277</v>
      </c>
      <c r="N23" s="748">
        <f>SUM(B23:M23)</f>
        <v>10299</v>
      </c>
      <c r="O23" s="748"/>
    </row>
    <row r="24" spans="1:15" s="114" customFormat="1" ht="33" hidden="1" customHeight="1">
      <c r="A24" s="111"/>
      <c r="B24" s="112">
        <f>SUM(B22:B23)</f>
        <v>1725</v>
      </c>
      <c r="C24" s="112">
        <f t="shared" ref="C24:N24" si="3">SUM(C22:C23)</f>
        <v>1629</v>
      </c>
      <c r="D24" s="112">
        <f t="shared" si="3"/>
        <v>844</v>
      </c>
      <c r="E24" s="112">
        <f t="shared" si="3"/>
        <v>518</v>
      </c>
      <c r="F24" s="112">
        <f t="shared" si="3"/>
        <v>1029</v>
      </c>
      <c r="G24" s="112">
        <f t="shared" si="3"/>
        <v>713</v>
      </c>
      <c r="H24" s="112">
        <f t="shared" si="3"/>
        <v>1438</v>
      </c>
      <c r="I24" s="112">
        <f t="shared" si="3"/>
        <v>328</v>
      </c>
      <c r="J24" s="112">
        <f t="shared" si="3"/>
        <v>955</v>
      </c>
      <c r="K24" s="112">
        <f t="shared" si="3"/>
        <v>1073</v>
      </c>
      <c r="L24" s="112">
        <f t="shared" si="3"/>
        <v>265</v>
      </c>
      <c r="M24" s="112">
        <f t="shared" si="3"/>
        <v>277</v>
      </c>
      <c r="N24" s="112">
        <f t="shared" si="3"/>
        <v>10794</v>
      </c>
    </row>
    <row r="25" spans="1:15" s="119" customFormat="1" ht="33" hidden="1" customHeight="1">
      <c r="A25" s="116" t="s">
        <v>1000</v>
      </c>
      <c r="B25" s="117">
        <v>464</v>
      </c>
      <c r="C25" s="117">
        <v>3027</v>
      </c>
      <c r="D25" s="117">
        <v>646</v>
      </c>
      <c r="E25" s="117">
        <v>190</v>
      </c>
      <c r="F25" s="803">
        <v>237</v>
      </c>
      <c r="G25" s="803">
        <v>296</v>
      </c>
      <c r="H25" s="803">
        <v>170</v>
      </c>
      <c r="I25" s="803">
        <v>376</v>
      </c>
      <c r="J25" s="803">
        <v>329</v>
      </c>
      <c r="K25" s="803">
        <v>256</v>
      </c>
      <c r="L25" s="803">
        <v>511</v>
      </c>
      <c r="M25" s="803">
        <v>1990</v>
      </c>
      <c r="N25" s="803">
        <f>SUM(B25:M25)</f>
        <v>8492</v>
      </c>
    </row>
    <row r="26" spans="1:15" s="119" customFormat="1" ht="33" hidden="1" customHeight="1">
      <c r="A26" s="116" t="s">
        <v>1</v>
      </c>
      <c r="B26" s="117">
        <v>532</v>
      </c>
      <c r="C26" s="117">
        <v>14649</v>
      </c>
      <c r="D26" s="117">
        <v>1600</v>
      </c>
      <c r="E26" s="117">
        <v>918</v>
      </c>
      <c r="F26" s="803">
        <v>879</v>
      </c>
      <c r="G26" s="803">
        <v>1076</v>
      </c>
      <c r="H26" s="803">
        <v>305</v>
      </c>
      <c r="I26" s="803">
        <v>1786</v>
      </c>
      <c r="J26" s="803">
        <v>1480</v>
      </c>
      <c r="K26" s="803">
        <v>610</v>
      </c>
      <c r="L26" s="803">
        <v>1182</v>
      </c>
      <c r="M26" s="803">
        <v>6744</v>
      </c>
      <c r="N26" s="803">
        <f>SUM(B26:M26)</f>
        <v>31761</v>
      </c>
    </row>
    <row r="27" spans="1:15" s="119" customFormat="1" ht="33" hidden="1" customHeight="1">
      <c r="A27" s="116" t="s">
        <v>1001</v>
      </c>
      <c r="B27" s="117">
        <v>34</v>
      </c>
      <c r="C27" s="117">
        <v>0</v>
      </c>
      <c r="D27" s="117">
        <v>76</v>
      </c>
      <c r="E27" s="117">
        <v>0</v>
      </c>
      <c r="F27" s="804">
        <v>0</v>
      </c>
      <c r="G27" s="803">
        <v>0</v>
      </c>
      <c r="H27" s="803"/>
      <c r="I27" s="803"/>
      <c r="J27" s="803">
        <v>11</v>
      </c>
      <c r="K27" s="803">
        <v>0</v>
      </c>
      <c r="L27" s="803">
        <v>0</v>
      </c>
      <c r="M27" s="803">
        <v>175</v>
      </c>
      <c r="N27" s="803">
        <f>SUM(B27:M27)</f>
        <v>296</v>
      </c>
    </row>
    <row r="28" spans="1:15" s="119" customFormat="1" ht="33" hidden="1" customHeight="1">
      <c r="A28" s="116"/>
      <c r="B28" s="117">
        <f>SUM(B25:B27)</f>
        <v>1030</v>
      </c>
      <c r="C28" s="117">
        <f t="shared" ref="C28:N28" si="4">SUM(C25:C27)</f>
        <v>17676</v>
      </c>
      <c r="D28" s="117">
        <f t="shared" si="4"/>
        <v>2322</v>
      </c>
      <c r="E28" s="117">
        <f t="shared" si="4"/>
        <v>1108</v>
      </c>
      <c r="F28" s="117">
        <f t="shared" si="4"/>
        <v>1116</v>
      </c>
      <c r="G28" s="117">
        <f t="shared" si="4"/>
        <v>1372</v>
      </c>
      <c r="H28" s="117">
        <f t="shared" si="4"/>
        <v>475</v>
      </c>
      <c r="I28" s="117">
        <f t="shared" si="4"/>
        <v>2162</v>
      </c>
      <c r="J28" s="117">
        <f t="shared" si="4"/>
        <v>1820</v>
      </c>
      <c r="K28" s="117">
        <f t="shared" si="4"/>
        <v>866</v>
      </c>
      <c r="L28" s="117">
        <f t="shared" si="4"/>
        <v>1693</v>
      </c>
      <c r="M28" s="117">
        <f t="shared" si="4"/>
        <v>8909</v>
      </c>
      <c r="N28" s="117">
        <f t="shared" si="4"/>
        <v>40549</v>
      </c>
    </row>
    <row r="29" spans="1:15" ht="18" hidden="1" customHeight="1">
      <c r="A29" s="86" t="s">
        <v>1207</v>
      </c>
    </row>
    <row r="30" spans="1:15" ht="18" hidden="1" customHeight="1">
      <c r="A30" s="86" t="s">
        <v>1208</v>
      </c>
      <c r="B30" s="45">
        <v>1105</v>
      </c>
      <c r="C30" s="45">
        <v>312</v>
      </c>
      <c r="D30" s="45">
        <v>382</v>
      </c>
      <c r="E30" s="45">
        <v>323</v>
      </c>
      <c r="F30" s="44">
        <v>440</v>
      </c>
      <c r="G30" s="44">
        <v>347</v>
      </c>
      <c r="H30" s="44">
        <v>213</v>
      </c>
      <c r="I30" s="44">
        <v>287</v>
      </c>
      <c r="J30" s="44">
        <v>667</v>
      </c>
      <c r="K30" s="44">
        <v>487</v>
      </c>
      <c r="L30" s="44">
        <v>76</v>
      </c>
      <c r="M30" s="45">
        <v>104</v>
      </c>
      <c r="N30" s="44">
        <f t="shared" ref="N30:N35" si="5">SUM(B30:M30)</f>
        <v>4743</v>
      </c>
    </row>
    <row r="31" spans="1:15" ht="18" hidden="1" customHeight="1">
      <c r="A31" s="86" t="s">
        <v>1209</v>
      </c>
      <c r="B31" s="45">
        <v>494</v>
      </c>
      <c r="C31" s="45">
        <v>107</v>
      </c>
      <c r="D31" s="45">
        <v>263</v>
      </c>
      <c r="E31" s="45">
        <v>178</v>
      </c>
      <c r="F31" s="44">
        <v>133</v>
      </c>
      <c r="G31" s="44">
        <v>206</v>
      </c>
      <c r="H31" s="44">
        <v>84</v>
      </c>
      <c r="I31" s="44">
        <v>188</v>
      </c>
      <c r="J31" s="44">
        <v>43</v>
      </c>
      <c r="K31" s="44">
        <v>460</v>
      </c>
      <c r="L31" s="44">
        <v>0</v>
      </c>
      <c r="M31" s="45">
        <v>21</v>
      </c>
      <c r="N31" s="44">
        <f t="shared" si="5"/>
        <v>2177</v>
      </c>
    </row>
    <row r="32" spans="1:15" ht="18" hidden="1" customHeight="1">
      <c r="A32" s="86" t="s">
        <v>1</v>
      </c>
      <c r="B32" s="45">
        <v>7671</v>
      </c>
      <c r="C32" s="45">
        <v>4736</v>
      </c>
      <c r="D32" s="45">
        <v>3613</v>
      </c>
      <c r="E32" s="45">
        <v>1945</v>
      </c>
      <c r="F32" s="44">
        <v>2770</v>
      </c>
      <c r="G32" s="44">
        <v>4786</v>
      </c>
      <c r="H32" s="44">
        <v>2442</v>
      </c>
      <c r="I32" s="44">
        <v>6146</v>
      </c>
      <c r="J32" s="44">
        <v>4403</v>
      </c>
      <c r="K32" s="44">
        <v>5927</v>
      </c>
      <c r="L32" s="44">
        <v>596</v>
      </c>
      <c r="M32" s="45">
        <v>883</v>
      </c>
      <c r="N32" s="44">
        <f t="shared" si="5"/>
        <v>45918</v>
      </c>
    </row>
    <row r="33" spans="1:15" ht="18" hidden="1" customHeight="1">
      <c r="A33" s="86" t="s">
        <v>1202</v>
      </c>
      <c r="B33" s="45">
        <v>660</v>
      </c>
      <c r="C33" s="45">
        <v>0</v>
      </c>
      <c r="D33" s="45">
        <v>287</v>
      </c>
      <c r="E33" s="45">
        <v>0</v>
      </c>
      <c r="F33" s="44">
        <v>176</v>
      </c>
      <c r="G33" s="44">
        <v>341</v>
      </c>
      <c r="H33" s="44">
        <v>120</v>
      </c>
      <c r="I33" s="44">
        <v>505</v>
      </c>
      <c r="J33" s="44">
        <v>569</v>
      </c>
      <c r="K33" s="44">
        <v>0</v>
      </c>
      <c r="L33" s="44">
        <v>45</v>
      </c>
      <c r="M33" s="45">
        <v>22</v>
      </c>
      <c r="N33" s="44">
        <f t="shared" si="5"/>
        <v>2725</v>
      </c>
    </row>
    <row r="34" spans="1:15" ht="18" hidden="1" customHeight="1">
      <c r="A34" s="86" t="s">
        <v>4</v>
      </c>
      <c r="B34" s="45">
        <v>2121</v>
      </c>
      <c r="C34" s="45">
        <v>623</v>
      </c>
      <c r="D34" s="45">
        <v>1379</v>
      </c>
      <c r="E34" s="45">
        <v>896</v>
      </c>
      <c r="F34" s="44">
        <v>1941</v>
      </c>
      <c r="G34" s="44">
        <v>1058</v>
      </c>
      <c r="H34" s="44">
        <v>1567</v>
      </c>
      <c r="I34" s="44">
        <v>815</v>
      </c>
      <c r="J34" s="44">
        <v>1388</v>
      </c>
      <c r="K34" s="44">
        <v>1474</v>
      </c>
      <c r="L34" s="44">
        <v>256</v>
      </c>
      <c r="M34" s="45">
        <v>58</v>
      </c>
      <c r="N34" s="44">
        <f t="shared" si="5"/>
        <v>13576</v>
      </c>
    </row>
    <row r="35" spans="1:15" ht="18" hidden="1" customHeight="1">
      <c r="A35" s="86" t="s">
        <v>1001</v>
      </c>
      <c r="B35" s="45">
        <v>1102</v>
      </c>
      <c r="C35" s="45">
        <v>189</v>
      </c>
      <c r="D35" s="45">
        <v>618</v>
      </c>
      <c r="E35" s="45">
        <v>476</v>
      </c>
      <c r="F35" s="44">
        <v>626</v>
      </c>
      <c r="G35" s="44">
        <v>650</v>
      </c>
      <c r="H35" s="44">
        <v>598</v>
      </c>
      <c r="I35" s="44">
        <v>246</v>
      </c>
      <c r="J35" s="44">
        <v>700</v>
      </c>
      <c r="K35" s="44">
        <v>852</v>
      </c>
      <c r="L35" s="44">
        <v>23</v>
      </c>
      <c r="M35" s="45">
        <v>177</v>
      </c>
      <c r="N35" s="44">
        <f t="shared" si="5"/>
        <v>6257</v>
      </c>
    </row>
    <row r="36" spans="1:15" ht="18" hidden="1" customHeight="1">
      <c r="B36" s="45">
        <f>SUM(B30:B35)</f>
        <v>13153</v>
      </c>
      <c r="C36" s="45">
        <f t="shared" ref="C36:N36" si="6">SUM(C30:C35)</f>
        <v>5967</v>
      </c>
      <c r="D36" s="45">
        <f t="shared" si="6"/>
        <v>6542</v>
      </c>
      <c r="E36" s="45">
        <f t="shared" si="6"/>
        <v>3818</v>
      </c>
      <c r="F36" s="45">
        <f t="shared" si="6"/>
        <v>6086</v>
      </c>
      <c r="G36" s="45">
        <f t="shared" si="6"/>
        <v>7388</v>
      </c>
      <c r="H36" s="45">
        <f t="shared" si="6"/>
        <v>5024</v>
      </c>
      <c r="I36" s="45">
        <f t="shared" si="6"/>
        <v>8187</v>
      </c>
      <c r="J36" s="45">
        <f t="shared" si="6"/>
        <v>7770</v>
      </c>
      <c r="K36" s="45">
        <f t="shared" si="6"/>
        <v>9200</v>
      </c>
      <c r="L36" s="45">
        <f t="shared" si="6"/>
        <v>996</v>
      </c>
      <c r="M36" s="45">
        <f t="shared" si="6"/>
        <v>1265</v>
      </c>
      <c r="N36" s="45">
        <f t="shared" si="6"/>
        <v>75396</v>
      </c>
    </row>
    <row r="37" spans="1:15" ht="18" hidden="1" customHeight="1"/>
    <row r="38" spans="1:15" s="614" customFormat="1" ht="33" hidden="1" customHeight="1">
      <c r="A38" s="612" t="s">
        <v>978</v>
      </c>
      <c r="B38" s="613">
        <v>0</v>
      </c>
      <c r="C38" s="613"/>
      <c r="D38" s="613"/>
      <c r="E38" s="613"/>
      <c r="G38" s="614">
        <v>7</v>
      </c>
      <c r="K38" s="614">
        <v>37</v>
      </c>
      <c r="M38" s="613"/>
      <c r="N38" s="614">
        <f>SUM(B38:M38)</f>
        <v>44</v>
      </c>
      <c r="O38" s="612"/>
    </row>
    <row r="39" spans="1:15" s="614" customFormat="1" ht="33" hidden="1" customHeight="1">
      <c r="A39" s="612" t="s">
        <v>979</v>
      </c>
      <c r="B39" s="613">
        <v>586</v>
      </c>
      <c r="C39" s="613">
        <v>209</v>
      </c>
      <c r="D39" s="613">
        <v>598</v>
      </c>
      <c r="E39" s="613">
        <v>295</v>
      </c>
      <c r="F39" s="614">
        <v>447</v>
      </c>
      <c r="G39" s="614">
        <v>513</v>
      </c>
      <c r="H39" s="614">
        <v>0</v>
      </c>
      <c r="I39" s="614">
        <v>419</v>
      </c>
      <c r="J39" s="614">
        <v>816</v>
      </c>
      <c r="K39" s="614">
        <v>468</v>
      </c>
      <c r="L39" s="614">
        <v>0</v>
      </c>
      <c r="M39" s="613">
        <v>756</v>
      </c>
      <c r="N39" s="614">
        <f>SUM(B39:M39)</f>
        <v>5107</v>
      </c>
      <c r="O39" s="612"/>
    </row>
    <row r="40" spans="1:15" s="614" customFormat="1" ht="33" hidden="1" customHeight="1">
      <c r="A40" s="612" t="s">
        <v>996</v>
      </c>
      <c r="B40" s="613">
        <v>1778</v>
      </c>
      <c r="C40" s="613">
        <v>741</v>
      </c>
      <c r="D40" s="613">
        <v>827</v>
      </c>
      <c r="E40" s="613">
        <v>209</v>
      </c>
      <c r="F40" s="614">
        <v>641</v>
      </c>
      <c r="G40" s="614">
        <v>806</v>
      </c>
      <c r="H40" s="614">
        <v>187</v>
      </c>
      <c r="I40" s="614">
        <v>347</v>
      </c>
      <c r="J40" s="614">
        <v>1386</v>
      </c>
      <c r="K40" s="614">
        <v>441</v>
      </c>
      <c r="L40" s="614">
        <v>318</v>
      </c>
      <c r="M40" s="613">
        <v>931</v>
      </c>
      <c r="N40" s="614">
        <f>SUM(B40:M40)</f>
        <v>8612</v>
      </c>
      <c r="O40" s="612"/>
    </row>
    <row r="41" spans="1:15" s="614" customFormat="1" ht="33" hidden="1" customHeight="1">
      <c r="A41" s="612" t="s">
        <v>999</v>
      </c>
      <c r="B41" s="613">
        <v>160</v>
      </c>
      <c r="C41" s="613">
        <v>0</v>
      </c>
      <c r="D41" s="613">
        <v>25</v>
      </c>
      <c r="E41" s="613">
        <v>9</v>
      </c>
      <c r="F41" s="614">
        <v>1</v>
      </c>
      <c r="G41" s="614">
        <v>82</v>
      </c>
      <c r="H41" s="614">
        <v>0</v>
      </c>
      <c r="I41" s="614">
        <v>24</v>
      </c>
      <c r="J41" s="614">
        <v>0</v>
      </c>
      <c r="K41" s="614">
        <v>32</v>
      </c>
      <c r="L41" s="614">
        <v>0</v>
      </c>
      <c r="M41" s="613">
        <v>0</v>
      </c>
      <c r="N41" s="614">
        <f>SUM(B41:M41)</f>
        <v>333</v>
      </c>
      <c r="O41" s="612"/>
    </row>
    <row r="42" spans="1:15" s="614" customFormat="1" ht="33" hidden="1" customHeight="1">
      <c r="A42" s="612" t="s">
        <v>1023</v>
      </c>
      <c r="B42" s="613"/>
      <c r="C42" s="613"/>
      <c r="D42" s="613"/>
      <c r="E42" s="613"/>
      <c r="H42" s="614">
        <v>89</v>
      </c>
      <c r="M42" s="613"/>
      <c r="O42" s="612"/>
    </row>
    <row r="43" spans="1:15" s="614" customFormat="1" ht="33" hidden="1" customHeight="1">
      <c r="A43" s="103" t="s">
        <v>1200</v>
      </c>
      <c r="B43" s="613">
        <v>2709</v>
      </c>
      <c r="C43" s="613">
        <v>2288</v>
      </c>
      <c r="D43" s="613">
        <v>1918</v>
      </c>
      <c r="E43" s="613">
        <v>578</v>
      </c>
      <c r="F43" s="614">
        <v>1973</v>
      </c>
      <c r="G43" s="614">
        <v>1889</v>
      </c>
      <c r="H43" s="614">
        <v>597</v>
      </c>
      <c r="I43" s="614">
        <v>547</v>
      </c>
      <c r="J43" s="614">
        <v>2033</v>
      </c>
      <c r="K43" s="614">
        <v>2987</v>
      </c>
      <c r="L43" s="614">
        <v>381</v>
      </c>
      <c r="M43" s="613">
        <v>12272</v>
      </c>
      <c r="N43" s="614">
        <f>SUM(B43:M43)</f>
        <v>30172</v>
      </c>
      <c r="O43" s="612"/>
    </row>
    <row r="44" spans="1:15" s="614" customFormat="1" ht="33" hidden="1" customHeight="1">
      <c r="A44" s="612" t="s">
        <v>29</v>
      </c>
      <c r="B44" s="613">
        <v>0</v>
      </c>
      <c r="C44" s="613">
        <v>0</v>
      </c>
      <c r="D44" s="613">
        <v>67</v>
      </c>
      <c r="E44" s="613">
        <v>0</v>
      </c>
      <c r="F44" s="614">
        <v>104</v>
      </c>
      <c r="G44" s="614">
        <v>247</v>
      </c>
      <c r="H44" s="614">
        <v>0</v>
      </c>
      <c r="I44" s="614">
        <v>0</v>
      </c>
      <c r="J44" s="614">
        <v>0</v>
      </c>
      <c r="K44" s="614">
        <v>66</v>
      </c>
      <c r="M44" s="613"/>
      <c r="O44" s="612"/>
    </row>
    <row r="45" spans="1:15" s="614" customFormat="1" ht="33" hidden="1" customHeight="1">
      <c r="A45" s="612" t="s">
        <v>1202</v>
      </c>
      <c r="B45" s="613">
        <v>1131</v>
      </c>
      <c r="C45" s="613">
        <v>240</v>
      </c>
      <c r="D45" s="613">
        <v>644</v>
      </c>
      <c r="E45" s="613">
        <v>127</v>
      </c>
      <c r="F45" s="614">
        <v>668</v>
      </c>
      <c r="G45" s="614">
        <v>591</v>
      </c>
      <c r="H45" s="614">
        <v>208</v>
      </c>
      <c r="I45" s="614">
        <v>174</v>
      </c>
      <c r="J45" s="614">
        <v>320</v>
      </c>
      <c r="K45" s="614">
        <v>892</v>
      </c>
      <c r="L45" s="614">
        <v>290</v>
      </c>
      <c r="M45" s="613">
        <v>266</v>
      </c>
      <c r="N45" s="614">
        <f>SUM(B45:M45)</f>
        <v>5551</v>
      </c>
      <c r="O45" s="612"/>
    </row>
    <row r="46" spans="1:15" ht="18" hidden="1" customHeight="1">
      <c r="B46" s="45">
        <f>SUM(B38:B45)</f>
        <v>6364</v>
      </c>
      <c r="C46" s="45">
        <f t="shared" ref="C46:N46" si="7">SUM(C38:C45)</f>
        <v>3478</v>
      </c>
      <c r="D46" s="45">
        <f t="shared" si="7"/>
        <v>4079</v>
      </c>
      <c r="E46" s="45">
        <f t="shared" si="7"/>
        <v>1218</v>
      </c>
      <c r="F46" s="45">
        <f t="shared" si="7"/>
        <v>3834</v>
      </c>
      <c r="G46" s="45">
        <f t="shared" si="7"/>
        <v>4135</v>
      </c>
      <c r="H46" s="45">
        <f t="shared" si="7"/>
        <v>1081</v>
      </c>
      <c r="I46" s="45">
        <f t="shared" si="7"/>
        <v>1511</v>
      </c>
      <c r="J46" s="45">
        <f t="shared" si="7"/>
        <v>4555</v>
      </c>
      <c r="K46" s="45">
        <f t="shared" si="7"/>
        <v>4923</v>
      </c>
      <c r="L46" s="45">
        <f t="shared" si="7"/>
        <v>989</v>
      </c>
      <c r="M46" s="45">
        <f t="shared" si="7"/>
        <v>14225</v>
      </c>
      <c r="N46" s="45">
        <f t="shared" si="7"/>
        <v>49819</v>
      </c>
    </row>
    <row r="47" spans="1:15" ht="18" hidden="1" customHeight="1"/>
    <row r="48" spans="1:15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</sheetData>
  <mergeCells count="9">
    <mergeCell ref="O4:O7"/>
    <mergeCell ref="A17:O17"/>
    <mergeCell ref="A1:O1"/>
    <mergeCell ref="A2:O2"/>
    <mergeCell ref="A3:H3"/>
    <mergeCell ref="I3:O3"/>
    <mergeCell ref="A4:A7"/>
    <mergeCell ref="B4:N4"/>
    <mergeCell ref="B5:N5"/>
  </mergeCells>
  <printOptions horizontalCentered="1" verticalCentered="1"/>
  <pageMargins left="0.7" right="0.7" top="0.75" bottom="0.75" header="0.3" footer="0.3"/>
  <pageSetup paperSize="9" scale="39" orientation="landscape" horizontalDpi="4294967292" vertic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85"/>
  <sheetViews>
    <sheetView showGridLines="0" rightToLeft="1" zoomScale="90" zoomScaleNormal="90" workbookViewId="0">
      <selection activeCell="T13" sqref="T13"/>
    </sheetView>
  </sheetViews>
  <sheetFormatPr defaultColWidth="8.85546875" defaultRowHeight="18" customHeight="1"/>
  <cols>
    <col min="1" max="1" width="22" style="841" customWidth="1"/>
    <col min="2" max="3" width="11.7109375" style="838" customWidth="1"/>
    <col min="4" max="14" width="11.7109375" style="841" customWidth="1"/>
    <col min="15" max="15" width="24.85546875" style="846" customWidth="1"/>
    <col min="16" max="17" width="8.85546875" style="845"/>
    <col min="18" max="213" width="8.85546875" style="841"/>
    <col min="214" max="214" width="10.28515625" style="841" customWidth="1"/>
    <col min="215" max="215" width="10" style="841" customWidth="1"/>
    <col min="216" max="216" width="8.28515625" style="841" customWidth="1"/>
    <col min="217" max="217" width="7.42578125" style="841" customWidth="1"/>
    <col min="218" max="221" width="8.28515625" style="841" customWidth="1"/>
    <col min="222" max="223" width="7.42578125" style="841" customWidth="1"/>
    <col min="224" max="224" width="9.85546875" style="841" customWidth="1"/>
    <col min="225" max="225" width="8.28515625" style="841" customWidth="1"/>
    <col min="226" max="226" width="8.42578125" style="841" customWidth="1"/>
    <col min="227" max="227" width="8" style="841" customWidth="1"/>
    <col min="228" max="228" width="9.7109375" style="841" customWidth="1"/>
    <col min="229" max="237" width="9.140625" style="841" customWidth="1"/>
    <col min="238" max="469" width="8.85546875" style="841"/>
    <col min="470" max="470" width="10.28515625" style="841" customWidth="1"/>
    <col min="471" max="471" width="10" style="841" customWidth="1"/>
    <col min="472" max="472" width="8.28515625" style="841" customWidth="1"/>
    <col min="473" max="473" width="7.42578125" style="841" customWidth="1"/>
    <col min="474" max="477" width="8.28515625" style="841" customWidth="1"/>
    <col min="478" max="479" width="7.42578125" style="841" customWidth="1"/>
    <col min="480" max="480" width="9.85546875" style="841" customWidth="1"/>
    <col min="481" max="481" width="8.28515625" style="841" customWidth="1"/>
    <col min="482" max="482" width="8.42578125" style="841" customWidth="1"/>
    <col min="483" max="483" width="8" style="841" customWidth="1"/>
    <col min="484" max="484" width="9.7109375" style="841" customWidth="1"/>
    <col min="485" max="493" width="9.140625" style="841" customWidth="1"/>
    <col min="494" max="725" width="8.85546875" style="841"/>
    <col min="726" max="726" width="10.28515625" style="841" customWidth="1"/>
    <col min="727" max="727" width="10" style="841" customWidth="1"/>
    <col min="728" max="728" width="8.28515625" style="841" customWidth="1"/>
    <col min="729" max="729" width="7.42578125" style="841" customWidth="1"/>
    <col min="730" max="733" width="8.28515625" style="841" customWidth="1"/>
    <col min="734" max="735" width="7.42578125" style="841" customWidth="1"/>
    <col min="736" max="736" width="9.85546875" style="841" customWidth="1"/>
    <col min="737" max="737" width="8.28515625" style="841" customWidth="1"/>
    <col min="738" max="738" width="8.42578125" style="841" customWidth="1"/>
    <col min="739" max="739" width="8" style="841" customWidth="1"/>
    <col min="740" max="740" width="9.7109375" style="841" customWidth="1"/>
    <col min="741" max="749" width="9.140625" style="841" customWidth="1"/>
    <col min="750" max="981" width="8.85546875" style="841"/>
    <col min="982" max="982" width="10.28515625" style="841" customWidth="1"/>
    <col min="983" max="983" width="10" style="841" customWidth="1"/>
    <col min="984" max="984" width="8.28515625" style="841" customWidth="1"/>
    <col min="985" max="985" width="7.42578125" style="841" customWidth="1"/>
    <col min="986" max="989" width="8.28515625" style="841" customWidth="1"/>
    <col min="990" max="991" width="7.42578125" style="841" customWidth="1"/>
    <col min="992" max="992" width="9.85546875" style="841" customWidth="1"/>
    <col min="993" max="993" width="8.28515625" style="841" customWidth="1"/>
    <col min="994" max="994" width="8.42578125" style="841" customWidth="1"/>
    <col min="995" max="995" width="8" style="841" customWidth="1"/>
    <col min="996" max="996" width="9.7109375" style="841" customWidth="1"/>
    <col min="997" max="1005" width="9.140625" style="841" customWidth="1"/>
    <col min="1006" max="1237" width="8.85546875" style="841"/>
    <col min="1238" max="1238" width="10.28515625" style="841" customWidth="1"/>
    <col min="1239" max="1239" width="10" style="841" customWidth="1"/>
    <col min="1240" max="1240" width="8.28515625" style="841" customWidth="1"/>
    <col min="1241" max="1241" width="7.42578125" style="841" customWidth="1"/>
    <col min="1242" max="1245" width="8.28515625" style="841" customWidth="1"/>
    <col min="1246" max="1247" width="7.42578125" style="841" customWidth="1"/>
    <col min="1248" max="1248" width="9.85546875" style="841" customWidth="1"/>
    <col min="1249" max="1249" width="8.28515625" style="841" customWidth="1"/>
    <col min="1250" max="1250" width="8.42578125" style="841" customWidth="1"/>
    <col min="1251" max="1251" width="8" style="841" customWidth="1"/>
    <col min="1252" max="1252" width="9.7109375" style="841" customWidth="1"/>
    <col min="1253" max="1261" width="9.140625" style="841" customWidth="1"/>
    <col min="1262" max="1493" width="8.85546875" style="841"/>
    <col min="1494" max="1494" width="10.28515625" style="841" customWidth="1"/>
    <col min="1495" max="1495" width="10" style="841" customWidth="1"/>
    <col min="1496" max="1496" width="8.28515625" style="841" customWidth="1"/>
    <col min="1497" max="1497" width="7.42578125" style="841" customWidth="1"/>
    <col min="1498" max="1501" width="8.28515625" style="841" customWidth="1"/>
    <col min="1502" max="1503" width="7.42578125" style="841" customWidth="1"/>
    <col min="1504" max="1504" width="9.85546875" style="841" customWidth="1"/>
    <col min="1505" max="1505" width="8.28515625" style="841" customWidth="1"/>
    <col min="1506" max="1506" width="8.42578125" style="841" customWidth="1"/>
    <col min="1507" max="1507" width="8" style="841" customWidth="1"/>
    <col min="1508" max="1508" width="9.7109375" style="841" customWidth="1"/>
    <col min="1509" max="1517" width="9.140625" style="841" customWidth="1"/>
    <col min="1518" max="1749" width="8.85546875" style="841"/>
    <col min="1750" max="1750" width="10.28515625" style="841" customWidth="1"/>
    <col min="1751" max="1751" width="10" style="841" customWidth="1"/>
    <col min="1752" max="1752" width="8.28515625" style="841" customWidth="1"/>
    <col min="1753" max="1753" width="7.42578125" style="841" customWidth="1"/>
    <col min="1754" max="1757" width="8.28515625" style="841" customWidth="1"/>
    <col min="1758" max="1759" width="7.42578125" style="841" customWidth="1"/>
    <col min="1760" max="1760" width="9.85546875" style="841" customWidth="1"/>
    <col min="1761" max="1761" width="8.28515625" style="841" customWidth="1"/>
    <col min="1762" max="1762" width="8.42578125" style="841" customWidth="1"/>
    <col min="1763" max="1763" width="8" style="841" customWidth="1"/>
    <col min="1764" max="1764" width="9.7109375" style="841" customWidth="1"/>
    <col min="1765" max="1773" width="9.140625" style="841" customWidth="1"/>
    <col min="1774" max="2005" width="8.85546875" style="841"/>
    <col min="2006" max="2006" width="10.28515625" style="841" customWidth="1"/>
    <col min="2007" max="2007" width="10" style="841" customWidth="1"/>
    <col min="2008" max="2008" width="8.28515625" style="841" customWidth="1"/>
    <col min="2009" max="2009" width="7.42578125" style="841" customWidth="1"/>
    <col min="2010" max="2013" width="8.28515625" style="841" customWidth="1"/>
    <col min="2014" max="2015" width="7.42578125" style="841" customWidth="1"/>
    <col min="2016" max="2016" width="9.85546875" style="841" customWidth="1"/>
    <col min="2017" max="2017" width="8.28515625" style="841" customWidth="1"/>
    <col min="2018" max="2018" width="8.42578125" style="841" customWidth="1"/>
    <col min="2019" max="2019" width="8" style="841" customWidth="1"/>
    <col min="2020" max="2020" width="9.7109375" style="841" customWidth="1"/>
    <col min="2021" max="2029" width="9.140625" style="841" customWidth="1"/>
    <col min="2030" max="2261" width="8.85546875" style="841"/>
    <col min="2262" max="2262" width="10.28515625" style="841" customWidth="1"/>
    <col min="2263" max="2263" width="10" style="841" customWidth="1"/>
    <col min="2264" max="2264" width="8.28515625" style="841" customWidth="1"/>
    <col min="2265" max="2265" width="7.42578125" style="841" customWidth="1"/>
    <col min="2266" max="2269" width="8.28515625" style="841" customWidth="1"/>
    <col min="2270" max="2271" width="7.42578125" style="841" customWidth="1"/>
    <col min="2272" max="2272" width="9.85546875" style="841" customWidth="1"/>
    <col min="2273" max="2273" width="8.28515625" style="841" customWidth="1"/>
    <col min="2274" max="2274" width="8.42578125" style="841" customWidth="1"/>
    <col min="2275" max="2275" width="8" style="841" customWidth="1"/>
    <col min="2276" max="2276" width="9.7109375" style="841" customWidth="1"/>
    <col min="2277" max="2285" width="9.140625" style="841" customWidth="1"/>
    <col min="2286" max="2517" width="8.85546875" style="841"/>
    <col min="2518" max="2518" width="10.28515625" style="841" customWidth="1"/>
    <col min="2519" max="2519" width="10" style="841" customWidth="1"/>
    <col min="2520" max="2520" width="8.28515625" style="841" customWidth="1"/>
    <col min="2521" max="2521" width="7.42578125" style="841" customWidth="1"/>
    <col min="2522" max="2525" width="8.28515625" style="841" customWidth="1"/>
    <col min="2526" max="2527" width="7.42578125" style="841" customWidth="1"/>
    <col min="2528" max="2528" width="9.85546875" style="841" customWidth="1"/>
    <col min="2529" max="2529" width="8.28515625" style="841" customWidth="1"/>
    <col min="2530" max="2530" width="8.42578125" style="841" customWidth="1"/>
    <col min="2531" max="2531" width="8" style="841" customWidth="1"/>
    <col min="2532" max="2532" width="9.7109375" style="841" customWidth="1"/>
    <col min="2533" max="2541" width="9.140625" style="841" customWidth="1"/>
    <col min="2542" max="2773" width="8.85546875" style="841"/>
    <col min="2774" max="2774" width="10.28515625" style="841" customWidth="1"/>
    <col min="2775" max="2775" width="10" style="841" customWidth="1"/>
    <col min="2776" max="2776" width="8.28515625" style="841" customWidth="1"/>
    <col min="2777" max="2777" width="7.42578125" style="841" customWidth="1"/>
    <col min="2778" max="2781" width="8.28515625" style="841" customWidth="1"/>
    <col min="2782" max="2783" width="7.42578125" style="841" customWidth="1"/>
    <col min="2784" max="2784" width="9.85546875" style="841" customWidth="1"/>
    <col min="2785" max="2785" width="8.28515625" style="841" customWidth="1"/>
    <col min="2786" max="2786" width="8.42578125" style="841" customWidth="1"/>
    <col min="2787" max="2787" width="8" style="841" customWidth="1"/>
    <col min="2788" max="2788" width="9.7109375" style="841" customWidth="1"/>
    <col min="2789" max="2797" width="9.140625" style="841" customWidth="1"/>
    <col min="2798" max="3029" width="8.85546875" style="841"/>
    <col min="3030" max="3030" width="10.28515625" style="841" customWidth="1"/>
    <col min="3031" max="3031" width="10" style="841" customWidth="1"/>
    <col min="3032" max="3032" width="8.28515625" style="841" customWidth="1"/>
    <col min="3033" max="3033" width="7.42578125" style="841" customWidth="1"/>
    <col min="3034" max="3037" width="8.28515625" style="841" customWidth="1"/>
    <col min="3038" max="3039" width="7.42578125" style="841" customWidth="1"/>
    <col min="3040" max="3040" width="9.85546875" style="841" customWidth="1"/>
    <col min="3041" max="3041" width="8.28515625" style="841" customWidth="1"/>
    <col min="3042" max="3042" width="8.42578125" style="841" customWidth="1"/>
    <col min="3043" max="3043" width="8" style="841" customWidth="1"/>
    <col min="3044" max="3044" width="9.7109375" style="841" customWidth="1"/>
    <col min="3045" max="3053" width="9.140625" style="841" customWidth="1"/>
    <col min="3054" max="3285" width="8.85546875" style="841"/>
    <col min="3286" max="3286" width="10.28515625" style="841" customWidth="1"/>
    <col min="3287" max="3287" width="10" style="841" customWidth="1"/>
    <col min="3288" max="3288" width="8.28515625" style="841" customWidth="1"/>
    <col min="3289" max="3289" width="7.42578125" style="841" customWidth="1"/>
    <col min="3290" max="3293" width="8.28515625" style="841" customWidth="1"/>
    <col min="3294" max="3295" width="7.42578125" style="841" customWidth="1"/>
    <col min="3296" max="3296" width="9.85546875" style="841" customWidth="1"/>
    <col min="3297" max="3297" width="8.28515625" style="841" customWidth="1"/>
    <col min="3298" max="3298" width="8.42578125" style="841" customWidth="1"/>
    <col min="3299" max="3299" width="8" style="841" customWidth="1"/>
    <col min="3300" max="3300" width="9.7109375" style="841" customWidth="1"/>
    <col min="3301" max="3309" width="9.140625" style="841" customWidth="1"/>
    <col min="3310" max="3541" width="8.85546875" style="841"/>
    <col min="3542" max="3542" width="10.28515625" style="841" customWidth="1"/>
    <col min="3543" max="3543" width="10" style="841" customWidth="1"/>
    <col min="3544" max="3544" width="8.28515625" style="841" customWidth="1"/>
    <col min="3545" max="3545" width="7.42578125" style="841" customWidth="1"/>
    <col min="3546" max="3549" width="8.28515625" style="841" customWidth="1"/>
    <col min="3550" max="3551" width="7.42578125" style="841" customWidth="1"/>
    <col min="3552" max="3552" width="9.85546875" style="841" customWidth="1"/>
    <col min="3553" max="3553" width="8.28515625" style="841" customWidth="1"/>
    <col min="3554" max="3554" width="8.42578125" style="841" customWidth="1"/>
    <col min="3555" max="3555" width="8" style="841" customWidth="1"/>
    <col min="3556" max="3556" width="9.7109375" style="841" customWidth="1"/>
    <col min="3557" max="3565" width="9.140625" style="841" customWidth="1"/>
    <col min="3566" max="3797" width="8.85546875" style="841"/>
    <col min="3798" max="3798" width="10.28515625" style="841" customWidth="1"/>
    <col min="3799" max="3799" width="10" style="841" customWidth="1"/>
    <col min="3800" max="3800" width="8.28515625" style="841" customWidth="1"/>
    <col min="3801" max="3801" width="7.42578125" style="841" customWidth="1"/>
    <col min="3802" max="3805" width="8.28515625" style="841" customWidth="1"/>
    <col min="3806" max="3807" width="7.42578125" style="841" customWidth="1"/>
    <col min="3808" max="3808" width="9.85546875" style="841" customWidth="1"/>
    <col min="3809" max="3809" width="8.28515625" style="841" customWidth="1"/>
    <col min="3810" max="3810" width="8.42578125" style="841" customWidth="1"/>
    <col min="3811" max="3811" width="8" style="841" customWidth="1"/>
    <col min="3812" max="3812" width="9.7109375" style="841" customWidth="1"/>
    <col min="3813" max="3821" width="9.140625" style="841" customWidth="1"/>
    <col min="3822" max="4053" width="8.85546875" style="841"/>
    <col min="4054" max="4054" width="10.28515625" style="841" customWidth="1"/>
    <col min="4055" max="4055" width="10" style="841" customWidth="1"/>
    <col min="4056" max="4056" width="8.28515625" style="841" customWidth="1"/>
    <col min="4057" max="4057" width="7.42578125" style="841" customWidth="1"/>
    <col min="4058" max="4061" width="8.28515625" style="841" customWidth="1"/>
    <col min="4062" max="4063" width="7.42578125" style="841" customWidth="1"/>
    <col min="4064" max="4064" width="9.85546875" style="841" customWidth="1"/>
    <col min="4065" max="4065" width="8.28515625" style="841" customWidth="1"/>
    <col min="4066" max="4066" width="8.42578125" style="841" customWidth="1"/>
    <col min="4067" max="4067" width="8" style="841" customWidth="1"/>
    <col min="4068" max="4068" width="9.7109375" style="841" customWidth="1"/>
    <col min="4069" max="4077" width="9.140625" style="841" customWidth="1"/>
    <col min="4078" max="4309" width="8.85546875" style="841"/>
    <col min="4310" max="4310" width="10.28515625" style="841" customWidth="1"/>
    <col min="4311" max="4311" width="10" style="841" customWidth="1"/>
    <col min="4312" max="4312" width="8.28515625" style="841" customWidth="1"/>
    <col min="4313" max="4313" width="7.42578125" style="841" customWidth="1"/>
    <col min="4314" max="4317" width="8.28515625" style="841" customWidth="1"/>
    <col min="4318" max="4319" width="7.42578125" style="841" customWidth="1"/>
    <col min="4320" max="4320" width="9.85546875" style="841" customWidth="1"/>
    <col min="4321" max="4321" width="8.28515625" style="841" customWidth="1"/>
    <col min="4322" max="4322" width="8.42578125" style="841" customWidth="1"/>
    <col min="4323" max="4323" width="8" style="841" customWidth="1"/>
    <col min="4324" max="4324" width="9.7109375" style="841" customWidth="1"/>
    <col min="4325" max="4333" width="9.140625" style="841" customWidth="1"/>
    <col min="4334" max="4565" width="8.85546875" style="841"/>
    <col min="4566" max="4566" width="10.28515625" style="841" customWidth="1"/>
    <col min="4567" max="4567" width="10" style="841" customWidth="1"/>
    <col min="4568" max="4568" width="8.28515625" style="841" customWidth="1"/>
    <col min="4569" max="4569" width="7.42578125" style="841" customWidth="1"/>
    <col min="4570" max="4573" width="8.28515625" style="841" customWidth="1"/>
    <col min="4574" max="4575" width="7.42578125" style="841" customWidth="1"/>
    <col min="4576" max="4576" width="9.85546875" style="841" customWidth="1"/>
    <col min="4577" max="4577" width="8.28515625" style="841" customWidth="1"/>
    <col min="4578" max="4578" width="8.42578125" style="841" customWidth="1"/>
    <col min="4579" max="4579" width="8" style="841" customWidth="1"/>
    <col min="4580" max="4580" width="9.7109375" style="841" customWidth="1"/>
    <col min="4581" max="4589" width="9.140625" style="841" customWidth="1"/>
    <col min="4590" max="4821" width="8.85546875" style="841"/>
    <col min="4822" max="4822" width="10.28515625" style="841" customWidth="1"/>
    <col min="4823" max="4823" width="10" style="841" customWidth="1"/>
    <col min="4824" max="4824" width="8.28515625" style="841" customWidth="1"/>
    <col min="4825" max="4825" width="7.42578125" style="841" customWidth="1"/>
    <col min="4826" max="4829" width="8.28515625" style="841" customWidth="1"/>
    <col min="4830" max="4831" width="7.42578125" style="841" customWidth="1"/>
    <col min="4832" max="4832" width="9.85546875" style="841" customWidth="1"/>
    <col min="4833" max="4833" width="8.28515625" style="841" customWidth="1"/>
    <col min="4834" max="4834" width="8.42578125" style="841" customWidth="1"/>
    <col min="4835" max="4835" width="8" style="841" customWidth="1"/>
    <col min="4836" max="4836" width="9.7109375" style="841" customWidth="1"/>
    <col min="4837" max="4845" width="9.140625" style="841" customWidth="1"/>
    <col min="4846" max="5077" width="8.85546875" style="841"/>
    <col min="5078" max="5078" width="10.28515625" style="841" customWidth="1"/>
    <col min="5079" max="5079" width="10" style="841" customWidth="1"/>
    <col min="5080" max="5080" width="8.28515625" style="841" customWidth="1"/>
    <col min="5081" max="5081" width="7.42578125" style="841" customWidth="1"/>
    <col min="5082" max="5085" width="8.28515625" style="841" customWidth="1"/>
    <col min="5086" max="5087" width="7.42578125" style="841" customWidth="1"/>
    <col min="5088" max="5088" width="9.85546875" style="841" customWidth="1"/>
    <col min="5089" max="5089" width="8.28515625" style="841" customWidth="1"/>
    <col min="5090" max="5090" width="8.42578125" style="841" customWidth="1"/>
    <col min="5091" max="5091" width="8" style="841" customWidth="1"/>
    <col min="5092" max="5092" width="9.7109375" style="841" customWidth="1"/>
    <col min="5093" max="5101" width="9.140625" style="841" customWidth="1"/>
    <col min="5102" max="5333" width="8.85546875" style="841"/>
    <col min="5334" max="5334" width="10.28515625" style="841" customWidth="1"/>
    <col min="5335" max="5335" width="10" style="841" customWidth="1"/>
    <col min="5336" max="5336" width="8.28515625" style="841" customWidth="1"/>
    <col min="5337" max="5337" width="7.42578125" style="841" customWidth="1"/>
    <col min="5338" max="5341" width="8.28515625" style="841" customWidth="1"/>
    <col min="5342" max="5343" width="7.42578125" style="841" customWidth="1"/>
    <col min="5344" max="5344" width="9.85546875" style="841" customWidth="1"/>
    <col min="5345" max="5345" width="8.28515625" style="841" customWidth="1"/>
    <col min="5346" max="5346" width="8.42578125" style="841" customWidth="1"/>
    <col min="5347" max="5347" width="8" style="841" customWidth="1"/>
    <col min="5348" max="5348" width="9.7109375" style="841" customWidth="1"/>
    <col min="5349" max="5357" width="9.140625" style="841" customWidth="1"/>
    <col min="5358" max="5589" width="8.85546875" style="841"/>
    <col min="5590" max="5590" width="10.28515625" style="841" customWidth="1"/>
    <col min="5591" max="5591" width="10" style="841" customWidth="1"/>
    <col min="5592" max="5592" width="8.28515625" style="841" customWidth="1"/>
    <col min="5593" max="5593" width="7.42578125" style="841" customWidth="1"/>
    <col min="5594" max="5597" width="8.28515625" style="841" customWidth="1"/>
    <col min="5598" max="5599" width="7.42578125" style="841" customWidth="1"/>
    <col min="5600" max="5600" width="9.85546875" style="841" customWidth="1"/>
    <col min="5601" max="5601" width="8.28515625" style="841" customWidth="1"/>
    <col min="5602" max="5602" width="8.42578125" style="841" customWidth="1"/>
    <col min="5603" max="5603" width="8" style="841" customWidth="1"/>
    <col min="5604" max="5604" width="9.7109375" style="841" customWidth="1"/>
    <col min="5605" max="5613" width="9.140625" style="841" customWidth="1"/>
    <col min="5614" max="5845" width="8.85546875" style="841"/>
    <col min="5846" max="5846" width="10.28515625" style="841" customWidth="1"/>
    <col min="5847" max="5847" width="10" style="841" customWidth="1"/>
    <col min="5848" max="5848" width="8.28515625" style="841" customWidth="1"/>
    <col min="5849" max="5849" width="7.42578125" style="841" customWidth="1"/>
    <col min="5850" max="5853" width="8.28515625" style="841" customWidth="1"/>
    <col min="5854" max="5855" width="7.42578125" style="841" customWidth="1"/>
    <col min="5856" max="5856" width="9.85546875" style="841" customWidth="1"/>
    <col min="5857" max="5857" width="8.28515625" style="841" customWidth="1"/>
    <col min="5858" max="5858" width="8.42578125" style="841" customWidth="1"/>
    <col min="5859" max="5859" width="8" style="841" customWidth="1"/>
    <col min="5860" max="5860" width="9.7109375" style="841" customWidth="1"/>
    <col min="5861" max="5869" width="9.140625" style="841" customWidth="1"/>
    <col min="5870" max="6101" width="8.85546875" style="841"/>
    <col min="6102" max="6102" width="10.28515625" style="841" customWidth="1"/>
    <col min="6103" max="6103" width="10" style="841" customWidth="1"/>
    <col min="6104" max="6104" width="8.28515625" style="841" customWidth="1"/>
    <col min="6105" max="6105" width="7.42578125" style="841" customWidth="1"/>
    <col min="6106" max="6109" width="8.28515625" style="841" customWidth="1"/>
    <col min="6110" max="6111" width="7.42578125" style="841" customWidth="1"/>
    <col min="6112" max="6112" width="9.85546875" style="841" customWidth="1"/>
    <col min="6113" max="6113" width="8.28515625" style="841" customWidth="1"/>
    <col min="6114" max="6114" width="8.42578125" style="841" customWidth="1"/>
    <col min="6115" max="6115" width="8" style="841" customWidth="1"/>
    <col min="6116" max="6116" width="9.7109375" style="841" customWidth="1"/>
    <col min="6117" max="6125" width="9.140625" style="841" customWidth="1"/>
    <col min="6126" max="6357" width="8.85546875" style="841"/>
    <col min="6358" max="6358" width="10.28515625" style="841" customWidth="1"/>
    <col min="6359" max="6359" width="10" style="841" customWidth="1"/>
    <col min="6360" max="6360" width="8.28515625" style="841" customWidth="1"/>
    <col min="6361" max="6361" width="7.42578125" style="841" customWidth="1"/>
    <col min="6362" max="6365" width="8.28515625" style="841" customWidth="1"/>
    <col min="6366" max="6367" width="7.42578125" style="841" customWidth="1"/>
    <col min="6368" max="6368" width="9.85546875" style="841" customWidth="1"/>
    <col min="6369" max="6369" width="8.28515625" style="841" customWidth="1"/>
    <col min="6370" max="6370" width="8.42578125" style="841" customWidth="1"/>
    <col min="6371" max="6371" width="8" style="841" customWidth="1"/>
    <col min="6372" max="6372" width="9.7109375" style="841" customWidth="1"/>
    <col min="6373" max="6381" width="9.140625" style="841" customWidth="1"/>
    <col min="6382" max="6613" width="8.85546875" style="841"/>
    <col min="6614" max="6614" width="10.28515625" style="841" customWidth="1"/>
    <col min="6615" max="6615" width="10" style="841" customWidth="1"/>
    <col min="6616" max="6616" width="8.28515625" style="841" customWidth="1"/>
    <col min="6617" max="6617" width="7.42578125" style="841" customWidth="1"/>
    <col min="6618" max="6621" width="8.28515625" style="841" customWidth="1"/>
    <col min="6622" max="6623" width="7.42578125" style="841" customWidth="1"/>
    <col min="6624" max="6624" width="9.85546875" style="841" customWidth="1"/>
    <col min="6625" max="6625" width="8.28515625" style="841" customWidth="1"/>
    <col min="6626" max="6626" width="8.42578125" style="841" customWidth="1"/>
    <col min="6627" max="6627" width="8" style="841" customWidth="1"/>
    <col min="6628" max="6628" width="9.7109375" style="841" customWidth="1"/>
    <col min="6629" max="6637" width="9.140625" style="841" customWidth="1"/>
    <col min="6638" max="6869" width="8.85546875" style="841"/>
    <col min="6870" max="6870" width="10.28515625" style="841" customWidth="1"/>
    <col min="6871" max="6871" width="10" style="841" customWidth="1"/>
    <col min="6872" max="6872" width="8.28515625" style="841" customWidth="1"/>
    <col min="6873" max="6873" width="7.42578125" style="841" customWidth="1"/>
    <col min="6874" max="6877" width="8.28515625" style="841" customWidth="1"/>
    <col min="6878" max="6879" width="7.42578125" style="841" customWidth="1"/>
    <col min="6880" max="6880" width="9.85546875" style="841" customWidth="1"/>
    <col min="6881" max="6881" width="8.28515625" style="841" customWidth="1"/>
    <col min="6882" max="6882" width="8.42578125" style="841" customWidth="1"/>
    <col min="6883" max="6883" width="8" style="841" customWidth="1"/>
    <col min="6884" max="6884" width="9.7109375" style="841" customWidth="1"/>
    <col min="6885" max="6893" width="9.140625" style="841" customWidth="1"/>
    <col min="6894" max="7125" width="8.85546875" style="841"/>
    <col min="7126" max="7126" width="10.28515625" style="841" customWidth="1"/>
    <col min="7127" max="7127" width="10" style="841" customWidth="1"/>
    <col min="7128" max="7128" width="8.28515625" style="841" customWidth="1"/>
    <col min="7129" max="7129" width="7.42578125" style="841" customWidth="1"/>
    <col min="7130" max="7133" width="8.28515625" style="841" customWidth="1"/>
    <col min="7134" max="7135" width="7.42578125" style="841" customWidth="1"/>
    <col min="7136" max="7136" width="9.85546875" style="841" customWidth="1"/>
    <col min="7137" max="7137" width="8.28515625" style="841" customWidth="1"/>
    <col min="7138" max="7138" width="8.42578125" style="841" customWidth="1"/>
    <col min="7139" max="7139" width="8" style="841" customWidth="1"/>
    <col min="7140" max="7140" width="9.7109375" style="841" customWidth="1"/>
    <col min="7141" max="7149" width="9.140625" style="841" customWidth="1"/>
    <col min="7150" max="7381" width="8.85546875" style="841"/>
    <col min="7382" max="7382" width="10.28515625" style="841" customWidth="1"/>
    <col min="7383" max="7383" width="10" style="841" customWidth="1"/>
    <col min="7384" max="7384" width="8.28515625" style="841" customWidth="1"/>
    <col min="7385" max="7385" width="7.42578125" style="841" customWidth="1"/>
    <col min="7386" max="7389" width="8.28515625" style="841" customWidth="1"/>
    <col min="7390" max="7391" width="7.42578125" style="841" customWidth="1"/>
    <col min="7392" max="7392" width="9.85546875" style="841" customWidth="1"/>
    <col min="7393" max="7393" width="8.28515625" style="841" customWidth="1"/>
    <col min="7394" max="7394" width="8.42578125" style="841" customWidth="1"/>
    <col min="7395" max="7395" width="8" style="841" customWidth="1"/>
    <col min="7396" max="7396" width="9.7109375" style="841" customWidth="1"/>
    <col min="7397" max="7405" width="9.140625" style="841" customWidth="1"/>
    <col min="7406" max="7637" width="8.85546875" style="841"/>
    <col min="7638" max="7638" width="10.28515625" style="841" customWidth="1"/>
    <col min="7639" max="7639" width="10" style="841" customWidth="1"/>
    <col min="7640" max="7640" width="8.28515625" style="841" customWidth="1"/>
    <col min="7641" max="7641" width="7.42578125" style="841" customWidth="1"/>
    <col min="7642" max="7645" width="8.28515625" style="841" customWidth="1"/>
    <col min="7646" max="7647" width="7.42578125" style="841" customWidth="1"/>
    <col min="7648" max="7648" width="9.85546875" style="841" customWidth="1"/>
    <col min="7649" max="7649" width="8.28515625" style="841" customWidth="1"/>
    <col min="7650" max="7650" width="8.42578125" style="841" customWidth="1"/>
    <col min="7651" max="7651" width="8" style="841" customWidth="1"/>
    <col min="7652" max="7652" width="9.7109375" style="841" customWidth="1"/>
    <col min="7653" max="7661" width="9.140625" style="841" customWidth="1"/>
    <col min="7662" max="7893" width="8.85546875" style="841"/>
    <col min="7894" max="7894" width="10.28515625" style="841" customWidth="1"/>
    <col min="7895" max="7895" width="10" style="841" customWidth="1"/>
    <col min="7896" max="7896" width="8.28515625" style="841" customWidth="1"/>
    <col min="7897" max="7897" width="7.42578125" style="841" customWidth="1"/>
    <col min="7898" max="7901" width="8.28515625" style="841" customWidth="1"/>
    <col min="7902" max="7903" width="7.42578125" style="841" customWidth="1"/>
    <col min="7904" max="7904" width="9.85546875" style="841" customWidth="1"/>
    <col min="7905" max="7905" width="8.28515625" style="841" customWidth="1"/>
    <col min="7906" max="7906" width="8.42578125" style="841" customWidth="1"/>
    <col min="7907" max="7907" width="8" style="841" customWidth="1"/>
    <col min="7908" max="7908" width="9.7109375" style="841" customWidth="1"/>
    <col min="7909" max="7917" width="9.140625" style="841" customWidth="1"/>
    <col min="7918" max="8149" width="8.85546875" style="841"/>
    <col min="8150" max="8150" width="10.28515625" style="841" customWidth="1"/>
    <col min="8151" max="8151" width="10" style="841" customWidth="1"/>
    <col min="8152" max="8152" width="8.28515625" style="841" customWidth="1"/>
    <col min="8153" max="8153" width="7.42578125" style="841" customWidth="1"/>
    <col min="8154" max="8157" width="8.28515625" style="841" customWidth="1"/>
    <col min="8158" max="8159" width="7.42578125" style="841" customWidth="1"/>
    <col min="8160" max="8160" width="9.85546875" style="841" customWidth="1"/>
    <col min="8161" max="8161" width="8.28515625" style="841" customWidth="1"/>
    <col min="8162" max="8162" width="8.42578125" style="841" customWidth="1"/>
    <col min="8163" max="8163" width="8" style="841" customWidth="1"/>
    <col min="8164" max="8164" width="9.7109375" style="841" customWidth="1"/>
    <col min="8165" max="8173" width="9.140625" style="841" customWidth="1"/>
    <col min="8174" max="8405" width="8.85546875" style="841"/>
    <col min="8406" max="8406" width="10.28515625" style="841" customWidth="1"/>
    <col min="8407" max="8407" width="10" style="841" customWidth="1"/>
    <col min="8408" max="8408" width="8.28515625" style="841" customWidth="1"/>
    <col min="8409" max="8409" width="7.42578125" style="841" customWidth="1"/>
    <col min="8410" max="8413" width="8.28515625" style="841" customWidth="1"/>
    <col min="8414" max="8415" width="7.42578125" style="841" customWidth="1"/>
    <col min="8416" max="8416" width="9.85546875" style="841" customWidth="1"/>
    <col min="8417" max="8417" width="8.28515625" style="841" customWidth="1"/>
    <col min="8418" max="8418" width="8.42578125" style="841" customWidth="1"/>
    <col min="8419" max="8419" width="8" style="841" customWidth="1"/>
    <col min="8420" max="8420" width="9.7109375" style="841" customWidth="1"/>
    <col min="8421" max="8429" width="9.140625" style="841" customWidth="1"/>
    <col min="8430" max="8661" width="8.85546875" style="841"/>
    <col min="8662" max="8662" width="10.28515625" style="841" customWidth="1"/>
    <col min="8663" max="8663" width="10" style="841" customWidth="1"/>
    <col min="8664" max="8664" width="8.28515625" style="841" customWidth="1"/>
    <col min="8665" max="8665" width="7.42578125" style="841" customWidth="1"/>
    <col min="8666" max="8669" width="8.28515625" style="841" customWidth="1"/>
    <col min="8670" max="8671" width="7.42578125" style="841" customWidth="1"/>
    <col min="8672" max="8672" width="9.85546875" style="841" customWidth="1"/>
    <col min="8673" max="8673" width="8.28515625" style="841" customWidth="1"/>
    <col min="8674" max="8674" width="8.42578125" style="841" customWidth="1"/>
    <col min="8675" max="8675" width="8" style="841" customWidth="1"/>
    <col min="8676" max="8676" width="9.7109375" style="841" customWidth="1"/>
    <col min="8677" max="8685" width="9.140625" style="841" customWidth="1"/>
    <col min="8686" max="8917" width="8.85546875" style="841"/>
    <col min="8918" max="8918" width="10.28515625" style="841" customWidth="1"/>
    <col min="8919" max="8919" width="10" style="841" customWidth="1"/>
    <col min="8920" max="8920" width="8.28515625" style="841" customWidth="1"/>
    <col min="8921" max="8921" width="7.42578125" style="841" customWidth="1"/>
    <col min="8922" max="8925" width="8.28515625" style="841" customWidth="1"/>
    <col min="8926" max="8927" width="7.42578125" style="841" customWidth="1"/>
    <col min="8928" max="8928" width="9.85546875" style="841" customWidth="1"/>
    <col min="8929" max="8929" width="8.28515625" style="841" customWidth="1"/>
    <col min="8930" max="8930" width="8.42578125" style="841" customWidth="1"/>
    <col min="8931" max="8931" width="8" style="841" customWidth="1"/>
    <col min="8932" max="8932" width="9.7109375" style="841" customWidth="1"/>
    <col min="8933" max="8941" width="9.140625" style="841" customWidth="1"/>
    <col min="8942" max="9173" width="8.85546875" style="841"/>
    <col min="9174" max="9174" width="10.28515625" style="841" customWidth="1"/>
    <col min="9175" max="9175" width="10" style="841" customWidth="1"/>
    <col min="9176" max="9176" width="8.28515625" style="841" customWidth="1"/>
    <col min="9177" max="9177" width="7.42578125" style="841" customWidth="1"/>
    <col min="9178" max="9181" width="8.28515625" style="841" customWidth="1"/>
    <col min="9182" max="9183" width="7.42578125" style="841" customWidth="1"/>
    <col min="9184" max="9184" width="9.85546875" style="841" customWidth="1"/>
    <col min="9185" max="9185" width="8.28515625" style="841" customWidth="1"/>
    <col min="9186" max="9186" width="8.42578125" style="841" customWidth="1"/>
    <col min="9187" max="9187" width="8" style="841" customWidth="1"/>
    <col min="9188" max="9188" width="9.7109375" style="841" customWidth="1"/>
    <col min="9189" max="9197" width="9.140625" style="841" customWidth="1"/>
    <col min="9198" max="9429" width="8.85546875" style="841"/>
    <col min="9430" max="9430" width="10.28515625" style="841" customWidth="1"/>
    <col min="9431" max="9431" width="10" style="841" customWidth="1"/>
    <col min="9432" max="9432" width="8.28515625" style="841" customWidth="1"/>
    <col min="9433" max="9433" width="7.42578125" style="841" customWidth="1"/>
    <col min="9434" max="9437" width="8.28515625" style="841" customWidth="1"/>
    <col min="9438" max="9439" width="7.42578125" style="841" customWidth="1"/>
    <col min="9440" max="9440" width="9.85546875" style="841" customWidth="1"/>
    <col min="9441" max="9441" width="8.28515625" style="841" customWidth="1"/>
    <col min="9442" max="9442" width="8.42578125" style="841" customWidth="1"/>
    <col min="9443" max="9443" width="8" style="841" customWidth="1"/>
    <col min="9444" max="9444" width="9.7109375" style="841" customWidth="1"/>
    <col min="9445" max="9453" width="9.140625" style="841" customWidth="1"/>
    <col min="9454" max="9685" width="8.85546875" style="841"/>
    <col min="9686" max="9686" width="10.28515625" style="841" customWidth="1"/>
    <col min="9687" max="9687" width="10" style="841" customWidth="1"/>
    <col min="9688" max="9688" width="8.28515625" style="841" customWidth="1"/>
    <col min="9689" max="9689" width="7.42578125" style="841" customWidth="1"/>
    <col min="9690" max="9693" width="8.28515625" style="841" customWidth="1"/>
    <col min="9694" max="9695" width="7.42578125" style="841" customWidth="1"/>
    <col min="9696" max="9696" width="9.85546875" style="841" customWidth="1"/>
    <col min="9697" max="9697" width="8.28515625" style="841" customWidth="1"/>
    <col min="9698" max="9698" width="8.42578125" style="841" customWidth="1"/>
    <col min="9699" max="9699" width="8" style="841" customWidth="1"/>
    <col min="9700" max="9700" width="9.7109375" style="841" customWidth="1"/>
    <col min="9701" max="9709" width="9.140625" style="841" customWidth="1"/>
    <col min="9710" max="9941" width="8.85546875" style="841"/>
    <col min="9942" max="9942" width="10.28515625" style="841" customWidth="1"/>
    <col min="9943" max="9943" width="10" style="841" customWidth="1"/>
    <col min="9944" max="9944" width="8.28515625" style="841" customWidth="1"/>
    <col min="9945" max="9945" width="7.42578125" style="841" customWidth="1"/>
    <col min="9946" max="9949" width="8.28515625" style="841" customWidth="1"/>
    <col min="9950" max="9951" width="7.42578125" style="841" customWidth="1"/>
    <col min="9952" max="9952" width="9.85546875" style="841" customWidth="1"/>
    <col min="9953" max="9953" width="8.28515625" style="841" customWidth="1"/>
    <col min="9954" max="9954" width="8.42578125" style="841" customWidth="1"/>
    <col min="9955" max="9955" width="8" style="841" customWidth="1"/>
    <col min="9956" max="9956" width="9.7109375" style="841" customWidth="1"/>
    <col min="9957" max="9965" width="9.140625" style="841" customWidth="1"/>
    <col min="9966" max="10197" width="8.85546875" style="841"/>
    <col min="10198" max="10198" width="10.28515625" style="841" customWidth="1"/>
    <col min="10199" max="10199" width="10" style="841" customWidth="1"/>
    <col min="10200" max="10200" width="8.28515625" style="841" customWidth="1"/>
    <col min="10201" max="10201" width="7.42578125" style="841" customWidth="1"/>
    <col min="10202" max="10205" width="8.28515625" style="841" customWidth="1"/>
    <col min="10206" max="10207" width="7.42578125" style="841" customWidth="1"/>
    <col min="10208" max="10208" width="9.85546875" style="841" customWidth="1"/>
    <col min="10209" max="10209" width="8.28515625" style="841" customWidth="1"/>
    <col min="10210" max="10210" width="8.42578125" style="841" customWidth="1"/>
    <col min="10211" max="10211" width="8" style="841" customWidth="1"/>
    <col min="10212" max="10212" width="9.7109375" style="841" customWidth="1"/>
    <col min="10213" max="10221" width="9.140625" style="841" customWidth="1"/>
    <col min="10222" max="10453" width="8.85546875" style="841"/>
    <col min="10454" max="10454" width="10.28515625" style="841" customWidth="1"/>
    <col min="10455" max="10455" width="10" style="841" customWidth="1"/>
    <col min="10456" max="10456" width="8.28515625" style="841" customWidth="1"/>
    <col min="10457" max="10457" width="7.42578125" style="841" customWidth="1"/>
    <col min="10458" max="10461" width="8.28515625" style="841" customWidth="1"/>
    <col min="10462" max="10463" width="7.42578125" style="841" customWidth="1"/>
    <col min="10464" max="10464" width="9.85546875" style="841" customWidth="1"/>
    <col min="10465" max="10465" width="8.28515625" style="841" customWidth="1"/>
    <col min="10466" max="10466" width="8.42578125" style="841" customWidth="1"/>
    <col min="10467" max="10467" width="8" style="841" customWidth="1"/>
    <col min="10468" max="10468" width="9.7109375" style="841" customWidth="1"/>
    <col min="10469" max="10477" width="9.140625" style="841" customWidth="1"/>
    <col min="10478" max="10709" width="8.85546875" style="841"/>
    <col min="10710" max="10710" width="10.28515625" style="841" customWidth="1"/>
    <col min="10711" max="10711" width="10" style="841" customWidth="1"/>
    <col min="10712" max="10712" width="8.28515625" style="841" customWidth="1"/>
    <col min="10713" max="10713" width="7.42578125" style="841" customWidth="1"/>
    <col min="10714" max="10717" width="8.28515625" style="841" customWidth="1"/>
    <col min="10718" max="10719" width="7.42578125" style="841" customWidth="1"/>
    <col min="10720" max="10720" width="9.85546875" style="841" customWidth="1"/>
    <col min="10721" max="10721" width="8.28515625" style="841" customWidth="1"/>
    <col min="10722" max="10722" width="8.42578125" style="841" customWidth="1"/>
    <col min="10723" max="10723" width="8" style="841" customWidth="1"/>
    <col min="10724" max="10724" width="9.7109375" style="841" customWidth="1"/>
    <col min="10725" max="10733" width="9.140625" style="841" customWidth="1"/>
    <col min="10734" max="10965" width="8.85546875" style="841"/>
    <col min="10966" max="10966" width="10.28515625" style="841" customWidth="1"/>
    <col min="10967" max="10967" width="10" style="841" customWidth="1"/>
    <col min="10968" max="10968" width="8.28515625" style="841" customWidth="1"/>
    <col min="10969" max="10969" width="7.42578125" style="841" customWidth="1"/>
    <col min="10970" max="10973" width="8.28515625" style="841" customWidth="1"/>
    <col min="10974" max="10975" width="7.42578125" style="841" customWidth="1"/>
    <col min="10976" max="10976" width="9.85546875" style="841" customWidth="1"/>
    <col min="10977" max="10977" width="8.28515625" style="841" customWidth="1"/>
    <col min="10978" max="10978" width="8.42578125" style="841" customWidth="1"/>
    <col min="10979" max="10979" width="8" style="841" customWidth="1"/>
    <col min="10980" max="10980" width="9.7109375" style="841" customWidth="1"/>
    <col min="10981" max="10989" width="9.140625" style="841" customWidth="1"/>
    <col min="10990" max="11221" width="8.85546875" style="841"/>
    <col min="11222" max="11222" width="10.28515625" style="841" customWidth="1"/>
    <col min="11223" max="11223" width="10" style="841" customWidth="1"/>
    <col min="11224" max="11224" width="8.28515625" style="841" customWidth="1"/>
    <col min="11225" max="11225" width="7.42578125" style="841" customWidth="1"/>
    <col min="11226" max="11229" width="8.28515625" style="841" customWidth="1"/>
    <col min="11230" max="11231" width="7.42578125" style="841" customWidth="1"/>
    <col min="11232" max="11232" width="9.85546875" style="841" customWidth="1"/>
    <col min="11233" max="11233" width="8.28515625" style="841" customWidth="1"/>
    <col min="11234" max="11234" width="8.42578125" style="841" customWidth="1"/>
    <col min="11235" max="11235" width="8" style="841" customWidth="1"/>
    <col min="11236" max="11236" width="9.7109375" style="841" customWidth="1"/>
    <col min="11237" max="11245" width="9.140625" style="841" customWidth="1"/>
    <col min="11246" max="11477" width="8.85546875" style="841"/>
    <col min="11478" max="11478" width="10.28515625" style="841" customWidth="1"/>
    <col min="11479" max="11479" width="10" style="841" customWidth="1"/>
    <col min="11480" max="11480" width="8.28515625" style="841" customWidth="1"/>
    <col min="11481" max="11481" width="7.42578125" style="841" customWidth="1"/>
    <col min="11482" max="11485" width="8.28515625" style="841" customWidth="1"/>
    <col min="11486" max="11487" width="7.42578125" style="841" customWidth="1"/>
    <col min="11488" max="11488" width="9.85546875" style="841" customWidth="1"/>
    <col min="11489" max="11489" width="8.28515625" style="841" customWidth="1"/>
    <col min="11490" max="11490" width="8.42578125" style="841" customWidth="1"/>
    <col min="11491" max="11491" width="8" style="841" customWidth="1"/>
    <col min="11492" max="11492" width="9.7109375" style="841" customWidth="1"/>
    <col min="11493" max="11501" width="9.140625" style="841" customWidth="1"/>
    <col min="11502" max="11733" width="8.85546875" style="841"/>
    <col min="11734" max="11734" width="10.28515625" style="841" customWidth="1"/>
    <col min="11735" max="11735" width="10" style="841" customWidth="1"/>
    <col min="11736" max="11736" width="8.28515625" style="841" customWidth="1"/>
    <col min="11737" max="11737" width="7.42578125" style="841" customWidth="1"/>
    <col min="11738" max="11741" width="8.28515625" style="841" customWidth="1"/>
    <col min="11742" max="11743" width="7.42578125" style="841" customWidth="1"/>
    <col min="11744" max="11744" width="9.85546875" style="841" customWidth="1"/>
    <col min="11745" max="11745" width="8.28515625" style="841" customWidth="1"/>
    <col min="11746" max="11746" width="8.42578125" style="841" customWidth="1"/>
    <col min="11747" max="11747" width="8" style="841" customWidth="1"/>
    <col min="11748" max="11748" width="9.7109375" style="841" customWidth="1"/>
    <col min="11749" max="11757" width="9.140625" style="841" customWidth="1"/>
    <col min="11758" max="11989" width="8.85546875" style="841"/>
    <col min="11990" max="11990" width="10.28515625" style="841" customWidth="1"/>
    <col min="11991" max="11991" width="10" style="841" customWidth="1"/>
    <col min="11992" max="11992" width="8.28515625" style="841" customWidth="1"/>
    <col min="11993" max="11993" width="7.42578125" style="841" customWidth="1"/>
    <col min="11994" max="11997" width="8.28515625" style="841" customWidth="1"/>
    <col min="11998" max="11999" width="7.42578125" style="841" customWidth="1"/>
    <col min="12000" max="12000" width="9.85546875" style="841" customWidth="1"/>
    <col min="12001" max="12001" width="8.28515625" style="841" customWidth="1"/>
    <col min="12002" max="12002" width="8.42578125" style="841" customWidth="1"/>
    <col min="12003" max="12003" width="8" style="841" customWidth="1"/>
    <col min="12004" max="12004" width="9.7109375" style="841" customWidth="1"/>
    <col min="12005" max="12013" width="9.140625" style="841" customWidth="1"/>
    <col min="12014" max="12245" width="8.85546875" style="841"/>
    <col min="12246" max="12246" width="10.28515625" style="841" customWidth="1"/>
    <col min="12247" max="12247" width="10" style="841" customWidth="1"/>
    <col min="12248" max="12248" width="8.28515625" style="841" customWidth="1"/>
    <col min="12249" max="12249" width="7.42578125" style="841" customWidth="1"/>
    <col min="12250" max="12253" width="8.28515625" style="841" customWidth="1"/>
    <col min="12254" max="12255" width="7.42578125" style="841" customWidth="1"/>
    <col min="12256" max="12256" width="9.85546875" style="841" customWidth="1"/>
    <col min="12257" max="12257" width="8.28515625" style="841" customWidth="1"/>
    <col min="12258" max="12258" width="8.42578125" style="841" customWidth="1"/>
    <col min="12259" max="12259" width="8" style="841" customWidth="1"/>
    <col min="12260" max="12260" width="9.7109375" style="841" customWidth="1"/>
    <col min="12261" max="12269" width="9.140625" style="841" customWidth="1"/>
    <col min="12270" max="12501" width="8.85546875" style="841"/>
    <col min="12502" max="12502" width="10.28515625" style="841" customWidth="1"/>
    <col min="12503" max="12503" width="10" style="841" customWidth="1"/>
    <col min="12504" max="12504" width="8.28515625" style="841" customWidth="1"/>
    <col min="12505" max="12505" width="7.42578125" style="841" customWidth="1"/>
    <col min="12506" max="12509" width="8.28515625" style="841" customWidth="1"/>
    <col min="12510" max="12511" width="7.42578125" style="841" customWidth="1"/>
    <col min="12512" max="12512" width="9.85546875" style="841" customWidth="1"/>
    <col min="12513" max="12513" width="8.28515625" style="841" customWidth="1"/>
    <col min="12514" max="12514" width="8.42578125" style="841" customWidth="1"/>
    <col min="12515" max="12515" width="8" style="841" customWidth="1"/>
    <col min="12516" max="12516" width="9.7109375" style="841" customWidth="1"/>
    <col min="12517" max="12525" width="9.140625" style="841" customWidth="1"/>
    <col min="12526" max="12757" width="8.85546875" style="841"/>
    <col min="12758" max="12758" width="10.28515625" style="841" customWidth="1"/>
    <col min="12759" max="12759" width="10" style="841" customWidth="1"/>
    <col min="12760" max="12760" width="8.28515625" style="841" customWidth="1"/>
    <col min="12761" max="12761" width="7.42578125" style="841" customWidth="1"/>
    <col min="12762" max="12765" width="8.28515625" style="841" customWidth="1"/>
    <col min="12766" max="12767" width="7.42578125" style="841" customWidth="1"/>
    <col min="12768" max="12768" width="9.85546875" style="841" customWidth="1"/>
    <col min="12769" max="12769" width="8.28515625" style="841" customWidth="1"/>
    <col min="12770" max="12770" width="8.42578125" style="841" customWidth="1"/>
    <col min="12771" max="12771" width="8" style="841" customWidth="1"/>
    <col min="12772" max="12772" width="9.7109375" style="841" customWidth="1"/>
    <col min="12773" max="12781" width="9.140625" style="841" customWidth="1"/>
    <col min="12782" max="13013" width="8.85546875" style="841"/>
    <col min="13014" max="13014" width="10.28515625" style="841" customWidth="1"/>
    <col min="13015" max="13015" width="10" style="841" customWidth="1"/>
    <col min="13016" max="13016" width="8.28515625" style="841" customWidth="1"/>
    <col min="13017" max="13017" width="7.42578125" style="841" customWidth="1"/>
    <col min="13018" max="13021" width="8.28515625" style="841" customWidth="1"/>
    <col min="13022" max="13023" width="7.42578125" style="841" customWidth="1"/>
    <col min="13024" max="13024" width="9.85546875" style="841" customWidth="1"/>
    <col min="13025" max="13025" width="8.28515625" style="841" customWidth="1"/>
    <col min="13026" max="13026" width="8.42578125" style="841" customWidth="1"/>
    <col min="13027" max="13027" width="8" style="841" customWidth="1"/>
    <col min="13028" max="13028" width="9.7109375" style="841" customWidth="1"/>
    <col min="13029" max="13037" width="9.140625" style="841" customWidth="1"/>
    <col min="13038" max="13269" width="8.85546875" style="841"/>
    <col min="13270" max="13270" width="10.28515625" style="841" customWidth="1"/>
    <col min="13271" max="13271" width="10" style="841" customWidth="1"/>
    <col min="13272" max="13272" width="8.28515625" style="841" customWidth="1"/>
    <col min="13273" max="13273" width="7.42578125" style="841" customWidth="1"/>
    <col min="13274" max="13277" width="8.28515625" style="841" customWidth="1"/>
    <col min="13278" max="13279" width="7.42578125" style="841" customWidth="1"/>
    <col min="13280" max="13280" width="9.85546875" style="841" customWidth="1"/>
    <col min="13281" max="13281" width="8.28515625" style="841" customWidth="1"/>
    <col min="13282" max="13282" width="8.42578125" style="841" customWidth="1"/>
    <col min="13283" max="13283" width="8" style="841" customWidth="1"/>
    <col min="13284" max="13284" width="9.7109375" style="841" customWidth="1"/>
    <col min="13285" max="13293" width="9.140625" style="841" customWidth="1"/>
    <col min="13294" max="13525" width="8.85546875" style="841"/>
    <col min="13526" max="13526" width="10.28515625" style="841" customWidth="1"/>
    <col min="13527" max="13527" width="10" style="841" customWidth="1"/>
    <col min="13528" max="13528" width="8.28515625" style="841" customWidth="1"/>
    <col min="13529" max="13529" width="7.42578125" style="841" customWidth="1"/>
    <col min="13530" max="13533" width="8.28515625" style="841" customWidth="1"/>
    <col min="13534" max="13535" width="7.42578125" style="841" customWidth="1"/>
    <col min="13536" max="13536" width="9.85546875" style="841" customWidth="1"/>
    <col min="13537" max="13537" width="8.28515625" style="841" customWidth="1"/>
    <col min="13538" max="13538" width="8.42578125" style="841" customWidth="1"/>
    <col min="13539" max="13539" width="8" style="841" customWidth="1"/>
    <col min="13540" max="13540" width="9.7109375" style="841" customWidth="1"/>
    <col min="13541" max="13549" width="9.140625" style="841" customWidth="1"/>
    <col min="13550" max="13781" width="8.85546875" style="841"/>
    <col min="13782" max="13782" width="10.28515625" style="841" customWidth="1"/>
    <col min="13783" max="13783" width="10" style="841" customWidth="1"/>
    <col min="13784" max="13784" width="8.28515625" style="841" customWidth="1"/>
    <col min="13785" max="13785" width="7.42578125" style="841" customWidth="1"/>
    <col min="13786" max="13789" width="8.28515625" style="841" customWidth="1"/>
    <col min="13790" max="13791" width="7.42578125" style="841" customWidth="1"/>
    <col min="13792" max="13792" width="9.85546875" style="841" customWidth="1"/>
    <col min="13793" max="13793" width="8.28515625" style="841" customWidth="1"/>
    <col min="13794" max="13794" width="8.42578125" style="841" customWidth="1"/>
    <col min="13795" max="13795" width="8" style="841" customWidth="1"/>
    <col min="13796" max="13796" width="9.7109375" style="841" customWidth="1"/>
    <col min="13797" max="13805" width="9.140625" style="841" customWidth="1"/>
    <col min="13806" max="14037" width="8.85546875" style="841"/>
    <col min="14038" max="14038" width="10.28515625" style="841" customWidth="1"/>
    <col min="14039" max="14039" width="10" style="841" customWidth="1"/>
    <col min="14040" max="14040" width="8.28515625" style="841" customWidth="1"/>
    <col min="14041" max="14041" width="7.42578125" style="841" customWidth="1"/>
    <col min="14042" max="14045" width="8.28515625" style="841" customWidth="1"/>
    <col min="14046" max="14047" width="7.42578125" style="841" customWidth="1"/>
    <col min="14048" max="14048" width="9.85546875" style="841" customWidth="1"/>
    <col min="14049" max="14049" width="8.28515625" style="841" customWidth="1"/>
    <col min="14050" max="14050" width="8.42578125" style="841" customWidth="1"/>
    <col min="14051" max="14051" width="8" style="841" customWidth="1"/>
    <col min="14052" max="14052" width="9.7109375" style="841" customWidth="1"/>
    <col min="14053" max="14061" width="9.140625" style="841" customWidth="1"/>
    <col min="14062" max="14293" width="8.85546875" style="841"/>
    <col min="14294" max="14294" width="10.28515625" style="841" customWidth="1"/>
    <col min="14295" max="14295" width="10" style="841" customWidth="1"/>
    <col min="14296" max="14296" width="8.28515625" style="841" customWidth="1"/>
    <col min="14297" max="14297" width="7.42578125" style="841" customWidth="1"/>
    <col min="14298" max="14301" width="8.28515625" style="841" customWidth="1"/>
    <col min="14302" max="14303" width="7.42578125" style="841" customWidth="1"/>
    <col min="14304" max="14304" width="9.85546875" style="841" customWidth="1"/>
    <col min="14305" max="14305" width="8.28515625" style="841" customWidth="1"/>
    <col min="14306" max="14306" width="8.42578125" style="841" customWidth="1"/>
    <col min="14307" max="14307" width="8" style="841" customWidth="1"/>
    <col min="14308" max="14308" width="9.7109375" style="841" customWidth="1"/>
    <col min="14309" max="14317" width="9.140625" style="841" customWidth="1"/>
    <col min="14318" max="14549" width="8.85546875" style="841"/>
    <col min="14550" max="14550" width="10.28515625" style="841" customWidth="1"/>
    <col min="14551" max="14551" width="10" style="841" customWidth="1"/>
    <col min="14552" max="14552" width="8.28515625" style="841" customWidth="1"/>
    <col min="14553" max="14553" width="7.42578125" style="841" customWidth="1"/>
    <col min="14554" max="14557" width="8.28515625" style="841" customWidth="1"/>
    <col min="14558" max="14559" width="7.42578125" style="841" customWidth="1"/>
    <col min="14560" max="14560" width="9.85546875" style="841" customWidth="1"/>
    <col min="14561" max="14561" width="8.28515625" style="841" customWidth="1"/>
    <col min="14562" max="14562" width="8.42578125" style="841" customWidth="1"/>
    <col min="14563" max="14563" width="8" style="841" customWidth="1"/>
    <col min="14564" max="14564" width="9.7109375" style="841" customWidth="1"/>
    <col min="14565" max="14573" width="9.140625" style="841" customWidth="1"/>
    <col min="14574" max="14805" width="8.85546875" style="841"/>
    <col min="14806" max="14806" width="10.28515625" style="841" customWidth="1"/>
    <col min="14807" max="14807" width="10" style="841" customWidth="1"/>
    <col min="14808" max="14808" width="8.28515625" style="841" customWidth="1"/>
    <col min="14809" max="14809" width="7.42578125" style="841" customWidth="1"/>
    <col min="14810" max="14813" width="8.28515625" style="841" customWidth="1"/>
    <col min="14814" max="14815" width="7.42578125" style="841" customWidth="1"/>
    <col min="14816" max="14816" width="9.85546875" style="841" customWidth="1"/>
    <col min="14817" max="14817" width="8.28515625" style="841" customWidth="1"/>
    <col min="14818" max="14818" width="8.42578125" style="841" customWidth="1"/>
    <col min="14819" max="14819" width="8" style="841" customWidth="1"/>
    <col min="14820" max="14820" width="9.7109375" style="841" customWidth="1"/>
    <col min="14821" max="14829" width="9.140625" style="841" customWidth="1"/>
    <col min="14830" max="15061" width="8.85546875" style="841"/>
    <col min="15062" max="15062" width="10.28515625" style="841" customWidth="1"/>
    <col min="15063" max="15063" width="10" style="841" customWidth="1"/>
    <col min="15064" max="15064" width="8.28515625" style="841" customWidth="1"/>
    <col min="15065" max="15065" width="7.42578125" style="841" customWidth="1"/>
    <col min="15066" max="15069" width="8.28515625" style="841" customWidth="1"/>
    <col min="15070" max="15071" width="7.42578125" style="841" customWidth="1"/>
    <col min="15072" max="15072" width="9.85546875" style="841" customWidth="1"/>
    <col min="15073" max="15073" width="8.28515625" style="841" customWidth="1"/>
    <col min="15074" max="15074" width="8.42578125" style="841" customWidth="1"/>
    <col min="15075" max="15075" width="8" style="841" customWidth="1"/>
    <col min="15076" max="15076" width="9.7109375" style="841" customWidth="1"/>
    <col min="15077" max="15085" width="9.140625" style="841" customWidth="1"/>
    <col min="15086" max="15317" width="8.85546875" style="841"/>
    <col min="15318" max="15318" width="10.28515625" style="841" customWidth="1"/>
    <col min="15319" max="15319" width="10" style="841" customWidth="1"/>
    <col min="15320" max="15320" width="8.28515625" style="841" customWidth="1"/>
    <col min="15321" max="15321" width="7.42578125" style="841" customWidth="1"/>
    <col min="15322" max="15325" width="8.28515625" style="841" customWidth="1"/>
    <col min="15326" max="15327" width="7.42578125" style="841" customWidth="1"/>
    <col min="15328" max="15328" width="9.85546875" style="841" customWidth="1"/>
    <col min="15329" max="15329" width="8.28515625" style="841" customWidth="1"/>
    <col min="15330" max="15330" width="8.42578125" style="841" customWidth="1"/>
    <col min="15331" max="15331" width="8" style="841" customWidth="1"/>
    <col min="15332" max="15332" width="9.7109375" style="841" customWidth="1"/>
    <col min="15333" max="15341" width="9.140625" style="841" customWidth="1"/>
    <col min="15342" max="15573" width="8.85546875" style="841"/>
    <col min="15574" max="15574" width="10.28515625" style="841" customWidth="1"/>
    <col min="15575" max="15575" width="10" style="841" customWidth="1"/>
    <col min="15576" max="15576" width="8.28515625" style="841" customWidth="1"/>
    <col min="15577" max="15577" width="7.42578125" style="841" customWidth="1"/>
    <col min="15578" max="15581" width="8.28515625" style="841" customWidth="1"/>
    <col min="15582" max="15583" width="7.42578125" style="841" customWidth="1"/>
    <col min="15584" max="15584" width="9.85546875" style="841" customWidth="1"/>
    <col min="15585" max="15585" width="8.28515625" style="841" customWidth="1"/>
    <col min="15586" max="15586" width="8.42578125" style="841" customWidth="1"/>
    <col min="15587" max="15587" width="8" style="841" customWidth="1"/>
    <col min="15588" max="15588" width="9.7109375" style="841" customWidth="1"/>
    <col min="15589" max="15597" width="9.140625" style="841" customWidth="1"/>
    <col min="15598" max="15829" width="8.85546875" style="841"/>
    <col min="15830" max="15830" width="10.28515625" style="841" customWidth="1"/>
    <col min="15831" max="15831" width="10" style="841" customWidth="1"/>
    <col min="15832" max="15832" width="8.28515625" style="841" customWidth="1"/>
    <col min="15833" max="15833" width="7.42578125" style="841" customWidth="1"/>
    <col min="15834" max="15837" width="8.28515625" style="841" customWidth="1"/>
    <col min="15838" max="15839" width="7.42578125" style="841" customWidth="1"/>
    <col min="15840" max="15840" width="9.85546875" style="841" customWidth="1"/>
    <col min="15841" max="15841" width="8.28515625" style="841" customWidth="1"/>
    <col min="15842" max="15842" width="8.42578125" style="841" customWidth="1"/>
    <col min="15843" max="15843" width="8" style="841" customWidth="1"/>
    <col min="15844" max="15844" width="9.7109375" style="841" customWidth="1"/>
    <col min="15845" max="15853" width="9.140625" style="841" customWidth="1"/>
    <col min="15854" max="16085" width="8.85546875" style="841"/>
    <col min="16086" max="16086" width="10.28515625" style="841" customWidth="1"/>
    <col min="16087" max="16087" width="10" style="841" customWidth="1"/>
    <col min="16088" max="16088" width="8.28515625" style="841" customWidth="1"/>
    <col min="16089" max="16089" width="7.42578125" style="841" customWidth="1"/>
    <col min="16090" max="16093" width="8.28515625" style="841" customWidth="1"/>
    <col min="16094" max="16095" width="7.42578125" style="841" customWidth="1"/>
    <col min="16096" max="16096" width="9.85546875" style="841" customWidth="1"/>
    <col min="16097" max="16097" width="8.28515625" style="841" customWidth="1"/>
    <col min="16098" max="16098" width="8.42578125" style="841" customWidth="1"/>
    <col min="16099" max="16099" width="8" style="841" customWidth="1"/>
    <col min="16100" max="16100" width="9.7109375" style="841" customWidth="1"/>
    <col min="16101" max="16109" width="9.140625" style="841" customWidth="1"/>
    <col min="16110" max="16341" width="8.85546875" style="841"/>
    <col min="16342" max="16384" width="9" style="841" customWidth="1"/>
  </cols>
  <sheetData>
    <row r="1" spans="1:61" ht="29.1" customHeight="1">
      <c r="A1" s="1007" t="s">
        <v>1247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</row>
    <row r="2" spans="1:61" ht="29.1" customHeight="1">
      <c r="A2" s="1069" t="s">
        <v>1248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</row>
    <row r="3" spans="1:61" s="842" customFormat="1" ht="29.1" customHeight="1">
      <c r="A3" s="1163" t="s">
        <v>361</v>
      </c>
      <c r="B3" s="1163"/>
      <c r="C3" s="1163"/>
      <c r="D3" s="1163"/>
      <c r="E3" s="1163"/>
      <c r="F3" s="1163"/>
      <c r="G3" s="1163"/>
      <c r="H3" s="1164"/>
      <c r="I3" s="1165" t="s">
        <v>362</v>
      </c>
      <c r="J3" s="1165"/>
      <c r="K3" s="1165"/>
      <c r="L3" s="1165"/>
      <c r="M3" s="1165"/>
      <c r="N3" s="1165"/>
      <c r="O3" s="1166"/>
      <c r="P3" s="848"/>
      <c r="Q3" s="848"/>
    </row>
    <row r="4" spans="1:61" ht="22.5">
      <c r="A4" s="1140" t="s">
        <v>832</v>
      </c>
      <c r="B4" s="1143" t="s">
        <v>779</v>
      </c>
      <c r="C4" s="1144"/>
      <c r="D4" s="1144"/>
      <c r="E4" s="1144"/>
      <c r="F4" s="1144"/>
      <c r="G4" s="1144"/>
      <c r="H4" s="1144"/>
      <c r="I4" s="1144"/>
      <c r="J4" s="1144"/>
      <c r="K4" s="1144"/>
      <c r="L4" s="1144"/>
      <c r="M4" s="1144"/>
      <c r="N4" s="1145"/>
      <c r="O4" s="1074" t="s">
        <v>838</v>
      </c>
    </row>
    <row r="5" spans="1:61" ht="29.25" customHeight="1">
      <c r="A5" s="1141"/>
      <c r="B5" s="1146" t="s">
        <v>370</v>
      </c>
      <c r="C5" s="1147"/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8"/>
      <c r="O5" s="1074"/>
    </row>
    <row r="6" spans="1:61" s="850" customFormat="1" ht="56.25">
      <c r="A6" s="1141"/>
      <c r="B6" s="883" t="s">
        <v>60</v>
      </c>
      <c r="C6" s="883" t="s">
        <v>363</v>
      </c>
      <c r="D6" s="883" t="s">
        <v>63</v>
      </c>
      <c r="E6" s="883" t="s">
        <v>364</v>
      </c>
      <c r="F6" s="883" t="s">
        <v>91</v>
      </c>
      <c r="G6" s="883" t="s">
        <v>66</v>
      </c>
      <c r="H6" s="883" t="s">
        <v>93</v>
      </c>
      <c r="I6" s="883" t="s">
        <v>88</v>
      </c>
      <c r="J6" s="883" t="s">
        <v>69</v>
      </c>
      <c r="K6" s="883" t="s">
        <v>67</v>
      </c>
      <c r="L6" s="883" t="s">
        <v>365</v>
      </c>
      <c r="M6" s="883" t="s">
        <v>74</v>
      </c>
      <c r="N6" s="878" t="s">
        <v>35</v>
      </c>
      <c r="O6" s="1074"/>
      <c r="P6" s="849"/>
      <c r="Q6" s="849"/>
    </row>
    <row r="7" spans="1:61" s="850" customFormat="1" ht="83.25" customHeight="1">
      <c r="A7" s="1142"/>
      <c r="B7" s="887" t="s">
        <v>61</v>
      </c>
      <c r="C7" s="887" t="s">
        <v>666</v>
      </c>
      <c r="D7" s="887" t="s">
        <v>64</v>
      </c>
      <c r="E7" s="887" t="s">
        <v>366</v>
      </c>
      <c r="F7" s="887" t="s">
        <v>62</v>
      </c>
      <c r="G7" s="887" t="s">
        <v>94</v>
      </c>
      <c r="H7" s="887" t="s">
        <v>92</v>
      </c>
      <c r="I7" s="887" t="s">
        <v>121</v>
      </c>
      <c r="J7" s="887" t="s">
        <v>70</v>
      </c>
      <c r="K7" s="887" t="s">
        <v>68</v>
      </c>
      <c r="L7" s="887" t="s">
        <v>65</v>
      </c>
      <c r="M7" s="887" t="s">
        <v>75</v>
      </c>
      <c r="N7" s="887" t="s">
        <v>36</v>
      </c>
      <c r="O7" s="1074"/>
      <c r="P7" s="830"/>
      <c r="Q7" s="830"/>
      <c r="R7" s="830"/>
      <c r="S7" s="830"/>
      <c r="T7" s="830"/>
      <c r="U7" s="830"/>
      <c r="V7" s="830"/>
      <c r="W7" s="830"/>
    </row>
    <row r="8" spans="1:61" ht="24.95" customHeight="1">
      <c r="A8" s="888" t="s">
        <v>1</v>
      </c>
      <c r="B8" s="892"/>
      <c r="C8" s="892"/>
      <c r="D8" s="892"/>
      <c r="E8" s="892"/>
      <c r="F8" s="892"/>
      <c r="G8" s="892"/>
      <c r="H8" s="892"/>
      <c r="I8" s="892"/>
      <c r="J8" s="892"/>
      <c r="K8" s="892"/>
      <c r="L8" s="892"/>
      <c r="M8" s="892"/>
      <c r="N8" s="828">
        <f>SUM(B8:M8)</f>
        <v>0</v>
      </c>
      <c r="O8" s="873" t="s">
        <v>2</v>
      </c>
      <c r="P8" s="810"/>
      <c r="Q8" s="831"/>
      <c r="R8" s="831"/>
      <c r="S8" s="831"/>
      <c r="T8" s="831"/>
      <c r="U8" s="831"/>
      <c r="V8" s="831"/>
      <c r="W8" s="831"/>
    </row>
    <row r="9" spans="1:61" ht="24.95" customHeight="1">
      <c r="A9" s="888" t="s">
        <v>750</v>
      </c>
      <c r="B9" s="893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85">
        <f t="shared" ref="N9:N28" si="0">SUM(B9:M9)</f>
        <v>0</v>
      </c>
      <c r="O9" s="873" t="s">
        <v>1139</v>
      </c>
      <c r="P9" s="830"/>
      <c r="Q9" s="830"/>
      <c r="R9" s="830"/>
      <c r="S9" s="830"/>
      <c r="T9" s="830"/>
      <c r="U9" s="830"/>
      <c r="V9" s="830"/>
      <c r="W9" s="830"/>
    </row>
    <row r="10" spans="1:61" ht="24.95" customHeight="1">
      <c r="A10" s="888" t="s">
        <v>105</v>
      </c>
      <c r="B10" s="892"/>
      <c r="C10" s="892"/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85">
        <f t="shared" si="0"/>
        <v>0</v>
      </c>
      <c r="O10" s="873" t="s">
        <v>5</v>
      </c>
      <c r="P10" s="830"/>
      <c r="Q10" s="830"/>
      <c r="R10" s="830"/>
      <c r="S10" s="830"/>
      <c r="T10" s="830"/>
      <c r="U10" s="830"/>
      <c r="V10" s="830"/>
      <c r="W10" s="830"/>
    </row>
    <row r="11" spans="1:61" ht="24.95" customHeight="1">
      <c r="A11" s="888" t="s">
        <v>106</v>
      </c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  <c r="N11" s="885">
        <f t="shared" si="0"/>
        <v>0</v>
      </c>
      <c r="O11" s="873" t="s">
        <v>7</v>
      </c>
      <c r="P11" s="830"/>
      <c r="Q11" s="830"/>
      <c r="R11" s="830"/>
      <c r="S11" s="830"/>
      <c r="T11" s="830"/>
      <c r="U11" s="830"/>
      <c r="V11" s="830"/>
      <c r="W11" s="830"/>
    </row>
    <row r="12" spans="1:61" ht="24.95" customHeight="1">
      <c r="A12" s="888" t="s">
        <v>107</v>
      </c>
      <c r="B12" s="892"/>
      <c r="C12" s="892"/>
      <c r="D12" s="892"/>
      <c r="E12" s="892"/>
      <c r="F12" s="892"/>
      <c r="G12" s="892"/>
      <c r="H12" s="892"/>
      <c r="I12" s="892"/>
      <c r="J12" s="892"/>
      <c r="K12" s="892"/>
      <c r="L12" s="892"/>
      <c r="M12" s="892"/>
      <c r="N12" s="885">
        <f t="shared" si="0"/>
        <v>0</v>
      </c>
      <c r="O12" s="873" t="s">
        <v>8</v>
      </c>
      <c r="P12" s="830"/>
      <c r="Q12" s="830"/>
      <c r="R12" s="830"/>
      <c r="S12" s="830"/>
      <c r="T12" s="830"/>
      <c r="U12" s="830"/>
      <c r="V12" s="830"/>
      <c r="W12" s="830"/>
    </row>
    <row r="13" spans="1:61" ht="24.95" customHeight="1">
      <c r="A13" s="888" t="s">
        <v>108</v>
      </c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  <c r="N13" s="885">
        <f t="shared" si="0"/>
        <v>0</v>
      </c>
      <c r="O13" s="873" t="s">
        <v>10</v>
      </c>
      <c r="P13" s="830"/>
      <c r="Q13" s="830"/>
      <c r="R13" s="830"/>
      <c r="S13" s="830"/>
      <c r="T13" s="830"/>
      <c r="U13" s="830"/>
      <c r="V13" s="830"/>
      <c r="W13" s="830"/>
    </row>
    <row r="14" spans="1:61" ht="24.95" customHeight="1">
      <c r="A14" s="888" t="s">
        <v>39</v>
      </c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85">
        <f t="shared" si="0"/>
        <v>0</v>
      </c>
      <c r="O14" s="873" t="s">
        <v>11</v>
      </c>
      <c r="P14" s="830"/>
      <c r="Q14" s="830"/>
      <c r="R14" s="830"/>
      <c r="S14" s="830"/>
      <c r="T14" s="830"/>
      <c r="U14" s="830"/>
      <c r="V14" s="830"/>
      <c r="W14" s="830"/>
    </row>
    <row r="15" spans="1:61" ht="24.95" customHeight="1">
      <c r="A15" s="888" t="s">
        <v>111</v>
      </c>
      <c r="B15" s="893"/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  <c r="N15" s="885">
        <f t="shared" si="0"/>
        <v>0</v>
      </c>
      <c r="O15" s="873" t="s">
        <v>13</v>
      </c>
      <c r="P15" s="830"/>
      <c r="Q15" s="830"/>
      <c r="R15" s="830"/>
      <c r="S15" s="830"/>
      <c r="T15" s="830"/>
      <c r="U15" s="830"/>
      <c r="V15" s="830"/>
      <c r="W15" s="830"/>
    </row>
    <row r="16" spans="1:61" ht="24.95" customHeight="1">
      <c r="A16" s="888" t="s">
        <v>14</v>
      </c>
      <c r="B16" s="892"/>
      <c r="C16" s="892"/>
      <c r="D16" s="892"/>
      <c r="E16" s="892"/>
      <c r="F16" s="892"/>
      <c r="G16" s="892"/>
      <c r="H16" s="892"/>
      <c r="I16" s="892"/>
      <c r="J16" s="892"/>
      <c r="K16" s="892"/>
      <c r="L16" s="892"/>
      <c r="M16" s="892"/>
      <c r="N16" s="885">
        <f t="shared" si="0"/>
        <v>0</v>
      </c>
      <c r="O16" s="873" t="s">
        <v>15</v>
      </c>
      <c r="P16" s="830"/>
      <c r="Q16" s="830"/>
      <c r="R16" s="830"/>
      <c r="S16" s="830"/>
      <c r="T16" s="830"/>
      <c r="U16" s="830"/>
      <c r="V16" s="830"/>
      <c r="W16" s="830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845"/>
      <c r="AI16" s="845"/>
      <c r="AJ16" s="845"/>
      <c r="AK16" s="845"/>
      <c r="AL16" s="845"/>
      <c r="AM16" s="845"/>
      <c r="AN16" s="845"/>
      <c r="AO16" s="845"/>
      <c r="AP16" s="845"/>
      <c r="AQ16" s="845"/>
      <c r="AR16" s="845"/>
      <c r="AS16" s="845"/>
      <c r="AT16" s="845"/>
      <c r="AU16" s="845"/>
      <c r="AV16" s="845"/>
      <c r="AW16" s="845"/>
      <c r="AX16" s="845"/>
      <c r="AY16" s="845"/>
      <c r="AZ16" s="845"/>
      <c r="BA16" s="845"/>
      <c r="BB16" s="845"/>
      <c r="BC16" s="845"/>
      <c r="BD16" s="845"/>
      <c r="BE16" s="845"/>
      <c r="BF16" s="845"/>
      <c r="BG16" s="845"/>
      <c r="BH16" s="845"/>
      <c r="BI16" s="845"/>
    </row>
    <row r="17" spans="1:61" ht="24.95" customHeight="1">
      <c r="A17" s="888" t="s">
        <v>112</v>
      </c>
      <c r="B17" s="893"/>
      <c r="C17" s="893"/>
      <c r="D17" s="893"/>
      <c r="E17" s="893"/>
      <c r="F17" s="893"/>
      <c r="G17" s="893"/>
      <c r="H17" s="893"/>
      <c r="I17" s="893"/>
      <c r="J17" s="893"/>
      <c r="K17" s="893"/>
      <c r="L17" s="893"/>
      <c r="M17" s="893"/>
      <c r="N17" s="885">
        <f t="shared" si="0"/>
        <v>0</v>
      </c>
      <c r="O17" s="873" t="s">
        <v>17</v>
      </c>
      <c r="P17" s="830"/>
      <c r="Q17" s="830"/>
      <c r="R17" s="830"/>
      <c r="S17" s="830"/>
      <c r="T17" s="830"/>
      <c r="U17" s="830"/>
      <c r="V17" s="830"/>
      <c r="W17" s="830"/>
      <c r="X17" s="845"/>
      <c r="Y17" s="845"/>
      <c r="Z17" s="845"/>
      <c r="AA17" s="845"/>
      <c r="AB17" s="845"/>
      <c r="AC17" s="845"/>
      <c r="AD17" s="845"/>
      <c r="AE17" s="845"/>
      <c r="AF17" s="845"/>
      <c r="AG17" s="845"/>
      <c r="AH17" s="845"/>
      <c r="AI17" s="845"/>
      <c r="AJ17" s="845"/>
      <c r="AK17" s="845"/>
      <c r="AL17" s="845"/>
      <c r="AM17" s="845"/>
      <c r="AN17" s="845"/>
      <c r="AO17" s="845"/>
      <c r="AP17" s="845"/>
      <c r="AQ17" s="845"/>
      <c r="AR17" s="845"/>
      <c r="AS17" s="845"/>
      <c r="AT17" s="845"/>
      <c r="AU17" s="845"/>
      <c r="AV17" s="845"/>
      <c r="AW17" s="845"/>
      <c r="AX17" s="845"/>
      <c r="AY17" s="845"/>
      <c r="AZ17" s="845"/>
      <c r="BA17" s="845"/>
      <c r="BB17" s="845"/>
      <c r="BC17" s="845"/>
      <c r="BD17" s="845"/>
      <c r="BE17" s="845"/>
      <c r="BF17" s="845"/>
      <c r="BG17" s="845"/>
      <c r="BH17" s="845"/>
      <c r="BI17" s="845"/>
    </row>
    <row r="18" spans="1:61" s="851" customFormat="1" ht="24.95" customHeight="1">
      <c r="A18" s="888" t="s">
        <v>40</v>
      </c>
      <c r="B18" s="892"/>
      <c r="C18" s="892"/>
      <c r="D18" s="892"/>
      <c r="E18" s="892"/>
      <c r="F18" s="892"/>
      <c r="G18" s="892"/>
      <c r="H18" s="892"/>
      <c r="I18" s="892"/>
      <c r="J18" s="892"/>
      <c r="K18" s="892"/>
      <c r="L18" s="892"/>
      <c r="M18" s="892"/>
      <c r="N18" s="885">
        <f t="shared" si="0"/>
        <v>0</v>
      </c>
      <c r="O18" s="873" t="s">
        <v>18</v>
      </c>
      <c r="P18" s="830"/>
      <c r="Q18" s="830"/>
      <c r="R18" s="830"/>
      <c r="S18" s="830"/>
      <c r="T18" s="830"/>
      <c r="U18" s="830"/>
      <c r="V18" s="830"/>
      <c r="W18" s="830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5"/>
      <c r="AO18" s="845"/>
      <c r="AP18" s="845"/>
      <c r="AQ18" s="845"/>
      <c r="AR18" s="845"/>
      <c r="AS18" s="845"/>
      <c r="AT18" s="845"/>
      <c r="AU18" s="845"/>
      <c r="AV18" s="845"/>
      <c r="AW18" s="845"/>
      <c r="AX18" s="845"/>
      <c r="AY18" s="845"/>
      <c r="AZ18" s="845"/>
      <c r="BA18" s="845"/>
      <c r="BB18" s="845"/>
      <c r="BC18" s="845"/>
      <c r="BD18" s="845"/>
      <c r="BE18" s="845"/>
      <c r="BF18" s="845"/>
      <c r="BG18" s="845"/>
      <c r="BH18" s="845"/>
      <c r="BI18" s="845"/>
    </row>
    <row r="19" spans="1:61" ht="24.95" customHeight="1">
      <c r="A19" s="888" t="s">
        <v>19</v>
      </c>
      <c r="B19" s="893"/>
      <c r="C19" s="893"/>
      <c r="D19" s="893"/>
      <c r="E19" s="893"/>
      <c r="F19" s="893"/>
      <c r="G19" s="893"/>
      <c r="H19" s="893"/>
      <c r="I19" s="893"/>
      <c r="J19" s="893"/>
      <c r="K19" s="893"/>
      <c r="L19" s="893"/>
      <c r="M19" s="893"/>
      <c r="N19" s="885">
        <f t="shared" si="0"/>
        <v>0</v>
      </c>
      <c r="O19" s="873" t="s">
        <v>20</v>
      </c>
      <c r="P19" s="830"/>
      <c r="Q19" s="830"/>
      <c r="R19" s="830"/>
      <c r="S19" s="830"/>
      <c r="T19" s="830"/>
      <c r="U19" s="830"/>
      <c r="V19" s="830"/>
      <c r="W19" s="830"/>
      <c r="X19" s="845"/>
      <c r="Y19" s="845"/>
      <c r="Z19" s="845"/>
      <c r="AA19" s="845"/>
      <c r="AB19" s="845"/>
      <c r="AC19" s="845"/>
      <c r="AD19" s="845"/>
      <c r="AE19" s="845"/>
      <c r="AF19" s="845"/>
      <c r="AG19" s="845"/>
      <c r="AH19" s="845"/>
      <c r="AI19" s="845"/>
      <c r="AJ19" s="845"/>
      <c r="AK19" s="845"/>
      <c r="AL19" s="845"/>
      <c r="AM19" s="845"/>
      <c r="AN19" s="845"/>
      <c r="AO19" s="845"/>
      <c r="AP19" s="845"/>
      <c r="AQ19" s="845"/>
      <c r="AR19" s="845"/>
      <c r="AS19" s="845"/>
      <c r="AT19" s="845"/>
      <c r="AU19" s="845"/>
      <c r="AV19" s="845"/>
      <c r="AW19" s="845"/>
      <c r="AX19" s="845"/>
      <c r="AY19" s="845"/>
      <c r="AZ19" s="845"/>
      <c r="BA19" s="845"/>
      <c r="BB19" s="845"/>
      <c r="BC19" s="845"/>
      <c r="BD19" s="845"/>
      <c r="BE19" s="845"/>
      <c r="BF19" s="845"/>
      <c r="BG19" s="845"/>
      <c r="BH19" s="845"/>
      <c r="BI19" s="845"/>
    </row>
    <row r="20" spans="1:61" ht="24.95" customHeight="1">
      <c r="A20" s="888" t="s">
        <v>21</v>
      </c>
      <c r="B20" s="892"/>
      <c r="C20" s="892"/>
      <c r="D20" s="892"/>
      <c r="E20" s="892"/>
      <c r="F20" s="892"/>
      <c r="G20" s="892"/>
      <c r="H20" s="892"/>
      <c r="I20" s="892"/>
      <c r="J20" s="892"/>
      <c r="K20" s="892"/>
      <c r="L20" s="892"/>
      <c r="M20" s="892"/>
      <c r="N20" s="885">
        <f t="shared" si="0"/>
        <v>0</v>
      </c>
      <c r="O20" s="873" t="s">
        <v>114</v>
      </c>
      <c r="P20" s="830"/>
      <c r="Q20" s="830"/>
      <c r="R20" s="830"/>
      <c r="S20" s="830"/>
      <c r="T20" s="830"/>
      <c r="U20" s="830"/>
      <c r="V20" s="830"/>
      <c r="W20" s="830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845"/>
      <c r="AI20" s="845"/>
      <c r="AJ20" s="845"/>
      <c r="AK20" s="845"/>
      <c r="AL20" s="845"/>
      <c r="AM20" s="845"/>
      <c r="AN20" s="845"/>
      <c r="AO20" s="845"/>
      <c r="AP20" s="845"/>
      <c r="AQ20" s="845"/>
      <c r="AR20" s="845"/>
      <c r="AS20" s="845"/>
      <c r="AT20" s="845"/>
      <c r="AU20" s="845"/>
      <c r="AV20" s="845"/>
      <c r="AW20" s="845"/>
      <c r="AX20" s="845"/>
      <c r="AY20" s="845"/>
      <c r="AZ20" s="845"/>
      <c r="BA20" s="845"/>
      <c r="BB20" s="845"/>
      <c r="BC20" s="845"/>
      <c r="BD20" s="845"/>
      <c r="BE20" s="845"/>
      <c r="BF20" s="845"/>
      <c r="BG20" s="845"/>
      <c r="BH20" s="845"/>
      <c r="BI20" s="845"/>
    </row>
    <row r="21" spans="1:61" ht="24.95" customHeight="1">
      <c r="A21" s="888" t="s">
        <v>42</v>
      </c>
      <c r="B21" s="893"/>
      <c r="C21" s="893"/>
      <c r="D21" s="893"/>
      <c r="E21" s="893"/>
      <c r="F21" s="893"/>
      <c r="G21" s="893"/>
      <c r="H21" s="893"/>
      <c r="I21" s="893"/>
      <c r="J21" s="893"/>
      <c r="K21" s="893"/>
      <c r="L21" s="893"/>
      <c r="M21" s="893"/>
      <c r="N21" s="885">
        <f t="shared" si="0"/>
        <v>0</v>
      </c>
      <c r="O21" s="873" t="s">
        <v>23</v>
      </c>
      <c r="P21" s="830"/>
      <c r="Q21" s="830"/>
      <c r="R21" s="830"/>
      <c r="S21" s="830"/>
      <c r="T21" s="830"/>
      <c r="U21" s="830"/>
      <c r="V21" s="830"/>
      <c r="W21" s="830"/>
    </row>
    <row r="22" spans="1:61" ht="24.95" customHeight="1">
      <c r="A22" s="888" t="s">
        <v>24</v>
      </c>
      <c r="B22" s="892"/>
      <c r="C22" s="892"/>
      <c r="D22" s="892"/>
      <c r="E22" s="892"/>
      <c r="F22" s="892"/>
      <c r="G22" s="892"/>
      <c r="H22" s="892"/>
      <c r="I22" s="892"/>
      <c r="J22" s="892"/>
      <c r="K22" s="892"/>
      <c r="L22" s="892"/>
      <c r="M22" s="892"/>
      <c r="N22" s="885">
        <f t="shared" si="0"/>
        <v>0</v>
      </c>
      <c r="O22" s="873" t="s">
        <v>25</v>
      </c>
      <c r="P22" s="830"/>
      <c r="Q22" s="830"/>
      <c r="R22" s="830"/>
      <c r="S22" s="830"/>
      <c r="T22" s="830"/>
      <c r="U22" s="830"/>
      <c r="V22" s="830"/>
      <c r="W22" s="830"/>
    </row>
    <row r="23" spans="1:61" ht="24.95" customHeight="1">
      <c r="A23" s="888" t="s">
        <v>116</v>
      </c>
      <c r="B23" s="893"/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85">
        <f t="shared" si="0"/>
        <v>0</v>
      </c>
      <c r="O23" s="873" t="s">
        <v>117</v>
      </c>
      <c r="P23" s="830"/>
      <c r="Q23" s="830"/>
      <c r="R23" s="830"/>
      <c r="S23" s="830"/>
      <c r="T23" s="830"/>
      <c r="U23" s="830"/>
      <c r="V23" s="830"/>
      <c r="W23" s="830"/>
    </row>
    <row r="24" spans="1:61" ht="24.95" customHeight="1">
      <c r="A24" s="888" t="s">
        <v>118</v>
      </c>
      <c r="B24" s="892"/>
      <c r="C24" s="892"/>
      <c r="D24" s="892"/>
      <c r="E24" s="892"/>
      <c r="F24" s="892"/>
      <c r="G24" s="892"/>
      <c r="H24" s="892"/>
      <c r="I24" s="892"/>
      <c r="J24" s="892"/>
      <c r="K24" s="892"/>
      <c r="L24" s="892"/>
      <c r="M24" s="892"/>
      <c r="N24" s="885">
        <f t="shared" si="0"/>
        <v>0</v>
      </c>
      <c r="O24" s="873" t="s">
        <v>28</v>
      </c>
      <c r="P24" s="830"/>
      <c r="Q24" s="830"/>
      <c r="R24" s="830"/>
      <c r="S24" s="830"/>
      <c r="T24" s="830"/>
      <c r="U24" s="830"/>
      <c r="V24" s="830"/>
      <c r="W24" s="830"/>
    </row>
    <row r="25" spans="1:61" ht="24.95" customHeight="1">
      <c r="A25" s="888" t="s">
        <v>29</v>
      </c>
      <c r="B25" s="893"/>
      <c r="C25" s="893"/>
      <c r="D25" s="893"/>
      <c r="E25" s="893"/>
      <c r="F25" s="893"/>
      <c r="G25" s="893"/>
      <c r="H25" s="893"/>
      <c r="I25" s="893"/>
      <c r="J25" s="893"/>
      <c r="K25" s="893"/>
      <c r="L25" s="893"/>
      <c r="M25" s="893"/>
      <c r="N25" s="885">
        <f t="shared" si="0"/>
        <v>0</v>
      </c>
      <c r="O25" s="873" t="s">
        <v>30</v>
      </c>
      <c r="P25" s="830"/>
      <c r="Q25" s="830"/>
      <c r="R25" s="830"/>
      <c r="S25" s="830"/>
      <c r="T25" s="830"/>
      <c r="U25" s="830"/>
      <c r="V25" s="830"/>
      <c r="W25" s="830"/>
    </row>
    <row r="26" spans="1:61" ht="24.95" customHeight="1">
      <c r="A26" s="888" t="s">
        <v>119</v>
      </c>
      <c r="B26" s="892"/>
      <c r="C26" s="892"/>
      <c r="D26" s="892"/>
      <c r="E26" s="892"/>
      <c r="F26" s="892"/>
      <c r="G26" s="892"/>
      <c r="H26" s="892"/>
      <c r="I26" s="892"/>
      <c r="J26" s="892"/>
      <c r="K26" s="892"/>
      <c r="L26" s="892"/>
      <c r="M26" s="892"/>
      <c r="N26" s="885">
        <f t="shared" si="0"/>
        <v>0</v>
      </c>
      <c r="O26" s="873" t="s">
        <v>32</v>
      </c>
      <c r="P26" s="830"/>
      <c r="Q26" s="830"/>
      <c r="R26" s="830"/>
      <c r="S26" s="830"/>
      <c r="T26" s="830"/>
      <c r="U26" s="830"/>
      <c r="V26" s="830"/>
      <c r="W26" s="830"/>
    </row>
    <row r="27" spans="1:61" ht="24.95" customHeight="1">
      <c r="A27" s="888" t="s">
        <v>33</v>
      </c>
      <c r="B27" s="893"/>
      <c r="C27" s="893"/>
      <c r="D27" s="893"/>
      <c r="E27" s="893"/>
      <c r="F27" s="893"/>
      <c r="G27" s="893"/>
      <c r="H27" s="893"/>
      <c r="I27" s="893"/>
      <c r="J27" s="893"/>
      <c r="K27" s="893"/>
      <c r="L27" s="893"/>
      <c r="M27" s="893"/>
      <c r="N27" s="885">
        <f t="shared" si="0"/>
        <v>0</v>
      </c>
      <c r="O27" s="873" t="s">
        <v>34</v>
      </c>
      <c r="P27" s="830"/>
      <c r="Q27" s="830"/>
      <c r="R27" s="830"/>
      <c r="S27" s="830"/>
      <c r="T27" s="830"/>
      <c r="U27" s="830"/>
      <c r="V27" s="830"/>
      <c r="W27" s="830"/>
    </row>
    <row r="28" spans="1:61" ht="24.95" customHeight="1">
      <c r="A28" s="874" t="s">
        <v>58</v>
      </c>
      <c r="B28" s="885">
        <f>SUM(B8:B27)</f>
        <v>0</v>
      </c>
      <c r="C28" s="885">
        <f t="shared" ref="C28:M28" si="1">SUM(C8:C27)</f>
        <v>0</v>
      </c>
      <c r="D28" s="885">
        <f t="shared" si="1"/>
        <v>0</v>
      </c>
      <c r="E28" s="885">
        <f t="shared" si="1"/>
        <v>0</v>
      </c>
      <c r="F28" s="885">
        <f t="shared" si="1"/>
        <v>0</v>
      </c>
      <c r="G28" s="885">
        <f t="shared" si="1"/>
        <v>0</v>
      </c>
      <c r="H28" s="885">
        <f t="shared" si="1"/>
        <v>0</v>
      </c>
      <c r="I28" s="885">
        <f t="shared" si="1"/>
        <v>0</v>
      </c>
      <c r="J28" s="885">
        <f t="shared" si="1"/>
        <v>0</v>
      </c>
      <c r="K28" s="885">
        <f t="shared" si="1"/>
        <v>0</v>
      </c>
      <c r="L28" s="885">
        <f t="shared" si="1"/>
        <v>0</v>
      </c>
      <c r="M28" s="885">
        <f t="shared" si="1"/>
        <v>0</v>
      </c>
      <c r="N28" s="885">
        <f t="shared" si="0"/>
        <v>0</v>
      </c>
      <c r="O28" s="874" t="s">
        <v>36</v>
      </c>
      <c r="P28" s="830"/>
      <c r="Q28" s="830"/>
      <c r="R28" s="830"/>
      <c r="S28" s="830"/>
      <c r="T28" s="830"/>
      <c r="U28" s="830"/>
      <c r="V28" s="830"/>
      <c r="W28" s="830"/>
    </row>
    <row r="29" spans="1:61" ht="18" customHeight="1">
      <c r="A29" s="1162"/>
      <c r="B29" s="1162"/>
      <c r="C29" s="1162"/>
      <c r="D29" s="1162"/>
      <c r="E29" s="1162"/>
      <c r="F29" s="1162"/>
      <c r="G29" s="1162"/>
      <c r="H29" s="1162"/>
      <c r="I29" s="1162"/>
      <c r="J29" s="1162"/>
      <c r="K29" s="1162"/>
      <c r="L29" s="1162"/>
      <c r="M29" s="1162"/>
      <c r="N29" s="1162"/>
      <c r="O29" s="1162"/>
      <c r="P29" s="830"/>
      <c r="Q29" s="830"/>
      <c r="R29" s="830"/>
      <c r="S29" s="830"/>
      <c r="T29" s="830"/>
      <c r="U29" s="830"/>
      <c r="V29" s="830"/>
      <c r="W29" s="830"/>
    </row>
    <row r="30" spans="1:61" ht="18" customHeight="1">
      <c r="A30" s="847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O30" s="847"/>
      <c r="P30" s="830"/>
      <c r="Q30" s="830"/>
      <c r="R30" s="830"/>
      <c r="S30" s="830"/>
      <c r="T30" s="830"/>
      <c r="U30" s="830"/>
      <c r="V30" s="830"/>
      <c r="W30" s="830"/>
    </row>
    <row r="31" spans="1:61" ht="18" hidden="1" customHeight="1">
      <c r="A31" s="830" t="s">
        <v>1</v>
      </c>
      <c r="B31" s="830">
        <v>12799</v>
      </c>
      <c r="C31" s="830">
        <v>342</v>
      </c>
      <c r="D31" s="830">
        <v>2143</v>
      </c>
      <c r="E31" s="830">
        <v>628</v>
      </c>
      <c r="F31" s="830">
        <v>4473</v>
      </c>
      <c r="G31" s="830">
        <v>1609</v>
      </c>
      <c r="H31" s="830">
        <v>377</v>
      </c>
      <c r="I31" s="830">
        <v>317</v>
      </c>
      <c r="J31" s="830">
        <v>6651</v>
      </c>
      <c r="K31" s="830">
        <v>1299</v>
      </c>
      <c r="L31" s="830">
        <v>353</v>
      </c>
      <c r="M31" s="830">
        <v>2358</v>
      </c>
      <c r="N31" s="830">
        <f>SUM(B31:M31)</f>
        <v>33349</v>
      </c>
      <c r="O31" s="830" t="s">
        <v>2</v>
      </c>
      <c r="P31" s="830"/>
      <c r="Q31" s="830"/>
      <c r="R31" s="830"/>
      <c r="S31" s="830"/>
      <c r="T31" s="830"/>
      <c r="U31" s="830"/>
      <c r="V31" s="830"/>
      <c r="W31" s="830"/>
    </row>
    <row r="32" spans="1:61" ht="18" hidden="1" customHeight="1">
      <c r="A32" s="841" t="s">
        <v>1049</v>
      </c>
      <c r="C32" s="841"/>
      <c r="N32" s="830">
        <f t="shared" ref="N32:N34" si="2">SUM(B32:M32)</f>
        <v>0</v>
      </c>
      <c r="P32" s="830"/>
      <c r="Q32" s="830"/>
      <c r="R32" s="830"/>
      <c r="S32" s="830"/>
      <c r="T32" s="830"/>
      <c r="U32" s="830"/>
      <c r="V32" s="830"/>
      <c r="W32" s="830"/>
    </row>
    <row r="33" spans="1:23" ht="18" hidden="1" customHeight="1">
      <c r="A33" s="841" t="s">
        <v>1050</v>
      </c>
      <c r="B33" s="838">
        <v>1619</v>
      </c>
      <c r="C33" s="841">
        <v>1202</v>
      </c>
      <c r="D33" s="841">
        <v>1155</v>
      </c>
      <c r="E33" s="841">
        <v>818</v>
      </c>
      <c r="F33" s="841">
        <v>1164</v>
      </c>
      <c r="G33" s="841">
        <v>1441</v>
      </c>
      <c r="H33" s="841">
        <v>369</v>
      </c>
      <c r="I33" s="841">
        <v>1053</v>
      </c>
      <c r="J33" s="841">
        <v>2065</v>
      </c>
      <c r="K33" s="841">
        <v>1365</v>
      </c>
      <c r="L33" s="841">
        <v>1312</v>
      </c>
      <c r="M33" s="841">
        <v>667</v>
      </c>
      <c r="N33" s="830">
        <f t="shared" si="2"/>
        <v>14230</v>
      </c>
      <c r="P33" s="830"/>
      <c r="Q33" s="830"/>
      <c r="R33" s="830"/>
      <c r="S33" s="830"/>
      <c r="T33" s="830"/>
      <c r="U33" s="830"/>
      <c r="V33" s="830"/>
      <c r="W33" s="830"/>
    </row>
    <row r="34" spans="1:23" ht="18" hidden="1" customHeight="1">
      <c r="A34" s="841" t="s">
        <v>1051</v>
      </c>
      <c r="B34" s="838">
        <v>0</v>
      </c>
      <c r="C34" s="838">
        <v>0</v>
      </c>
      <c r="D34" s="841">
        <v>0</v>
      </c>
      <c r="E34" s="841">
        <v>0</v>
      </c>
      <c r="F34" s="841">
        <v>0</v>
      </c>
      <c r="G34" s="841">
        <v>0</v>
      </c>
      <c r="H34" s="841">
        <v>0</v>
      </c>
      <c r="I34" s="841">
        <v>0</v>
      </c>
      <c r="J34" s="841">
        <v>0</v>
      </c>
      <c r="K34" s="841">
        <v>23163</v>
      </c>
      <c r="L34" s="841">
        <v>0</v>
      </c>
      <c r="M34" s="841">
        <v>0</v>
      </c>
      <c r="N34" s="830">
        <f t="shared" si="2"/>
        <v>23163</v>
      </c>
      <c r="P34" s="830"/>
      <c r="Q34" s="830"/>
      <c r="R34" s="830"/>
      <c r="S34" s="830"/>
      <c r="T34" s="830"/>
      <c r="U34" s="830"/>
      <c r="V34" s="830"/>
      <c r="W34" s="830"/>
    </row>
    <row r="35" spans="1:23" ht="18" hidden="1" customHeight="1">
      <c r="A35" s="841" t="s">
        <v>1058</v>
      </c>
      <c r="B35" s="838">
        <f>SUM(B31:B34)</f>
        <v>14418</v>
      </c>
      <c r="C35" s="838">
        <f t="shared" ref="C35:N35" si="3">SUM(C31:C34)</f>
        <v>1544</v>
      </c>
      <c r="D35" s="838">
        <f t="shared" si="3"/>
        <v>3298</v>
      </c>
      <c r="E35" s="838">
        <f t="shared" si="3"/>
        <v>1446</v>
      </c>
      <c r="F35" s="838">
        <f t="shared" si="3"/>
        <v>5637</v>
      </c>
      <c r="G35" s="838">
        <f t="shared" si="3"/>
        <v>3050</v>
      </c>
      <c r="H35" s="838">
        <f t="shared" si="3"/>
        <v>746</v>
      </c>
      <c r="I35" s="838">
        <f t="shared" si="3"/>
        <v>1370</v>
      </c>
      <c r="J35" s="838">
        <f t="shared" si="3"/>
        <v>8716</v>
      </c>
      <c r="K35" s="838">
        <f t="shared" si="3"/>
        <v>25827</v>
      </c>
      <c r="L35" s="838">
        <f t="shared" si="3"/>
        <v>1665</v>
      </c>
      <c r="M35" s="838">
        <f t="shared" si="3"/>
        <v>3025</v>
      </c>
      <c r="N35" s="838">
        <f t="shared" si="3"/>
        <v>70742</v>
      </c>
      <c r="P35" s="830"/>
      <c r="Q35" s="830"/>
      <c r="R35" s="830"/>
      <c r="S35" s="830"/>
      <c r="T35" s="830"/>
      <c r="U35" s="830"/>
      <c r="V35" s="830"/>
      <c r="W35" s="830"/>
    </row>
    <row r="36" spans="1:23" ht="18" hidden="1" customHeight="1">
      <c r="P36" s="830"/>
      <c r="Q36" s="830"/>
      <c r="R36" s="830"/>
      <c r="S36" s="830"/>
      <c r="T36" s="830"/>
      <c r="U36" s="830"/>
      <c r="V36" s="830"/>
      <c r="W36" s="830"/>
    </row>
    <row r="37" spans="1:23" ht="18" hidden="1" customHeight="1">
      <c r="P37" s="830"/>
      <c r="Q37" s="830"/>
      <c r="R37" s="830"/>
      <c r="S37" s="830"/>
      <c r="T37" s="830"/>
      <c r="U37" s="830"/>
      <c r="V37" s="830"/>
      <c r="W37" s="830"/>
    </row>
    <row r="38" spans="1:23" ht="18" hidden="1" customHeight="1">
      <c r="A38" s="830" t="s">
        <v>750</v>
      </c>
      <c r="B38" s="830">
        <v>6507</v>
      </c>
      <c r="C38" s="830">
        <v>1150</v>
      </c>
      <c r="D38" s="830">
        <v>546</v>
      </c>
      <c r="E38" s="830">
        <v>1084</v>
      </c>
      <c r="F38" s="830">
        <v>3406</v>
      </c>
      <c r="G38" s="830">
        <v>1199</v>
      </c>
      <c r="H38" s="830">
        <v>1147</v>
      </c>
      <c r="I38" s="830">
        <v>1421</v>
      </c>
      <c r="J38" s="830">
        <v>6625</v>
      </c>
      <c r="K38" s="830">
        <v>2300</v>
      </c>
      <c r="L38" s="830">
        <v>619</v>
      </c>
      <c r="M38" s="830">
        <v>772</v>
      </c>
      <c r="N38" s="830">
        <f>SUM(B38:M38)</f>
        <v>26776</v>
      </c>
      <c r="O38" s="830" t="s">
        <v>1139</v>
      </c>
      <c r="P38" s="830"/>
      <c r="Q38" s="830"/>
      <c r="R38" s="830"/>
      <c r="S38" s="830"/>
      <c r="T38" s="830"/>
      <c r="U38" s="830"/>
      <c r="V38" s="830"/>
      <c r="W38" s="830"/>
    </row>
    <row r="39" spans="1:23" ht="18" hidden="1" customHeight="1">
      <c r="A39" s="841" t="s">
        <v>1055</v>
      </c>
      <c r="B39" s="838">
        <v>1468</v>
      </c>
      <c r="C39" s="838">
        <v>430</v>
      </c>
      <c r="D39" s="841">
        <v>451</v>
      </c>
      <c r="E39" s="841">
        <v>186</v>
      </c>
      <c r="F39" s="841">
        <v>280</v>
      </c>
      <c r="G39" s="841">
        <v>467</v>
      </c>
      <c r="H39" s="841">
        <v>72</v>
      </c>
      <c r="I39" s="841">
        <v>0</v>
      </c>
      <c r="J39" s="841">
        <v>153</v>
      </c>
      <c r="K39" s="841">
        <v>960</v>
      </c>
      <c r="L39" s="841">
        <v>263</v>
      </c>
      <c r="M39" s="841">
        <v>45</v>
      </c>
      <c r="N39" s="830">
        <f>SUM(B39:M39)</f>
        <v>4775</v>
      </c>
      <c r="P39" s="830"/>
      <c r="Q39" s="830"/>
      <c r="R39" s="830"/>
      <c r="S39" s="830"/>
      <c r="T39" s="830"/>
      <c r="U39" s="830"/>
      <c r="V39" s="830"/>
      <c r="W39" s="830"/>
    </row>
    <row r="40" spans="1:23" ht="18" hidden="1" customHeight="1">
      <c r="A40" s="841" t="s">
        <v>1058</v>
      </c>
      <c r="B40" s="838">
        <f>SUM(B38:B39)</f>
        <v>7975</v>
      </c>
      <c r="C40" s="838">
        <f t="shared" ref="C40:N40" si="4">SUM(C38:C39)</f>
        <v>1580</v>
      </c>
      <c r="D40" s="838">
        <f t="shared" si="4"/>
        <v>997</v>
      </c>
      <c r="E40" s="838">
        <f t="shared" si="4"/>
        <v>1270</v>
      </c>
      <c r="F40" s="838">
        <f t="shared" si="4"/>
        <v>3686</v>
      </c>
      <c r="G40" s="838">
        <f t="shared" si="4"/>
        <v>1666</v>
      </c>
      <c r="H40" s="838">
        <f t="shared" si="4"/>
        <v>1219</v>
      </c>
      <c r="I40" s="838">
        <f t="shared" si="4"/>
        <v>1421</v>
      </c>
      <c r="J40" s="838">
        <f t="shared" si="4"/>
        <v>6778</v>
      </c>
      <c r="K40" s="838">
        <f t="shared" si="4"/>
        <v>3260</v>
      </c>
      <c r="L40" s="838">
        <f t="shared" si="4"/>
        <v>882</v>
      </c>
      <c r="M40" s="838">
        <f t="shared" si="4"/>
        <v>817</v>
      </c>
      <c r="N40" s="838">
        <f t="shared" si="4"/>
        <v>31551</v>
      </c>
      <c r="P40" s="830"/>
      <c r="Q40" s="830"/>
      <c r="R40" s="830"/>
      <c r="S40" s="830"/>
      <c r="T40" s="830"/>
      <c r="U40" s="830"/>
      <c r="V40" s="830"/>
      <c r="W40" s="830"/>
    </row>
    <row r="41" spans="1:23" ht="18" hidden="1" customHeight="1">
      <c r="P41" s="830"/>
      <c r="Q41" s="830"/>
      <c r="R41" s="830"/>
      <c r="S41" s="830"/>
      <c r="T41" s="830"/>
      <c r="U41" s="830"/>
      <c r="V41" s="830"/>
      <c r="W41" s="830"/>
    </row>
    <row r="42" spans="1:23" ht="18" hidden="1" customHeight="1">
      <c r="A42" s="830" t="s">
        <v>39</v>
      </c>
      <c r="B42" s="830">
        <v>4929</v>
      </c>
      <c r="C42" s="830">
        <v>448</v>
      </c>
      <c r="D42" s="830">
        <v>3134</v>
      </c>
      <c r="E42" s="830">
        <v>577</v>
      </c>
      <c r="F42" s="830">
        <v>2444</v>
      </c>
      <c r="G42" s="830">
        <v>1296</v>
      </c>
      <c r="H42" s="830">
        <v>1371</v>
      </c>
      <c r="I42" s="830">
        <v>2183</v>
      </c>
      <c r="J42" s="830">
        <v>3347</v>
      </c>
      <c r="K42" s="830">
        <v>4517</v>
      </c>
      <c r="L42" s="830">
        <v>433</v>
      </c>
      <c r="M42" s="830">
        <v>1280</v>
      </c>
      <c r="N42" s="830">
        <f>SUM(B42:M42)</f>
        <v>25959</v>
      </c>
      <c r="O42" s="830" t="s">
        <v>11</v>
      </c>
      <c r="P42" s="830"/>
      <c r="Q42" s="830"/>
      <c r="R42" s="830"/>
      <c r="S42" s="830"/>
      <c r="T42" s="830"/>
      <c r="U42" s="830"/>
      <c r="V42" s="830"/>
      <c r="W42" s="830"/>
    </row>
    <row r="43" spans="1:23" ht="18" hidden="1" customHeight="1">
      <c r="A43" s="841" t="s">
        <v>1050</v>
      </c>
      <c r="B43" s="838">
        <v>742</v>
      </c>
      <c r="C43" s="838">
        <v>436</v>
      </c>
      <c r="D43" s="841">
        <v>1722</v>
      </c>
      <c r="E43" s="841">
        <v>273</v>
      </c>
      <c r="F43" s="841">
        <v>563</v>
      </c>
      <c r="G43" s="841">
        <v>561</v>
      </c>
      <c r="H43" s="841">
        <v>145</v>
      </c>
      <c r="I43" s="841">
        <v>483</v>
      </c>
      <c r="J43" s="841">
        <v>0</v>
      </c>
      <c r="K43" s="841">
        <v>0</v>
      </c>
      <c r="L43" s="841">
        <v>394</v>
      </c>
      <c r="M43" s="841">
        <v>1664</v>
      </c>
      <c r="N43" s="830">
        <f>SUM(B43:M43)</f>
        <v>6983</v>
      </c>
      <c r="P43" s="830"/>
      <c r="Q43" s="830"/>
      <c r="R43" s="830"/>
      <c r="S43" s="830"/>
      <c r="T43" s="830"/>
      <c r="U43" s="830"/>
      <c r="V43" s="830"/>
      <c r="W43" s="830"/>
    </row>
    <row r="44" spans="1:23" ht="18" hidden="1" customHeight="1">
      <c r="A44" s="841" t="s">
        <v>1058</v>
      </c>
      <c r="B44" s="838">
        <f>SUM(B42:B43)</f>
        <v>5671</v>
      </c>
      <c r="C44" s="838">
        <f t="shared" ref="C44:M44" si="5">SUM(C42:C43)</f>
        <v>884</v>
      </c>
      <c r="D44" s="838">
        <f t="shared" si="5"/>
        <v>4856</v>
      </c>
      <c r="E44" s="838">
        <f t="shared" si="5"/>
        <v>850</v>
      </c>
      <c r="F44" s="838">
        <f t="shared" si="5"/>
        <v>3007</v>
      </c>
      <c r="G44" s="838">
        <f t="shared" si="5"/>
        <v>1857</v>
      </c>
      <c r="H44" s="838">
        <f t="shared" si="5"/>
        <v>1516</v>
      </c>
      <c r="I44" s="838">
        <f t="shared" si="5"/>
        <v>2666</v>
      </c>
      <c r="J44" s="838">
        <f t="shared" si="5"/>
        <v>3347</v>
      </c>
      <c r="K44" s="838">
        <f t="shared" si="5"/>
        <v>4517</v>
      </c>
      <c r="L44" s="838">
        <f t="shared" si="5"/>
        <v>827</v>
      </c>
      <c r="M44" s="838">
        <f t="shared" si="5"/>
        <v>2944</v>
      </c>
      <c r="P44" s="830"/>
      <c r="Q44" s="830"/>
      <c r="R44" s="830"/>
      <c r="S44" s="830"/>
      <c r="T44" s="830"/>
      <c r="U44" s="830"/>
      <c r="V44" s="830"/>
      <c r="W44" s="830"/>
    </row>
    <row r="45" spans="1:23" ht="18" hidden="1" customHeight="1">
      <c r="P45" s="830"/>
      <c r="Q45" s="830"/>
      <c r="R45" s="830"/>
      <c r="S45" s="830"/>
      <c r="T45" s="830"/>
      <c r="U45" s="830"/>
      <c r="V45" s="830"/>
      <c r="W45" s="830"/>
    </row>
    <row r="46" spans="1:23" ht="18" hidden="1" customHeight="1"/>
    <row r="47" spans="1:23" ht="18" hidden="1" customHeight="1">
      <c r="B47" s="684">
        <v>1030</v>
      </c>
      <c r="C47" s="684" t="s">
        <v>1077</v>
      </c>
      <c r="D47" s="685" t="s">
        <v>1078</v>
      </c>
      <c r="E47" s="685" t="s">
        <v>1079</v>
      </c>
      <c r="F47" s="685" t="s">
        <v>1080</v>
      </c>
      <c r="G47" s="685" t="s">
        <v>1081</v>
      </c>
      <c r="H47" s="685" t="s">
        <v>1082</v>
      </c>
      <c r="I47" s="685">
        <v>0</v>
      </c>
      <c r="J47" s="685">
        <v>143</v>
      </c>
      <c r="K47" s="685" t="s">
        <v>1083</v>
      </c>
      <c r="L47" s="685" t="s">
        <v>1084</v>
      </c>
      <c r="M47" s="685" t="s">
        <v>1085</v>
      </c>
      <c r="N47" s="685" t="s">
        <v>1086</v>
      </c>
    </row>
    <row r="48" spans="1:23" ht="18" hidden="1" customHeight="1">
      <c r="B48" s="684" t="s">
        <v>1087</v>
      </c>
      <c r="C48" s="684" t="s">
        <v>1083</v>
      </c>
      <c r="D48" s="685" t="s">
        <v>1088</v>
      </c>
      <c r="E48" s="685" t="s">
        <v>1089</v>
      </c>
      <c r="F48" s="685" t="s">
        <v>1090</v>
      </c>
      <c r="G48" s="685" t="s">
        <v>1091</v>
      </c>
      <c r="H48" s="685" t="s">
        <v>1092</v>
      </c>
      <c r="I48" s="685">
        <v>0</v>
      </c>
      <c r="J48" s="685" t="s">
        <v>1093</v>
      </c>
      <c r="K48" s="685" t="s">
        <v>1094</v>
      </c>
      <c r="L48" s="685" t="s">
        <v>1095</v>
      </c>
      <c r="M48" s="685" t="s">
        <v>1095</v>
      </c>
      <c r="N48" s="685" t="s">
        <v>1096</v>
      </c>
    </row>
    <row r="49" spans="2:2" ht="18" hidden="1" customHeight="1">
      <c r="B49" s="683"/>
    </row>
    <row r="50" spans="2:2" ht="18" hidden="1" customHeight="1"/>
    <row r="51" spans="2:2" ht="18" hidden="1" customHeight="1"/>
    <row r="52" spans="2:2" ht="18" hidden="1" customHeight="1"/>
    <row r="53" spans="2:2" ht="18" hidden="1" customHeight="1"/>
    <row r="54" spans="2:2" ht="18" hidden="1" customHeight="1"/>
    <row r="55" spans="2:2" ht="18" hidden="1" customHeight="1"/>
    <row r="56" spans="2:2" ht="18" hidden="1" customHeight="1"/>
    <row r="57" spans="2:2" ht="18" hidden="1" customHeight="1"/>
    <row r="58" spans="2:2" ht="18" hidden="1" customHeight="1"/>
    <row r="59" spans="2:2" ht="18" hidden="1" customHeight="1"/>
    <row r="60" spans="2:2" ht="18" hidden="1" customHeight="1"/>
    <row r="61" spans="2:2" ht="18" hidden="1" customHeight="1"/>
    <row r="62" spans="2:2" ht="18" hidden="1" customHeight="1"/>
    <row r="63" spans="2:2" ht="18" hidden="1" customHeight="1"/>
    <row r="64" spans="2:2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</sheetData>
  <mergeCells count="9">
    <mergeCell ref="A29:O29"/>
    <mergeCell ref="A1:O1"/>
    <mergeCell ref="A2:O2"/>
    <mergeCell ref="A3:H3"/>
    <mergeCell ref="I3:O3"/>
    <mergeCell ref="A4:A7"/>
    <mergeCell ref="B4:N4"/>
    <mergeCell ref="O4:O7"/>
    <mergeCell ref="B5:N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35"/>
  <sheetViews>
    <sheetView rightToLeft="1" zoomScaleNormal="100" workbookViewId="0">
      <selection activeCell="R14" sqref="R14"/>
    </sheetView>
  </sheetViews>
  <sheetFormatPr defaultColWidth="6.7109375" defaultRowHeight="12.75"/>
  <cols>
    <col min="1" max="1" width="35.7109375" style="343" customWidth="1"/>
    <col min="2" max="2" width="23.140625" style="312" customWidth="1"/>
    <col min="3" max="3" width="35.7109375" style="344" customWidth="1"/>
    <col min="4" max="4" width="7" style="312" bestFit="1" customWidth="1"/>
    <col min="5" max="254" width="6.7109375" style="312"/>
    <col min="255" max="255" width="28.140625" style="312" customWidth="1"/>
    <col min="256" max="256" width="25.140625" style="312" customWidth="1"/>
    <col min="257" max="257" width="19.42578125" style="312" customWidth="1"/>
    <col min="258" max="258" width="21.85546875" style="312" customWidth="1"/>
    <col min="259" max="510" width="6.7109375" style="312"/>
    <col min="511" max="511" width="28.140625" style="312" customWidth="1"/>
    <col min="512" max="512" width="25.140625" style="312" customWidth="1"/>
    <col min="513" max="513" width="19.42578125" style="312" customWidth="1"/>
    <col min="514" max="514" width="21.85546875" style="312" customWidth="1"/>
    <col min="515" max="766" width="6.7109375" style="312"/>
    <col min="767" max="767" width="28.140625" style="312" customWidth="1"/>
    <col min="768" max="768" width="25.140625" style="312" customWidth="1"/>
    <col min="769" max="769" width="19.42578125" style="312" customWidth="1"/>
    <col min="770" max="770" width="21.85546875" style="312" customWidth="1"/>
    <col min="771" max="1022" width="6.7109375" style="312"/>
    <col min="1023" max="1023" width="28.140625" style="312" customWidth="1"/>
    <col min="1024" max="1024" width="25.140625" style="312" customWidth="1"/>
    <col min="1025" max="1025" width="19.42578125" style="312" customWidth="1"/>
    <col min="1026" max="1026" width="21.85546875" style="312" customWidth="1"/>
    <col min="1027" max="1278" width="6.7109375" style="312"/>
    <col min="1279" max="1279" width="28.140625" style="312" customWidth="1"/>
    <col min="1280" max="1280" width="25.140625" style="312" customWidth="1"/>
    <col min="1281" max="1281" width="19.42578125" style="312" customWidth="1"/>
    <col min="1282" max="1282" width="21.85546875" style="312" customWidth="1"/>
    <col min="1283" max="1534" width="6.7109375" style="312"/>
    <col min="1535" max="1535" width="28.140625" style="312" customWidth="1"/>
    <col min="1536" max="1536" width="25.140625" style="312" customWidth="1"/>
    <col min="1537" max="1537" width="19.42578125" style="312" customWidth="1"/>
    <col min="1538" max="1538" width="21.85546875" style="312" customWidth="1"/>
    <col min="1539" max="1790" width="6.7109375" style="312"/>
    <col min="1791" max="1791" width="28.140625" style="312" customWidth="1"/>
    <col min="1792" max="1792" width="25.140625" style="312" customWidth="1"/>
    <col min="1793" max="1793" width="19.42578125" style="312" customWidth="1"/>
    <col min="1794" max="1794" width="21.85546875" style="312" customWidth="1"/>
    <col min="1795" max="2046" width="6.7109375" style="312"/>
    <col min="2047" max="2047" width="28.140625" style="312" customWidth="1"/>
    <col min="2048" max="2048" width="25.140625" style="312" customWidth="1"/>
    <col min="2049" max="2049" width="19.42578125" style="312" customWidth="1"/>
    <col min="2050" max="2050" width="21.85546875" style="312" customWidth="1"/>
    <col min="2051" max="2302" width="6.7109375" style="312"/>
    <col min="2303" max="2303" width="28.140625" style="312" customWidth="1"/>
    <col min="2304" max="2304" width="25.140625" style="312" customWidth="1"/>
    <col min="2305" max="2305" width="19.42578125" style="312" customWidth="1"/>
    <col min="2306" max="2306" width="21.85546875" style="312" customWidth="1"/>
    <col min="2307" max="2558" width="6.7109375" style="312"/>
    <col min="2559" max="2559" width="28.140625" style="312" customWidth="1"/>
    <col min="2560" max="2560" width="25.140625" style="312" customWidth="1"/>
    <col min="2561" max="2561" width="19.42578125" style="312" customWidth="1"/>
    <col min="2562" max="2562" width="21.85546875" style="312" customWidth="1"/>
    <col min="2563" max="2814" width="6.7109375" style="312"/>
    <col min="2815" max="2815" width="28.140625" style="312" customWidth="1"/>
    <col min="2816" max="2816" width="25.140625" style="312" customWidth="1"/>
    <col min="2817" max="2817" width="19.42578125" style="312" customWidth="1"/>
    <col min="2818" max="2818" width="21.85546875" style="312" customWidth="1"/>
    <col min="2819" max="3070" width="6.7109375" style="312"/>
    <col min="3071" max="3071" width="28.140625" style="312" customWidth="1"/>
    <col min="3072" max="3072" width="25.140625" style="312" customWidth="1"/>
    <col min="3073" max="3073" width="19.42578125" style="312" customWidth="1"/>
    <col min="3074" max="3074" width="21.85546875" style="312" customWidth="1"/>
    <col min="3075" max="3326" width="6.7109375" style="312"/>
    <col min="3327" max="3327" width="28.140625" style="312" customWidth="1"/>
    <col min="3328" max="3328" width="25.140625" style="312" customWidth="1"/>
    <col min="3329" max="3329" width="19.42578125" style="312" customWidth="1"/>
    <col min="3330" max="3330" width="21.85546875" style="312" customWidth="1"/>
    <col min="3331" max="3582" width="6.7109375" style="312"/>
    <col min="3583" max="3583" width="28.140625" style="312" customWidth="1"/>
    <col min="3584" max="3584" width="25.140625" style="312" customWidth="1"/>
    <col min="3585" max="3585" width="19.42578125" style="312" customWidth="1"/>
    <col min="3586" max="3586" width="21.85546875" style="312" customWidth="1"/>
    <col min="3587" max="3838" width="6.7109375" style="312"/>
    <col min="3839" max="3839" width="28.140625" style="312" customWidth="1"/>
    <col min="3840" max="3840" width="25.140625" style="312" customWidth="1"/>
    <col min="3841" max="3841" width="19.42578125" style="312" customWidth="1"/>
    <col min="3842" max="3842" width="21.85546875" style="312" customWidth="1"/>
    <col min="3843" max="4094" width="6.7109375" style="312"/>
    <col min="4095" max="4095" width="28.140625" style="312" customWidth="1"/>
    <col min="4096" max="4096" width="25.140625" style="312" customWidth="1"/>
    <col min="4097" max="4097" width="19.42578125" style="312" customWidth="1"/>
    <col min="4098" max="4098" width="21.85546875" style="312" customWidth="1"/>
    <col min="4099" max="4350" width="6.7109375" style="312"/>
    <col min="4351" max="4351" width="28.140625" style="312" customWidth="1"/>
    <col min="4352" max="4352" width="25.140625" style="312" customWidth="1"/>
    <col min="4353" max="4353" width="19.42578125" style="312" customWidth="1"/>
    <col min="4354" max="4354" width="21.85546875" style="312" customWidth="1"/>
    <col min="4355" max="4606" width="6.7109375" style="312"/>
    <col min="4607" max="4607" width="28.140625" style="312" customWidth="1"/>
    <col min="4608" max="4608" width="25.140625" style="312" customWidth="1"/>
    <col min="4609" max="4609" width="19.42578125" style="312" customWidth="1"/>
    <col min="4610" max="4610" width="21.85546875" style="312" customWidth="1"/>
    <col min="4611" max="4862" width="6.7109375" style="312"/>
    <col min="4863" max="4863" width="28.140625" style="312" customWidth="1"/>
    <col min="4864" max="4864" width="25.140625" style="312" customWidth="1"/>
    <col min="4865" max="4865" width="19.42578125" style="312" customWidth="1"/>
    <col min="4866" max="4866" width="21.85546875" style="312" customWidth="1"/>
    <col min="4867" max="5118" width="6.7109375" style="312"/>
    <col min="5119" max="5119" width="28.140625" style="312" customWidth="1"/>
    <col min="5120" max="5120" width="25.140625" style="312" customWidth="1"/>
    <col min="5121" max="5121" width="19.42578125" style="312" customWidth="1"/>
    <col min="5122" max="5122" width="21.85546875" style="312" customWidth="1"/>
    <col min="5123" max="5374" width="6.7109375" style="312"/>
    <col min="5375" max="5375" width="28.140625" style="312" customWidth="1"/>
    <col min="5376" max="5376" width="25.140625" style="312" customWidth="1"/>
    <col min="5377" max="5377" width="19.42578125" style="312" customWidth="1"/>
    <col min="5378" max="5378" width="21.85546875" style="312" customWidth="1"/>
    <col min="5379" max="5630" width="6.7109375" style="312"/>
    <col min="5631" max="5631" width="28.140625" style="312" customWidth="1"/>
    <col min="5632" max="5632" width="25.140625" style="312" customWidth="1"/>
    <col min="5633" max="5633" width="19.42578125" style="312" customWidth="1"/>
    <col min="5634" max="5634" width="21.85546875" style="312" customWidth="1"/>
    <col min="5635" max="5886" width="6.7109375" style="312"/>
    <col min="5887" max="5887" width="28.140625" style="312" customWidth="1"/>
    <col min="5888" max="5888" width="25.140625" style="312" customWidth="1"/>
    <col min="5889" max="5889" width="19.42578125" style="312" customWidth="1"/>
    <col min="5890" max="5890" width="21.85546875" style="312" customWidth="1"/>
    <col min="5891" max="6142" width="6.7109375" style="312"/>
    <col min="6143" max="6143" width="28.140625" style="312" customWidth="1"/>
    <col min="6144" max="6144" width="25.140625" style="312" customWidth="1"/>
    <col min="6145" max="6145" width="19.42578125" style="312" customWidth="1"/>
    <col min="6146" max="6146" width="21.85546875" style="312" customWidth="1"/>
    <col min="6147" max="6398" width="6.7109375" style="312"/>
    <col min="6399" max="6399" width="28.140625" style="312" customWidth="1"/>
    <col min="6400" max="6400" width="25.140625" style="312" customWidth="1"/>
    <col min="6401" max="6401" width="19.42578125" style="312" customWidth="1"/>
    <col min="6402" max="6402" width="21.85546875" style="312" customWidth="1"/>
    <col min="6403" max="6654" width="6.7109375" style="312"/>
    <col min="6655" max="6655" width="28.140625" style="312" customWidth="1"/>
    <col min="6656" max="6656" width="25.140625" style="312" customWidth="1"/>
    <col min="6657" max="6657" width="19.42578125" style="312" customWidth="1"/>
    <col min="6658" max="6658" width="21.85546875" style="312" customWidth="1"/>
    <col min="6659" max="6910" width="6.7109375" style="312"/>
    <col min="6911" max="6911" width="28.140625" style="312" customWidth="1"/>
    <col min="6912" max="6912" width="25.140625" style="312" customWidth="1"/>
    <col min="6913" max="6913" width="19.42578125" style="312" customWidth="1"/>
    <col min="6914" max="6914" width="21.85546875" style="312" customWidth="1"/>
    <col min="6915" max="7166" width="6.7109375" style="312"/>
    <col min="7167" max="7167" width="28.140625" style="312" customWidth="1"/>
    <col min="7168" max="7168" width="25.140625" style="312" customWidth="1"/>
    <col min="7169" max="7169" width="19.42578125" style="312" customWidth="1"/>
    <col min="7170" max="7170" width="21.85546875" style="312" customWidth="1"/>
    <col min="7171" max="7422" width="6.7109375" style="312"/>
    <col min="7423" max="7423" width="28.140625" style="312" customWidth="1"/>
    <col min="7424" max="7424" width="25.140625" style="312" customWidth="1"/>
    <col min="7425" max="7425" width="19.42578125" style="312" customWidth="1"/>
    <col min="7426" max="7426" width="21.85546875" style="312" customWidth="1"/>
    <col min="7427" max="7678" width="6.7109375" style="312"/>
    <col min="7679" max="7679" width="28.140625" style="312" customWidth="1"/>
    <col min="7680" max="7680" width="25.140625" style="312" customWidth="1"/>
    <col min="7681" max="7681" width="19.42578125" style="312" customWidth="1"/>
    <col min="7682" max="7682" width="21.85546875" style="312" customWidth="1"/>
    <col min="7683" max="7934" width="6.7109375" style="312"/>
    <col min="7935" max="7935" width="28.140625" style="312" customWidth="1"/>
    <col min="7936" max="7936" width="25.140625" style="312" customWidth="1"/>
    <col min="7937" max="7937" width="19.42578125" style="312" customWidth="1"/>
    <col min="7938" max="7938" width="21.85546875" style="312" customWidth="1"/>
    <col min="7939" max="8190" width="6.7109375" style="312"/>
    <col min="8191" max="8191" width="28.140625" style="312" customWidth="1"/>
    <col min="8192" max="8192" width="25.140625" style="312" customWidth="1"/>
    <col min="8193" max="8193" width="19.42578125" style="312" customWidth="1"/>
    <col min="8194" max="8194" width="21.85546875" style="312" customWidth="1"/>
    <col min="8195" max="8446" width="6.7109375" style="312"/>
    <col min="8447" max="8447" width="28.140625" style="312" customWidth="1"/>
    <col min="8448" max="8448" width="25.140625" style="312" customWidth="1"/>
    <col min="8449" max="8449" width="19.42578125" style="312" customWidth="1"/>
    <col min="8450" max="8450" width="21.85546875" style="312" customWidth="1"/>
    <col min="8451" max="8702" width="6.7109375" style="312"/>
    <col min="8703" max="8703" width="28.140625" style="312" customWidth="1"/>
    <col min="8704" max="8704" width="25.140625" style="312" customWidth="1"/>
    <col min="8705" max="8705" width="19.42578125" style="312" customWidth="1"/>
    <col min="8706" max="8706" width="21.85546875" style="312" customWidth="1"/>
    <col min="8707" max="8958" width="6.7109375" style="312"/>
    <col min="8959" max="8959" width="28.140625" style="312" customWidth="1"/>
    <col min="8960" max="8960" width="25.140625" style="312" customWidth="1"/>
    <col min="8961" max="8961" width="19.42578125" style="312" customWidth="1"/>
    <col min="8962" max="8962" width="21.85546875" style="312" customWidth="1"/>
    <col min="8963" max="9214" width="6.7109375" style="312"/>
    <col min="9215" max="9215" width="28.140625" style="312" customWidth="1"/>
    <col min="9216" max="9216" width="25.140625" style="312" customWidth="1"/>
    <col min="9217" max="9217" width="19.42578125" style="312" customWidth="1"/>
    <col min="9218" max="9218" width="21.85546875" style="312" customWidth="1"/>
    <col min="9219" max="9470" width="6.7109375" style="312"/>
    <col min="9471" max="9471" width="28.140625" style="312" customWidth="1"/>
    <col min="9472" max="9472" width="25.140625" style="312" customWidth="1"/>
    <col min="9473" max="9473" width="19.42578125" style="312" customWidth="1"/>
    <col min="9474" max="9474" width="21.85546875" style="312" customWidth="1"/>
    <col min="9475" max="9726" width="6.7109375" style="312"/>
    <col min="9727" max="9727" width="28.140625" style="312" customWidth="1"/>
    <col min="9728" max="9728" width="25.140625" style="312" customWidth="1"/>
    <col min="9729" max="9729" width="19.42578125" style="312" customWidth="1"/>
    <col min="9730" max="9730" width="21.85546875" style="312" customWidth="1"/>
    <col min="9731" max="9982" width="6.7109375" style="312"/>
    <col min="9983" max="9983" width="28.140625" style="312" customWidth="1"/>
    <col min="9984" max="9984" width="25.140625" style="312" customWidth="1"/>
    <col min="9985" max="9985" width="19.42578125" style="312" customWidth="1"/>
    <col min="9986" max="9986" width="21.85546875" style="312" customWidth="1"/>
    <col min="9987" max="10238" width="6.7109375" style="312"/>
    <col min="10239" max="10239" width="28.140625" style="312" customWidth="1"/>
    <col min="10240" max="10240" width="25.140625" style="312" customWidth="1"/>
    <col min="10241" max="10241" width="19.42578125" style="312" customWidth="1"/>
    <col min="10242" max="10242" width="21.85546875" style="312" customWidth="1"/>
    <col min="10243" max="10494" width="6.7109375" style="312"/>
    <col min="10495" max="10495" width="28.140625" style="312" customWidth="1"/>
    <col min="10496" max="10496" width="25.140625" style="312" customWidth="1"/>
    <col min="10497" max="10497" width="19.42578125" style="312" customWidth="1"/>
    <col min="10498" max="10498" width="21.85546875" style="312" customWidth="1"/>
    <col min="10499" max="10750" width="6.7109375" style="312"/>
    <col min="10751" max="10751" width="28.140625" style="312" customWidth="1"/>
    <col min="10752" max="10752" width="25.140625" style="312" customWidth="1"/>
    <col min="10753" max="10753" width="19.42578125" style="312" customWidth="1"/>
    <col min="10754" max="10754" width="21.85546875" style="312" customWidth="1"/>
    <col min="10755" max="11006" width="6.7109375" style="312"/>
    <col min="11007" max="11007" width="28.140625" style="312" customWidth="1"/>
    <col min="11008" max="11008" width="25.140625" style="312" customWidth="1"/>
    <col min="11009" max="11009" width="19.42578125" style="312" customWidth="1"/>
    <col min="11010" max="11010" width="21.85546875" style="312" customWidth="1"/>
    <col min="11011" max="11262" width="6.7109375" style="312"/>
    <col min="11263" max="11263" width="28.140625" style="312" customWidth="1"/>
    <col min="11264" max="11264" width="25.140625" style="312" customWidth="1"/>
    <col min="11265" max="11265" width="19.42578125" style="312" customWidth="1"/>
    <col min="11266" max="11266" width="21.85546875" style="312" customWidth="1"/>
    <col min="11267" max="11518" width="6.7109375" style="312"/>
    <col min="11519" max="11519" width="28.140625" style="312" customWidth="1"/>
    <col min="11520" max="11520" width="25.140625" style="312" customWidth="1"/>
    <col min="11521" max="11521" width="19.42578125" style="312" customWidth="1"/>
    <col min="11522" max="11522" width="21.85546875" style="312" customWidth="1"/>
    <col min="11523" max="11774" width="6.7109375" style="312"/>
    <col min="11775" max="11775" width="28.140625" style="312" customWidth="1"/>
    <col min="11776" max="11776" width="25.140625" style="312" customWidth="1"/>
    <col min="11777" max="11777" width="19.42578125" style="312" customWidth="1"/>
    <col min="11778" max="11778" width="21.85546875" style="312" customWidth="1"/>
    <col min="11779" max="12030" width="6.7109375" style="312"/>
    <col min="12031" max="12031" width="28.140625" style="312" customWidth="1"/>
    <col min="12032" max="12032" width="25.140625" style="312" customWidth="1"/>
    <col min="12033" max="12033" width="19.42578125" style="312" customWidth="1"/>
    <col min="12034" max="12034" width="21.85546875" style="312" customWidth="1"/>
    <col min="12035" max="12286" width="6.7109375" style="312"/>
    <col min="12287" max="12287" width="28.140625" style="312" customWidth="1"/>
    <col min="12288" max="12288" width="25.140625" style="312" customWidth="1"/>
    <col min="12289" max="12289" width="19.42578125" style="312" customWidth="1"/>
    <col min="12290" max="12290" width="21.85546875" style="312" customWidth="1"/>
    <col min="12291" max="12542" width="6.7109375" style="312"/>
    <col min="12543" max="12543" width="28.140625" style="312" customWidth="1"/>
    <col min="12544" max="12544" width="25.140625" style="312" customWidth="1"/>
    <col min="12545" max="12545" width="19.42578125" style="312" customWidth="1"/>
    <col min="12546" max="12546" width="21.85546875" style="312" customWidth="1"/>
    <col min="12547" max="12798" width="6.7109375" style="312"/>
    <col min="12799" max="12799" width="28.140625" style="312" customWidth="1"/>
    <col min="12800" max="12800" width="25.140625" style="312" customWidth="1"/>
    <col min="12801" max="12801" width="19.42578125" style="312" customWidth="1"/>
    <col min="12802" max="12802" width="21.85546875" style="312" customWidth="1"/>
    <col min="12803" max="13054" width="6.7109375" style="312"/>
    <col min="13055" max="13055" width="28.140625" style="312" customWidth="1"/>
    <col min="13056" max="13056" width="25.140625" style="312" customWidth="1"/>
    <col min="13057" max="13057" width="19.42578125" style="312" customWidth="1"/>
    <col min="13058" max="13058" width="21.85546875" style="312" customWidth="1"/>
    <col min="13059" max="13310" width="6.7109375" style="312"/>
    <col min="13311" max="13311" width="28.140625" style="312" customWidth="1"/>
    <col min="13312" max="13312" width="25.140625" style="312" customWidth="1"/>
    <col min="13313" max="13313" width="19.42578125" style="312" customWidth="1"/>
    <col min="13314" max="13314" width="21.85546875" style="312" customWidth="1"/>
    <col min="13315" max="13566" width="6.7109375" style="312"/>
    <col min="13567" max="13567" width="28.140625" style="312" customWidth="1"/>
    <col min="13568" max="13568" width="25.140625" style="312" customWidth="1"/>
    <col min="13569" max="13569" width="19.42578125" style="312" customWidth="1"/>
    <col min="13570" max="13570" width="21.85546875" style="312" customWidth="1"/>
    <col min="13571" max="13822" width="6.7109375" style="312"/>
    <col min="13823" max="13823" width="28.140625" style="312" customWidth="1"/>
    <col min="13824" max="13824" width="25.140625" style="312" customWidth="1"/>
    <col min="13825" max="13825" width="19.42578125" style="312" customWidth="1"/>
    <col min="13826" max="13826" width="21.85546875" style="312" customWidth="1"/>
    <col min="13827" max="14078" width="6.7109375" style="312"/>
    <col min="14079" max="14079" width="28.140625" style="312" customWidth="1"/>
    <col min="14080" max="14080" width="25.140625" style="312" customWidth="1"/>
    <col min="14081" max="14081" width="19.42578125" style="312" customWidth="1"/>
    <col min="14082" max="14082" width="21.85546875" style="312" customWidth="1"/>
    <col min="14083" max="14334" width="6.7109375" style="312"/>
    <col min="14335" max="14335" width="28.140625" style="312" customWidth="1"/>
    <col min="14336" max="14336" width="25.140625" style="312" customWidth="1"/>
    <col min="14337" max="14337" width="19.42578125" style="312" customWidth="1"/>
    <col min="14338" max="14338" width="21.85546875" style="312" customWidth="1"/>
    <col min="14339" max="14590" width="6.7109375" style="312"/>
    <col min="14591" max="14591" width="28.140625" style="312" customWidth="1"/>
    <col min="14592" max="14592" width="25.140625" style="312" customWidth="1"/>
    <col min="14593" max="14593" width="19.42578125" style="312" customWidth="1"/>
    <col min="14594" max="14594" width="21.85546875" style="312" customWidth="1"/>
    <col min="14595" max="14846" width="6.7109375" style="312"/>
    <col min="14847" max="14847" width="28.140625" style="312" customWidth="1"/>
    <col min="14848" max="14848" width="25.140625" style="312" customWidth="1"/>
    <col min="14849" max="14849" width="19.42578125" style="312" customWidth="1"/>
    <col min="14850" max="14850" width="21.85546875" style="312" customWidth="1"/>
    <col min="14851" max="15102" width="6.7109375" style="312"/>
    <col min="15103" max="15103" width="28.140625" style="312" customWidth="1"/>
    <col min="15104" max="15104" width="25.140625" style="312" customWidth="1"/>
    <col min="15105" max="15105" width="19.42578125" style="312" customWidth="1"/>
    <col min="15106" max="15106" width="21.85546875" style="312" customWidth="1"/>
    <col min="15107" max="15358" width="6.7109375" style="312"/>
    <col min="15359" max="15359" width="28.140625" style="312" customWidth="1"/>
    <col min="15360" max="15360" width="25.140625" style="312" customWidth="1"/>
    <col min="15361" max="15361" width="19.42578125" style="312" customWidth="1"/>
    <col min="15362" max="15362" width="21.85546875" style="312" customWidth="1"/>
    <col min="15363" max="15614" width="6.7109375" style="312"/>
    <col min="15615" max="15615" width="28.140625" style="312" customWidth="1"/>
    <col min="15616" max="15616" width="25.140625" style="312" customWidth="1"/>
    <col min="15617" max="15617" width="19.42578125" style="312" customWidth="1"/>
    <col min="15618" max="15618" width="21.85546875" style="312" customWidth="1"/>
    <col min="15619" max="15870" width="6.7109375" style="312"/>
    <col min="15871" max="15871" width="28.140625" style="312" customWidth="1"/>
    <col min="15872" max="15872" width="25.140625" style="312" customWidth="1"/>
    <col min="15873" max="15873" width="19.42578125" style="312" customWidth="1"/>
    <col min="15874" max="15874" width="21.85546875" style="312" customWidth="1"/>
    <col min="15875" max="16126" width="6.7109375" style="312"/>
    <col min="16127" max="16127" width="28.140625" style="312" customWidth="1"/>
    <col min="16128" max="16128" width="25.140625" style="312" customWidth="1"/>
    <col min="16129" max="16129" width="19.42578125" style="312" customWidth="1"/>
    <col min="16130" max="16130" width="21.85546875" style="312" customWidth="1"/>
    <col min="16131" max="16384" width="6.7109375" style="312"/>
  </cols>
  <sheetData>
    <row r="1" spans="1:29" ht="45" customHeight="1">
      <c r="A1" s="1007" t="s">
        <v>836</v>
      </c>
      <c r="B1" s="1007"/>
      <c r="C1" s="1007"/>
      <c r="D1" s="376"/>
    </row>
    <row r="2" spans="1:29" ht="45" customHeight="1">
      <c r="A2" s="1069" t="s">
        <v>840</v>
      </c>
      <c r="B2" s="1069"/>
      <c r="C2" s="1069"/>
      <c r="D2" s="490"/>
      <c r="E2" s="342"/>
      <c r="F2" s="342"/>
      <c r="G2" s="342"/>
      <c r="H2" s="1167"/>
      <c r="I2" s="1167"/>
      <c r="J2" s="1167"/>
      <c r="K2" s="1167"/>
      <c r="L2" s="1167"/>
      <c r="M2" s="1167"/>
      <c r="N2" s="1167"/>
      <c r="O2" s="1167"/>
      <c r="P2" s="1167"/>
      <c r="Q2" s="1167"/>
      <c r="R2" s="1167"/>
      <c r="S2" s="1167"/>
      <c r="T2" s="1167"/>
      <c r="U2" s="1167"/>
      <c r="V2" s="1167"/>
      <c r="W2" s="1167"/>
      <c r="X2" s="1167"/>
      <c r="Y2" s="1167"/>
      <c r="Z2" s="1167"/>
      <c r="AA2" s="1167"/>
      <c r="AB2" s="1167"/>
      <c r="AC2" s="1167"/>
    </row>
    <row r="3" spans="1:29" ht="17.100000000000001" customHeight="1">
      <c r="A3" s="743" t="s">
        <v>1386</v>
      </c>
      <c r="B3" s="1165" t="s">
        <v>1387</v>
      </c>
      <c r="C3" s="1166"/>
      <c r="D3" s="376"/>
    </row>
    <row r="4" spans="1:29" ht="36" customHeight="1">
      <c r="A4" s="1074" t="s">
        <v>832</v>
      </c>
      <c r="B4" s="413" t="s">
        <v>788</v>
      </c>
      <c r="C4" s="1074" t="s">
        <v>838</v>
      </c>
      <c r="D4" s="376"/>
    </row>
    <row r="5" spans="1:29" ht="25.5" customHeight="1">
      <c r="A5" s="1074"/>
      <c r="B5" s="413" t="s">
        <v>831</v>
      </c>
      <c r="C5" s="1074"/>
      <c r="D5" s="376"/>
    </row>
    <row r="6" spans="1:29" ht="33" customHeight="1">
      <c r="A6" s="391" t="s">
        <v>104</v>
      </c>
      <c r="B6" s="419">
        <v>7170</v>
      </c>
      <c r="C6" s="391" t="s">
        <v>2</v>
      </c>
      <c r="D6" s="376"/>
    </row>
    <row r="7" spans="1:29" ht="33" customHeight="1">
      <c r="A7" s="391" t="s">
        <v>750</v>
      </c>
      <c r="B7" s="432">
        <v>4267</v>
      </c>
      <c r="C7" s="391" t="s">
        <v>1139</v>
      </c>
      <c r="D7" s="376"/>
    </row>
    <row r="8" spans="1:29" ht="33" customHeight="1">
      <c r="A8" s="391" t="s">
        <v>105</v>
      </c>
      <c r="B8" s="419">
        <v>1573</v>
      </c>
      <c r="C8" s="391" t="s">
        <v>5</v>
      </c>
      <c r="D8" s="376"/>
    </row>
    <row r="9" spans="1:29" ht="33" customHeight="1">
      <c r="A9" s="391" t="s">
        <v>106</v>
      </c>
      <c r="B9" s="432">
        <v>3874</v>
      </c>
      <c r="C9" s="391" t="s">
        <v>7</v>
      </c>
      <c r="D9" s="376"/>
    </row>
    <row r="10" spans="1:29" ht="33" customHeight="1">
      <c r="A10" s="391" t="s">
        <v>107</v>
      </c>
      <c r="B10" s="419">
        <v>3055</v>
      </c>
      <c r="C10" s="391" t="s">
        <v>8</v>
      </c>
      <c r="D10" s="376"/>
    </row>
    <row r="11" spans="1:29" ht="33" customHeight="1">
      <c r="A11" s="391" t="s">
        <v>108</v>
      </c>
      <c r="B11" s="432">
        <v>3235</v>
      </c>
      <c r="C11" s="391" t="s">
        <v>10</v>
      </c>
      <c r="D11" s="376"/>
    </row>
    <row r="12" spans="1:29" ht="33" customHeight="1">
      <c r="A12" s="391" t="s">
        <v>110</v>
      </c>
      <c r="B12" s="419">
        <v>4853</v>
      </c>
      <c r="C12" s="391" t="s">
        <v>11</v>
      </c>
      <c r="D12" s="376"/>
    </row>
    <row r="13" spans="1:29" ht="33" customHeight="1">
      <c r="A13" s="391" t="s">
        <v>111</v>
      </c>
      <c r="B13" s="432">
        <v>2631</v>
      </c>
      <c r="C13" s="391" t="s">
        <v>13</v>
      </c>
      <c r="D13" s="376"/>
    </row>
    <row r="14" spans="1:29" ht="33" customHeight="1">
      <c r="A14" s="391" t="s">
        <v>124</v>
      </c>
      <c r="B14" s="419">
        <v>1211</v>
      </c>
      <c r="C14" s="391" t="s">
        <v>15</v>
      </c>
      <c r="D14" s="376"/>
    </row>
    <row r="15" spans="1:29" ht="33" customHeight="1">
      <c r="A15" s="391" t="s">
        <v>112</v>
      </c>
      <c r="B15" s="432">
        <v>3663</v>
      </c>
      <c r="C15" s="391" t="s">
        <v>17</v>
      </c>
      <c r="D15" s="376"/>
    </row>
    <row r="16" spans="1:29" ht="33" customHeight="1">
      <c r="A16" s="391" t="s">
        <v>40</v>
      </c>
      <c r="B16" s="419">
        <v>1288</v>
      </c>
      <c r="C16" s="391" t="s">
        <v>18</v>
      </c>
      <c r="D16" s="376"/>
    </row>
    <row r="17" spans="1:4" ht="33" customHeight="1">
      <c r="A17" s="391" t="s">
        <v>113</v>
      </c>
      <c r="B17" s="432">
        <v>2709</v>
      </c>
      <c r="C17" s="391" t="s">
        <v>20</v>
      </c>
      <c r="D17" s="376"/>
    </row>
    <row r="18" spans="1:4" ht="33" customHeight="1">
      <c r="A18" s="391" t="s">
        <v>21</v>
      </c>
      <c r="B18" s="419">
        <v>1393</v>
      </c>
      <c r="C18" s="391" t="s">
        <v>22</v>
      </c>
      <c r="D18" s="376"/>
    </row>
    <row r="19" spans="1:4" ht="33" customHeight="1">
      <c r="A19" s="391" t="s">
        <v>115</v>
      </c>
      <c r="B19" s="432">
        <v>1591</v>
      </c>
      <c r="C19" s="391" t="s">
        <v>23</v>
      </c>
      <c r="D19" s="376"/>
    </row>
    <row r="20" spans="1:4" ht="33" customHeight="1">
      <c r="A20" s="391" t="s">
        <v>24</v>
      </c>
      <c r="B20" s="419">
        <v>2289</v>
      </c>
      <c r="C20" s="391" t="s">
        <v>25</v>
      </c>
      <c r="D20" s="376"/>
    </row>
    <row r="21" spans="1:4" ht="33" customHeight="1">
      <c r="A21" s="391" t="s">
        <v>116</v>
      </c>
      <c r="B21" s="432">
        <v>2366</v>
      </c>
      <c r="C21" s="391" t="s">
        <v>117</v>
      </c>
      <c r="D21" s="376"/>
    </row>
    <row r="22" spans="1:4" ht="33" customHeight="1">
      <c r="A22" s="391" t="s">
        <v>118</v>
      </c>
      <c r="B22" s="419">
        <v>1159</v>
      </c>
      <c r="C22" s="391" t="s">
        <v>150</v>
      </c>
      <c r="D22" s="376"/>
    </row>
    <row r="23" spans="1:4" ht="33" customHeight="1">
      <c r="A23" s="391" t="s">
        <v>126</v>
      </c>
      <c r="B23" s="432">
        <v>1769</v>
      </c>
      <c r="C23" s="391" t="s">
        <v>30</v>
      </c>
      <c r="D23" s="376"/>
    </row>
    <row r="24" spans="1:4" ht="33" customHeight="1">
      <c r="A24" s="391" t="s">
        <v>31</v>
      </c>
      <c r="B24" s="419">
        <v>427</v>
      </c>
      <c r="C24" s="391" t="s">
        <v>313</v>
      </c>
      <c r="D24" s="376"/>
    </row>
    <row r="25" spans="1:4" ht="33" customHeight="1">
      <c r="A25" s="391" t="s">
        <v>33</v>
      </c>
      <c r="B25" s="432">
        <v>568</v>
      </c>
      <c r="C25" s="391" t="s">
        <v>34</v>
      </c>
      <c r="D25" s="376"/>
    </row>
    <row r="26" spans="1:4" ht="33" customHeight="1">
      <c r="A26" s="392" t="s">
        <v>58</v>
      </c>
      <c r="B26" s="430">
        <f>SUM(B6:B25)</f>
        <v>51091</v>
      </c>
      <c r="C26" s="392" t="s">
        <v>36</v>
      </c>
      <c r="D26" s="491"/>
    </row>
    <row r="27" spans="1:4" ht="33" customHeight="1">
      <c r="A27" s="492" t="s">
        <v>684</v>
      </c>
      <c r="B27" s="493"/>
      <c r="C27" s="494" t="s">
        <v>685</v>
      </c>
      <c r="D27" s="376"/>
    </row>
    <row r="28" spans="1:4" ht="33" customHeight="1">
      <c r="A28" s="377"/>
      <c r="B28" s="378"/>
      <c r="C28" s="379"/>
    </row>
    <row r="29" spans="1:4" ht="33" customHeight="1"/>
    <row r="30" spans="1:4" ht="33" customHeight="1"/>
    <row r="31" spans="1:4" ht="33" customHeight="1"/>
    <row r="32" spans="1:4" ht="33" customHeight="1"/>
    <row r="33" ht="33" customHeight="1"/>
    <row r="34" ht="33" customHeight="1"/>
    <row r="35" ht="33" customHeight="1"/>
  </sheetData>
  <mergeCells count="7">
    <mergeCell ref="H2:Y2"/>
    <mergeCell ref="Z2:AC2"/>
    <mergeCell ref="A4:A5"/>
    <mergeCell ref="C4:C5"/>
    <mergeCell ref="A1:C1"/>
    <mergeCell ref="A2:C2"/>
    <mergeCell ref="B3:C3"/>
  </mergeCells>
  <pageMargins left="0.7" right="0.7" top="0.75" bottom="0.75" header="0.3" footer="0.3"/>
  <pageSetup paperSize="9" scale="7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showGridLines="0" rightToLeft="1" zoomScaleNormal="100" zoomScaleSheetLayoutView="110" workbookViewId="0">
      <selection activeCell="J12" sqref="J12"/>
    </sheetView>
  </sheetViews>
  <sheetFormatPr defaultColWidth="8.85546875" defaultRowHeight="18.75"/>
  <cols>
    <col min="1" max="1" width="17.42578125" style="20" customWidth="1"/>
    <col min="2" max="2" width="32" style="20" customWidth="1"/>
    <col min="3" max="7" width="13.7109375" style="20" customWidth="1"/>
    <col min="8" max="8" width="40" style="20" customWidth="1"/>
    <col min="9" max="9" width="17.7109375" style="20" bestFit="1" customWidth="1"/>
    <col min="10" max="10" width="16.42578125" style="20" customWidth="1"/>
    <col min="11" max="16" width="8.85546875" style="20"/>
    <col min="17" max="17" width="9.85546875" style="20" bestFit="1" customWidth="1"/>
    <col min="18" max="257" width="8.85546875" style="20"/>
    <col min="258" max="258" width="15.140625" style="20" bestFit="1" customWidth="1"/>
    <col min="259" max="259" width="55.140625" style="20" bestFit="1" customWidth="1"/>
    <col min="260" max="263" width="8.85546875" style="20" bestFit="1" customWidth="1"/>
    <col min="264" max="264" width="12.42578125" style="20" bestFit="1" customWidth="1"/>
    <col min="265" max="272" width="8.85546875" style="20"/>
    <col min="273" max="273" width="9.85546875" style="20" bestFit="1" customWidth="1"/>
    <col min="274" max="513" width="8.85546875" style="20"/>
    <col min="514" max="514" width="15.140625" style="20" bestFit="1" customWidth="1"/>
    <col min="515" max="515" width="55.140625" style="20" bestFit="1" customWidth="1"/>
    <col min="516" max="519" width="8.85546875" style="20" bestFit="1" customWidth="1"/>
    <col min="520" max="520" width="12.42578125" style="20" bestFit="1" customWidth="1"/>
    <col min="521" max="528" width="8.85546875" style="20"/>
    <col min="529" max="529" width="9.85546875" style="20" bestFit="1" customWidth="1"/>
    <col min="530" max="769" width="8.85546875" style="20"/>
    <col min="770" max="770" width="15.140625" style="20" bestFit="1" customWidth="1"/>
    <col min="771" max="771" width="55.140625" style="20" bestFit="1" customWidth="1"/>
    <col min="772" max="775" width="8.85546875" style="20" bestFit="1" customWidth="1"/>
    <col min="776" max="776" width="12.42578125" style="20" bestFit="1" customWidth="1"/>
    <col min="777" max="784" width="8.85546875" style="20"/>
    <col min="785" max="785" width="9.85546875" style="20" bestFit="1" customWidth="1"/>
    <col min="786" max="1025" width="8.85546875" style="20"/>
    <col min="1026" max="1026" width="15.140625" style="20" bestFit="1" customWidth="1"/>
    <col min="1027" max="1027" width="55.140625" style="20" bestFit="1" customWidth="1"/>
    <col min="1028" max="1031" width="8.85546875" style="20" bestFit="1" customWidth="1"/>
    <col min="1032" max="1032" width="12.42578125" style="20" bestFit="1" customWidth="1"/>
    <col min="1033" max="1040" width="8.85546875" style="20"/>
    <col min="1041" max="1041" width="9.85546875" style="20" bestFit="1" customWidth="1"/>
    <col min="1042" max="1281" width="8.85546875" style="20"/>
    <col min="1282" max="1282" width="15.140625" style="20" bestFit="1" customWidth="1"/>
    <col min="1283" max="1283" width="55.140625" style="20" bestFit="1" customWidth="1"/>
    <col min="1284" max="1287" width="8.85546875" style="20" bestFit="1" customWidth="1"/>
    <col min="1288" max="1288" width="12.42578125" style="20" bestFit="1" customWidth="1"/>
    <col min="1289" max="1296" width="8.85546875" style="20"/>
    <col min="1297" max="1297" width="9.85546875" style="20" bestFit="1" customWidth="1"/>
    <col min="1298" max="1537" width="8.85546875" style="20"/>
    <col min="1538" max="1538" width="15.140625" style="20" bestFit="1" customWidth="1"/>
    <col min="1539" max="1539" width="55.140625" style="20" bestFit="1" customWidth="1"/>
    <col min="1540" max="1543" width="8.85546875" style="20" bestFit="1" customWidth="1"/>
    <col min="1544" max="1544" width="12.42578125" style="20" bestFit="1" customWidth="1"/>
    <col min="1545" max="1552" width="8.85546875" style="20"/>
    <col min="1553" max="1553" width="9.85546875" style="20" bestFit="1" customWidth="1"/>
    <col min="1554" max="1793" width="8.85546875" style="20"/>
    <col min="1794" max="1794" width="15.140625" style="20" bestFit="1" customWidth="1"/>
    <col min="1795" max="1795" width="55.140625" style="20" bestFit="1" customWidth="1"/>
    <col min="1796" max="1799" width="8.85546875" style="20" bestFit="1" customWidth="1"/>
    <col min="1800" max="1800" width="12.42578125" style="20" bestFit="1" customWidth="1"/>
    <col min="1801" max="1808" width="8.85546875" style="20"/>
    <col min="1809" max="1809" width="9.85546875" style="20" bestFit="1" customWidth="1"/>
    <col min="1810" max="2049" width="8.85546875" style="20"/>
    <col min="2050" max="2050" width="15.140625" style="20" bestFit="1" customWidth="1"/>
    <col min="2051" max="2051" width="55.140625" style="20" bestFit="1" customWidth="1"/>
    <col min="2052" max="2055" width="8.85546875" style="20" bestFit="1" customWidth="1"/>
    <col min="2056" max="2056" width="12.42578125" style="20" bestFit="1" customWidth="1"/>
    <col min="2057" max="2064" width="8.85546875" style="20"/>
    <col min="2065" max="2065" width="9.85546875" style="20" bestFit="1" customWidth="1"/>
    <col min="2066" max="2305" width="8.85546875" style="20"/>
    <col min="2306" max="2306" width="15.140625" style="20" bestFit="1" customWidth="1"/>
    <col min="2307" max="2307" width="55.140625" style="20" bestFit="1" customWidth="1"/>
    <col min="2308" max="2311" width="8.85546875" style="20" bestFit="1" customWidth="1"/>
    <col min="2312" max="2312" width="12.42578125" style="20" bestFit="1" customWidth="1"/>
    <col min="2313" max="2320" width="8.85546875" style="20"/>
    <col min="2321" max="2321" width="9.85546875" style="20" bestFit="1" customWidth="1"/>
    <col min="2322" max="2561" width="8.85546875" style="20"/>
    <col min="2562" max="2562" width="15.140625" style="20" bestFit="1" customWidth="1"/>
    <col min="2563" max="2563" width="55.140625" style="20" bestFit="1" customWidth="1"/>
    <col min="2564" max="2567" width="8.85546875" style="20" bestFit="1" customWidth="1"/>
    <col min="2568" max="2568" width="12.42578125" style="20" bestFit="1" customWidth="1"/>
    <col min="2569" max="2576" width="8.85546875" style="20"/>
    <col min="2577" max="2577" width="9.85546875" style="20" bestFit="1" customWidth="1"/>
    <col min="2578" max="2817" width="8.85546875" style="20"/>
    <col min="2818" max="2818" width="15.140625" style="20" bestFit="1" customWidth="1"/>
    <col min="2819" max="2819" width="55.140625" style="20" bestFit="1" customWidth="1"/>
    <col min="2820" max="2823" width="8.85546875" style="20" bestFit="1" customWidth="1"/>
    <col min="2824" max="2824" width="12.42578125" style="20" bestFit="1" customWidth="1"/>
    <col min="2825" max="2832" width="8.85546875" style="20"/>
    <col min="2833" max="2833" width="9.85546875" style="20" bestFit="1" customWidth="1"/>
    <col min="2834" max="3073" width="8.85546875" style="20"/>
    <col min="3074" max="3074" width="15.140625" style="20" bestFit="1" customWidth="1"/>
    <col min="3075" max="3075" width="55.140625" style="20" bestFit="1" customWidth="1"/>
    <col min="3076" max="3079" width="8.85546875" style="20" bestFit="1" customWidth="1"/>
    <col min="3080" max="3080" width="12.42578125" style="20" bestFit="1" customWidth="1"/>
    <col min="3081" max="3088" width="8.85546875" style="20"/>
    <col min="3089" max="3089" width="9.85546875" style="20" bestFit="1" customWidth="1"/>
    <col min="3090" max="3329" width="8.85546875" style="20"/>
    <col min="3330" max="3330" width="15.140625" style="20" bestFit="1" customWidth="1"/>
    <col min="3331" max="3331" width="55.140625" style="20" bestFit="1" customWidth="1"/>
    <col min="3332" max="3335" width="8.85546875" style="20" bestFit="1" customWidth="1"/>
    <col min="3336" max="3336" width="12.42578125" style="20" bestFit="1" customWidth="1"/>
    <col min="3337" max="3344" width="8.85546875" style="20"/>
    <col min="3345" max="3345" width="9.85546875" style="20" bestFit="1" customWidth="1"/>
    <col min="3346" max="3585" width="8.85546875" style="20"/>
    <col min="3586" max="3586" width="15.140625" style="20" bestFit="1" customWidth="1"/>
    <col min="3587" max="3587" width="55.140625" style="20" bestFit="1" customWidth="1"/>
    <col min="3588" max="3591" width="8.85546875" style="20" bestFit="1" customWidth="1"/>
    <col min="3592" max="3592" width="12.42578125" style="20" bestFit="1" customWidth="1"/>
    <col min="3593" max="3600" width="8.85546875" style="20"/>
    <col min="3601" max="3601" width="9.85546875" style="20" bestFit="1" customWidth="1"/>
    <col min="3602" max="3841" width="8.85546875" style="20"/>
    <col min="3842" max="3842" width="15.140625" style="20" bestFit="1" customWidth="1"/>
    <col min="3843" max="3843" width="55.140625" style="20" bestFit="1" customWidth="1"/>
    <col min="3844" max="3847" width="8.85546875" style="20" bestFit="1" customWidth="1"/>
    <col min="3848" max="3848" width="12.42578125" style="20" bestFit="1" customWidth="1"/>
    <col min="3849" max="3856" width="8.85546875" style="20"/>
    <col min="3857" max="3857" width="9.85546875" style="20" bestFit="1" customWidth="1"/>
    <col min="3858" max="4097" width="8.85546875" style="20"/>
    <col min="4098" max="4098" width="15.140625" style="20" bestFit="1" customWidth="1"/>
    <col min="4099" max="4099" width="55.140625" style="20" bestFit="1" customWidth="1"/>
    <col min="4100" max="4103" width="8.85546875" style="20" bestFit="1" customWidth="1"/>
    <col min="4104" max="4104" width="12.42578125" style="20" bestFit="1" customWidth="1"/>
    <col min="4105" max="4112" width="8.85546875" style="20"/>
    <col min="4113" max="4113" width="9.85546875" style="20" bestFit="1" customWidth="1"/>
    <col min="4114" max="4353" width="8.85546875" style="20"/>
    <col min="4354" max="4354" width="15.140625" style="20" bestFit="1" customWidth="1"/>
    <col min="4355" max="4355" width="55.140625" style="20" bestFit="1" customWidth="1"/>
    <col min="4356" max="4359" width="8.85546875" style="20" bestFit="1" customWidth="1"/>
    <col min="4360" max="4360" width="12.42578125" style="20" bestFit="1" customWidth="1"/>
    <col min="4361" max="4368" width="8.85546875" style="20"/>
    <col min="4369" max="4369" width="9.85546875" style="20" bestFit="1" customWidth="1"/>
    <col min="4370" max="4609" width="8.85546875" style="20"/>
    <col min="4610" max="4610" width="15.140625" style="20" bestFit="1" customWidth="1"/>
    <col min="4611" max="4611" width="55.140625" style="20" bestFit="1" customWidth="1"/>
    <col min="4612" max="4615" width="8.85546875" style="20" bestFit="1" customWidth="1"/>
    <col min="4616" max="4616" width="12.42578125" style="20" bestFit="1" customWidth="1"/>
    <col min="4617" max="4624" width="8.85546875" style="20"/>
    <col min="4625" max="4625" width="9.85546875" style="20" bestFit="1" customWidth="1"/>
    <col min="4626" max="4865" width="8.85546875" style="20"/>
    <col min="4866" max="4866" width="15.140625" style="20" bestFit="1" customWidth="1"/>
    <col min="4867" max="4867" width="55.140625" style="20" bestFit="1" customWidth="1"/>
    <col min="4868" max="4871" width="8.85546875" style="20" bestFit="1" customWidth="1"/>
    <col min="4872" max="4872" width="12.42578125" style="20" bestFit="1" customWidth="1"/>
    <col min="4873" max="4880" width="8.85546875" style="20"/>
    <col min="4881" max="4881" width="9.85546875" style="20" bestFit="1" customWidth="1"/>
    <col min="4882" max="5121" width="8.85546875" style="20"/>
    <col min="5122" max="5122" width="15.140625" style="20" bestFit="1" customWidth="1"/>
    <col min="5123" max="5123" width="55.140625" style="20" bestFit="1" customWidth="1"/>
    <col min="5124" max="5127" width="8.85546875" style="20" bestFit="1" customWidth="1"/>
    <col min="5128" max="5128" width="12.42578125" style="20" bestFit="1" customWidth="1"/>
    <col min="5129" max="5136" width="8.85546875" style="20"/>
    <col min="5137" max="5137" width="9.85546875" style="20" bestFit="1" customWidth="1"/>
    <col min="5138" max="5377" width="8.85546875" style="20"/>
    <col min="5378" max="5378" width="15.140625" style="20" bestFit="1" customWidth="1"/>
    <col min="5379" max="5379" width="55.140625" style="20" bestFit="1" customWidth="1"/>
    <col min="5380" max="5383" width="8.85546875" style="20" bestFit="1" customWidth="1"/>
    <col min="5384" max="5384" width="12.42578125" style="20" bestFit="1" customWidth="1"/>
    <col min="5385" max="5392" width="8.85546875" style="20"/>
    <col min="5393" max="5393" width="9.85546875" style="20" bestFit="1" customWidth="1"/>
    <col min="5394" max="5633" width="8.85546875" style="20"/>
    <col min="5634" max="5634" width="15.140625" style="20" bestFit="1" customWidth="1"/>
    <col min="5635" max="5635" width="55.140625" style="20" bestFit="1" customWidth="1"/>
    <col min="5636" max="5639" width="8.85546875" style="20" bestFit="1" customWidth="1"/>
    <col min="5640" max="5640" width="12.42578125" style="20" bestFit="1" customWidth="1"/>
    <col min="5641" max="5648" width="8.85546875" style="20"/>
    <col min="5649" max="5649" width="9.85546875" style="20" bestFit="1" customWidth="1"/>
    <col min="5650" max="5889" width="8.85546875" style="20"/>
    <col min="5890" max="5890" width="15.140625" style="20" bestFit="1" customWidth="1"/>
    <col min="5891" max="5891" width="55.140625" style="20" bestFit="1" customWidth="1"/>
    <col min="5892" max="5895" width="8.85546875" style="20" bestFit="1" customWidth="1"/>
    <col min="5896" max="5896" width="12.42578125" style="20" bestFit="1" customWidth="1"/>
    <col min="5897" max="5904" width="8.85546875" style="20"/>
    <col min="5905" max="5905" width="9.85546875" style="20" bestFit="1" customWidth="1"/>
    <col min="5906" max="6145" width="8.85546875" style="20"/>
    <col min="6146" max="6146" width="15.140625" style="20" bestFit="1" customWidth="1"/>
    <col min="6147" max="6147" width="55.140625" style="20" bestFit="1" customWidth="1"/>
    <col min="6148" max="6151" width="8.85546875" style="20" bestFit="1" customWidth="1"/>
    <col min="6152" max="6152" width="12.42578125" style="20" bestFit="1" customWidth="1"/>
    <col min="6153" max="6160" width="8.85546875" style="20"/>
    <col min="6161" max="6161" width="9.85546875" style="20" bestFit="1" customWidth="1"/>
    <col min="6162" max="6401" width="8.85546875" style="20"/>
    <col min="6402" max="6402" width="15.140625" style="20" bestFit="1" customWidth="1"/>
    <col min="6403" max="6403" width="55.140625" style="20" bestFit="1" customWidth="1"/>
    <col min="6404" max="6407" width="8.85546875" style="20" bestFit="1" customWidth="1"/>
    <col min="6408" max="6408" width="12.42578125" style="20" bestFit="1" customWidth="1"/>
    <col min="6409" max="6416" width="8.85546875" style="20"/>
    <col min="6417" max="6417" width="9.85546875" style="20" bestFit="1" customWidth="1"/>
    <col min="6418" max="6657" width="8.85546875" style="20"/>
    <col min="6658" max="6658" width="15.140625" style="20" bestFit="1" customWidth="1"/>
    <col min="6659" max="6659" width="55.140625" style="20" bestFit="1" customWidth="1"/>
    <col min="6660" max="6663" width="8.85546875" style="20" bestFit="1" customWidth="1"/>
    <col min="6664" max="6664" width="12.42578125" style="20" bestFit="1" customWidth="1"/>
    <col min="6665" max="6672" width="8.85546875" style="20"/>
    <col min="6673" max="6673" width="9.85546875" style="20" bestFit="1" customWidth="1"/>
    <col min="6674" max="6913" width="8.85546875" style="20"/>
    <col min="6914" max="6914" width="15.140625" style="20" bestFit="1" customWidth="1"/>
    <col min="6915" max="6915" width="55.140625" style="20" bestFit="1" customWidth="1"/>
    <col min="6916" max="6919" width="8.85546875" style="20" bestFit="1" customWidth="1"/>
    <col min="6920" max="6920" width="12.42578125" style="20" bestFit="1" customWidth="1"/>
    <col min="6921" max="6928" width="8.85546875" style="20"/>
    <col min="6929" max="6929" width="9.85546875" style="20" bestFit="1" customWidth="1"/>
    <col min="6930" max="7169" width="8.85546875" style="20"/>
    <col min="7170" max="7170" width="15.140625" style="20" bestFit="1" customWidth="1"/>
    <col min="7171" max="7171" width="55.140625" style="20" bestFit="1" customWidth="1"/>
    <col min="7172" max="7175" width="8.85546875" style="20" bestFit="1" customWidth="1"/>
    <col min="7176" max="7176" width="12.42578125" style="20" bestFit="1" customWidth="1"/>
    <col min="7177" max="7184" width="8.85546875" style="20"/>
    <col min="7185" max="7185" width="9.85546875" style="20" bestFit="1" customWidth="1"/>
    <col min="7186" max="7425" width="8.85546875" style="20"/>
    <col min="7426" max="7426" width="15.140625" style="20" bestFit="1" customWidth="1"/>
    <col min="7427" max="7427" width="55.140625" style="20" bestFit="1" customWidth="1"/>
    <col min="7428" max="7431" width="8.85546875" style="20" bestFit="1" customWidth="1"/>
    <col min="7432" max="7432" width="12.42578125" style="20" bestFit="1" customWidth="1"/>
    <col min="7433" max="7440" width="8.85546875" style="20"/>
    <col min="7441" max="7441" width="9.85546875" style="20" bestFit="1" customWidth="1"/>
    <col min="7442" max="7681" width="8.85546875" style="20"/>
    <col min="7682" max="7682" width="15.140625" style="20" bestFit="1" customWidth="1"/>
    <col min="7683" max="7683" width="55.140625" style="20" bestFit="1" customWidth="1"/>
    <col min="7684" max="7687" width="8.85546875" style="20" bestFit="1" customWidth="1"/>
    <col min="7688" max="7688" width="12.42578125" style="20" bestFit="1" customWidth="1"/>
    <col min="7689" max="7696" width="8.85546875" style="20"/>
    <col min="7697" max="7697" width="9.85546875" style="20" bestFit="1" customWidth="1"/>
    <col min="7698" max="7937" width="8.85546875" style="20"/>
    <col min="7938" max="7938" width="15.140625" style="20" bestFit="1" customWidth="1"/>
    <col min="7939" max="7939" width="55.140625" style="20" bestFit="1" customWidth="1"/>
    <col min="7940" max="7943" width="8.85546875" style="20" bestFit="1" customWidth="1"/>
    <col min="7944" max="7944" width="12.42578125" style="20" bestFit="1" customWidth="1"/>
    <col min="7945" max="7952" width="8.85546875" style="20"/>
    <col min="7953" max="7953" width="9.85546875" style="20" bestFit="1" customWidth="1"/>
    <col min="7954" max="8193" width="8.85546875" style="20"/>
    <col min="8194" max="8194" width="15.140625" style="20" bestFit="1" customWidth="1"/>
    <col min="8195" max="8195" width="55.140625" style="20" bestFit="1" customWidth="1"/>
    <col min="8196" max="8199" width="8.85546875" style="20" bestFit="1" customWidth="1"/>
    <col min="8200" max="8200" width="12.42578125" style="20" bestFit="1" customWidth="1"/>
    <col min="8201" max="8208" width="8.85546875" style="20"/>
    <col min="8209" max="8209" width="9.85546875" style="20" bestFit="1" customWidth="1"/>
    <col min="8210" max="8449" width="8.85546875" style="20"/>
    <col min="8450" max="8450" width="15.140625" style="20" bestFit="1" customWidth="1"/>
    <col min="8451" max="8451" width="55.140625" style="20" bestFit="1" customWidth="1"/>
    <col min="8452" max="8455" width="8.85546875" style="20" bestFit="1" customWidth="1"/>
    <col min="8456" max="8456" width="12.42578125" style="20" bestFit="1" customWidth="1"/>
    <col min="8457" max="8464" width="8.85546875" style="20"/>
    <col min="8465" max="8465" width="9.85546875" style="20" bestFit="1" customWidth="1"/>
    <col min="8466" max="8705" width="8.85546875" style="20"/>
    <col min="8706" max="8706" width="15.140625" style="20" bestFit="1" customWidth="1"/>
    <col min="8707" max="8707" width="55.140625" style="20" bestFit="1" customWidth="1"/>
    <col min="8708" max="8711" width="8.85546875" style="20" bestFit="1" customWidth="1"/>
    <col min="8712" max="8712" width="12.42578125" style="20" bestFit="1" customWidth="1"/>
    <col min="8713" max="8720" width="8.85546875" style="20"/>
    <col min="8721" max="8721" width="9.85546875" style="20" bestFit="1" customWidth="1"/>
    <col min="8722" max="8961" width="8.85546875" style="20"/>
    <col min="8962" max="8962" width="15.140625" style="20" bestFit="1" customWidth="1"/>
    <col min="8963" max="8963" width="55.140625" style="20" bestFit="1" customWidth="1"/>
    <col min="8964" max="8967" width="8.85546875" style="20" bestFit="1" customWidth="1"/>
    <col min="8968" max="8968" width="12.42578125" style="20" bestFit="1" customWidth="1"/>
    <col min="8969" max="8976" width="8.85546875" style="20"/>
    <col min="8977" max="8977" width="9.85546875" style="20" bestFit="1" customWidth="1"/>
    <col min="8978" max="9217" width="8.85546875" style="20"/>
    <col min="9218" max="9218" width="15.140625" style="20" bestFit="1" customWidth="1"/>
    <col min="9219" max="9219" width="55.140625" style="20" bestFit="1" customWidth="1"/>
    <col min="9220" max="9223" width="8.85546875" style="20" bestFit="1" customWidth="1"/>
    <col min="9224" max="9224" width="12.42578125" style="20" bestFit="1" customWidth="1"/>
    <col min="9225" max="9232" width="8.85546875" style="20"/>
    <col min="9233" max="9233" width="9.85546875" style="20" bestFit="1" customWidth="1"/>
    <col min="9234" max="9473" width="8.85546875" style="20"/>
    <col min="9474" max="9474" width="15.140625" style="20" bestFit="1" customWidth="1"/>
    <col min="9475" max="9475" width="55.140625" style="20" bestFit="1" customWidth="1"/>
    <col min="9476" max="9479" width="8.85546875" style="20" bestFit="1" customWidth="1"/>
    <col min="9480" max="9480" width="12.42578125" style="20" bestFit="1" customWidth="1"/>
    <col min="9481" max="9488" width="8.85546875" style="20"/>
    <col min="9489" max="9489" width="9.85546875" style="20" bestFit="1" customWidth="1"/>
    <col min="9490" max="9729" width="8.85546875" style="20"/>
    <col min="9730" max="9730" width="15.140625" style="20" bestFit="1" customWidth="1"/>
    <col min="9731" max="9731" width="55.140625" style="20" bestFit="1" customWidth="1"/>
    <col min="9732" max="9735" width="8.85546875" style="20" bestFit="1" customWidth="1"/>
    <col min="9736" max="9736" width="12.42578125" style="20" bestFit="1" customWidth="1"/>
    <col min="9737" max="9744" width="8.85546875" style="20"/>
    <col min="9745" max="9745" width="9.85546875" style="20" bestFit="1" customWidth="1"/>
    <col min="9746" max="9985" width="8.85546875" style="20"/>
    <col min="9986" max="9986" width="15.140625" style="20" bestFit="1" customWidth="1"/>
    <col min="9987" max="9987" width="55.140625" style="20" bestFit="1" customWidth="1"/>
    <col min="9988" max="9991" width="8.85546875" style="20" bestFit="1" customWidth="1"/>
    <col min="9992" max="9992" width="12.42578125" style="20" bestFit="1" customWidth="1"/>
    <col min="9993" max="10000" width="8.85546875" style="20"/>
    <col min="10001" max="10001" width="9.85546875" style="20" bestFit="1" customWidth="1"/>
    <col min="10002" max="10241" width="8.85546875" style="20"/>
    <col min="10242" max="10242" width="15.140625" style="20" bestFit="1" customWidth="1"/>
    <col min="10243" max="10243" width="55.140625" style="20" bestFit="1" customWidth="1"/>
    <col min="10244" max="10247" width="8.85546875" style="20" bestFit="1" customWidth="1"/>
    <col min="10248" max="10248" width="12.42578125" style="20" bestFit="1" customWidth="1"/>
    <col min="10249" max="10256" width="8.85546875" style="20"/>
    <col min="10257" max="10257" width="9.85546875" style="20" bestFit="1" customWidth="1"/>
    <col min="10258" max="10497" width="8.85546875" style="20"/>
    <col min="10498" max="10498" width="15.140625" style="20" bestFit="1" customWidth="1"/>
    <col min="10499" max="10499" width="55.140625" style="20" bestFit="1" customWidth="1"/>
    <col min="10500" max="10503" width="8.85546875" style="20" bestFit="1" customWidth="1"/>
    <col min="10504" max="10504" width="12.42578125" style="20" bestFit="1" customWidth="1"/>
    <col min="10505" max="10512" width="8.85546875" style="20"/>
    <col min="10513" max="10513" width="9.85546875" style="20" bestFit="1" customWidth="1"/>
    <col min="10514" max="10753" width="8.85546875" style="20"/>
    <col min="10754" max="10754" width="15.140625" style="20" bestFit="1" customWidth="1"/>
    <col min="10755" max="10755" width="55.140625" style="20" bestFit="1" customWidth="1"/>
    <col min="10756" max="10759" width="8.85546875" style="20" bestFit="1" customWidth="1"/>
    <col min="10760" max="10760" width="12.42578125" style="20" bestFit="1" customWidth="1"/>
    <col min="10761" max="10768" width="8.85546875" style="20"/>
    <col min="10769" max="10769" width="9.85546875" style="20" bestFit="1" customWidth="1"/>
    <col min="10770" max="11009" width="8.85546875" style="20"/>
    <col min="11010" max="11010" width="15.140625" style="20" bestFit="1" customWidth="1"/>
    <col min="11011" max="11011" width="55.140625" style="20" bestFit="1" customWidth="1"/>
    <col min="11012" max="11015" width="8.85546875" style="20" bestFit="1" customWidth="1"/>
    <col min="11016" max="11016" width="12.42578125" style="20" bestFit="1" customWidth="1"/>
    <col min="11017" max="11024" width="8.85546875" style="20"/>
    <col min="11025" max="11025" width="9.85546875" style="20" bestFit="1" customWidth="1"/>
    <col min="11026" max="11265" width="8.85546875" style="20"/>
    <col min="11266" max="11266" width="15.140625" style="20" bestFit="1" customWidth="1"/>
    <col min="11267" max="11267" width="55.140625" style="20" bestFit="1" customWidth="1"/>
    <col min="11268" max="11271" width="8.85546875" style="20" bestFit="1" customWidth="1"/>
    <col min="11272" max="11272" width="12.42578125" style="20" bestFit="1" customWidth="1"/>
    <col min="11273" max="11280" width="8.85546875" style="20"/>
    <col min="11281" max="11281" width="9.85546875" style="20" bestFit="1" customWidth="1"/>
    <col min="11282" max="11521" width="8.85546875" style="20"/>
    <col min="11522" max="11522" width="15.140625" style="20" bestFit="1" customWidth="1"/>
    <col min="11523" max="11523" width="55.140625" style="20" bestFit="1" customWidth="1"/>
    <col min="11524" max="11527" width="8.85546875" style="20" bestFit="1" customWidth="1"/>
    <col min="11528" max="11528" width="12.42578125" style="20" bestFit="1" customWidth="1"/>
    <col min="11529" max="11536" width="8.85546875" style="20"/>
    <col min="11537" max="11537" width="9.85546875" style="20" bestFit="1" customWidth="1"/>
    <col min="11538" max="11777" width="8.85546875" style="20"/>
    <col min="11778" max="11778" width="15.140625" style="20" bestFit="1" customWidth="1"/>
    <col min="11779" max="11779" width="55.140625" style="20" bestFit="1" customWidth="1"/>
    <col min="11780" max="11783" width="8.85546875" style="20" bestFit="1" customWidth="1"/>
    <col min="11784" max="11784" width="12.42578125" style="20" bestFit="1" customWidth="1"/>
    <col min="11785" max="11792" width="8.85546875" style="20"/>
    <col min="11793" max="11793" width="9.85546875" style="20" bestFit="1" customWidth="1"/>
    <col min="11794" max="12033" width="8.85546875" style="20"/>
    <col min="12034" max="12034" width="15.140625" style="20" bestFit="1" customWidth="1"/>
    <col min="12035" max="12035" width="55.140625" style="20" bestFit="1" customWidth="1"/>
    <col min="12036" max="12039" width="8.85546875" style="20" bestFit="1" customWidth="1"/>
    <col min="12040" max="12040" width="12.42578125" style="20" bestFit="1" customWidth="1"/>
    <col min="12041" max="12048" width="8.85546875" style="20"/>
    <col min="12049" max="12049" width="9.85546875" style="20" bestFit="1" customWidth="1"/>
    <col min="12050" max="12289" width="8.85546875" style="20"/>
    <col min="12290" max="12290" width="15.140625" style="20" bestFit="1" customWidth="1"/>
    <col min="12291" max="12291" width="55.140625" style="20" bestFit="1" customWidth="1"/>
    <col min="12292" max="12295" width="8.85546875" style="20" bestFit="1" customWidth="1"/>
    <col min="12296" max="12296" width="12.42578125" style="20" bestFit="1" customWidth="1"/>
    <col min="12297" max="12304" width="8.85546875" style="20"/>
    <col min="12305" max="12305" width="9.85546875" style="20" bestFit="1" customWidth="1"/>
    <col min="12306" max="12545" width="8.85546875" style="20"/>
    <col min="12546" max="12546" width="15.140625" style="20" bestFit="1" customWidth="1"/>
    <col min="12547" max="12547" width="55.140625" style="20" bestFit="1" customWidth="1"/>
    <col min="12548" max="12551" width="8.85546875" style="20" bestFit="1" customWidth="1"/>
    <col min="12552" max="12552" width="12.42578125" style="20" bestFit="1" customWidth="1"/>
    <col min="12553" max="12560" width="8.85546875" style="20"/>
    <col min="12561" max="12561" width="9.85546875" style="20" bestFit="1" customWidth="1"/>
    <col min="12562" max="12801" width="8.85546875" style="20"/>
    <col min="12802" max="12802" width="15.140625" style="20" bestFit="1" customWidth="1"/>
    <col min="12803" max="12803" width="55.140625" style="20" bestFit="1" customWidth="1"/>
    <col min="12804" max="12807" width="8.85546875" style="20" bestFit="1" customWidth="1"/>
    <col min="12808" max="12808" width="12.42578125" style="20" bestFit="1" customWidth="1"/>
    <col min="12809" max="12816" width="8.85546875" style="20"/>
    <col min="12817" max="12817" width="9.85546875" style="20" bestFit="1" customWidth="1"/>
    <col min="12818" max="13057" width="8.85546875" style="20"/>
    <col min="13058" max="13058" width="15.140625" style="20" bestFit="1" customWidth="1"/>
    <col min="13059" max="13059" width="55.140625" style="20" bestFit="1" customWidth="1"/>
    <col min="13060" max="13063" width="8.85546875" style="20" bestFit="1" customWidth="1"/>
    <col min="13064" max="13064" width="12.42578125" style="20" bestFit="1" customWidth="1"/>
    <col min="13065" max="13072" width="8.85546875" style="20"/>
    <col min="13073" max="13073" width="9.85546875" style="20" bestFit="1" customWidth="1"/>
    <col min="13074" max="13313" width="8.85546875" style="20"/>
    <col min="13314" max="13314" width="15.140625" style="20" bestFit="1" customWidth="1"/>
    <col min="13315" max="13315" width="55.140625" style="20" bestFit="1" customWidth="1"/>
    <col min="13316" max="13319" width="8.85546875" style="20" bestFit="1" customWidth="1"/>
    <col min="13320" max="13320" width="12.42578125" style="20" bestFit="1" customWidth="1"/>
    <col min="13321" max="13328" width="8.85546875" style="20"/>
    <col min="13329" max="13329" width="9.85546875" style="20" bestFit="1" customWidth="1"/>
    <col min="13330" max="13569" width="8.85546875" style="20"/>
    <col min="13570" max="13570" width="15.140625" style="20" bestFit="1" customWidth="1"/>
    <col min="13571" max="13571" width="55.140625" style="20" bestFit="1" customWidth="1"/>
    <col min="13572" max="13575" width="8.85546875" style="20" bestFit="1" customWidth="1"/>
    <col min="13576" max="13576" width="12.42578125" style="20" bestFit="1" customWidth="1"/>
    <col min="13577" max="13584" width="8.85546875" style="20"/>
    <col min="13585" max="13585" width="9.85546875" style="20" bestFit="1" customWidth="1"/>
    <col min="13586" max="13825" width="8.85546875" style="20"/>
    <col min="13826" max="13826" width="15.140625" style="20" bestFit="1" customWidth="1"/>
    <col min="13827" max="13827" width="55.140625" style="20" bestFit="1" customWidth="1"/>
    <col min="13828" max="13831" width="8.85546875" style="20" bestFit="1" customWidth="1"/>
    <col min="13832" max="13832" width="12.42578125" style="20" bestFit="1" customWidth="1"/>
    <col min="13833" max="13840" width="8.85546875" style="20"/>
    <col min="13841" max="13841" width="9.85546875" style="20" bestFit="1" customWidth="1"/>
    <col min="13842" max="14081" width="8.85546875" style="20"/>
    <col min="14082" max="14082" width="15.140625" style="20" bestFit="1" customWidth="1"/>
    <col min="14083" max="14083" width="55.140625" style="20" bestFit="1" customWidth="1"/>
    <col min="14084" max="14087" width="8.85546875" style="20" bestFit="1" customWidth="1"/>
    <col min="14088" max="14088" width="12.42578125" style="20" bestFit="1" customWidth="1"/>
    <col min="14089" max="14096" width="8.85546875" style="20"/>
    <col min="14097" max="14097" width="9.85546875" style="20" bestFit="1" customWidth="1"/>
    <col min="14098" max="14337" width="8.85546875" style="20"/>
    <col min="14338" max="14338" width="15.140625" style="20" bestFit="1" customWidth="1"/>
    <col min="14339" max="14339" width="55.140625" style="20" bestFit="1" customWidth="1"/>
    <col min="14340" max="14343" width="8.85546875" style="20" bestFit="1" customWidth="1"/>
    <col min="14344" max="14344" width="12.42578125" style="20" bestFit="1" customWidth="1"/>
    <col min="14345" max="14352" width="8.85546875" style="20"/>
    <col min="14353" max="14353" width="9.85546875" style="20" bestFit="1" customWidth="1"/>
    <col min="14354" max="14593" width="8.85546875" style="20"/>
    <col min="14594" max="14594" width="15.140625" style="20" bestFit="1" customWidth="1"/>
    <col min="14595" max="14595" width="55.140625" style="20" bestFit="1" customWidth="1"/>
    <col min="14596" max="14599" width="8.85546875" style="20" bestFit="1" customWidth="1"/>
    <col min="14600" max="14600" width="12.42578125" style="20" bestFit="1" customWidth="1"/>
    <col min="14601" max="14608" width="8.85546875" style="20"/>
    <col min="14609" max="14609" width="9.85546875" style="20" bestFit="1" customWidth="1"/>
    <col min="14610" max="14849" width="8.85546875" style="20"/>
    <col min="14850" max="14850" width="15.140625" style="20" bestFit="1" customWidth="1"/>
    <col min="14851" max="14851" width="55.140625" style="20" bestFit="1" customWidth="1"/>
    <col min="14852" max="14855" width="8.85546875" style="20" bestFit="1" customWidth="1"/>
    <col min="14856" max="14856" width="12.42578125" style="20" bestFit="1" customWidth="1"/>
    <col min="14857" max="14864" width="8.85546875" style="20"/>
    <col min="14865" max="14865" width="9.85546875" style="20" bestFit="1" customWidth="1"/>
    <col min="14866" max="15105" width="8.85546875" style="20"/>
    <col min="15106" max="15106" width="15.140625" style="20" bestFit="1" customWidth="1"/>
    <col min="15107" max="15107" width="55.140625" style="20" bestFit="1" customWidth="1"/>
    <col min="15108" max="15111" width="8.85546875" style="20" bestFit="1" customWidth="1"/>
    <col min="15112" max="15112" width="12.42578125" style="20" bestFit="1" customWidth="1"/>
    <col min="15113" max="15120" width="8.85546875" style="20"/>
    <col min="15121" max="15121" width="9.85546875" style="20" bestFit="1" customWidth="1"/>
    <col min="15122" max="15361" width="8.85546875" style="20"/>
    <col min="15362" max="15362" width="15.140625" style="20" bestFit="1" customWidth="1"/>
    <col min="15363" max="15363" width="55.140625" style="20" bestFit="1" customWidth="1"/>
    <col min="15364" max="15367" width="8.85546875" style="20" bestFit="1" customWidth="1"/>
    <col min="15368" max="15368" width="12.42578125" style="20" bestFit="1" customWidth="1"/>
    <col min="15369" max="15376" width="8.85546875" style="20"/>
    <col min="15377" max="15377" width="9.85546875" style="20" bestFit="1" customWidth="1"/>
    <col min="15378" max="15617" width="8.85546875" style="20"/>
    <col min="15618" max="15618" width="15.140625" style="20" bestFit="1" customWidth="1"/>
    <col min="15619" max="15619" width="55.140625" style="20" bestFit="1" customWidth="1"/>
    <col min="15620" max="15623" width="8.85546875" style="20" bestFit="1" customWidth="1"/>
    <col min="15624" max="15624" width="12.42578125" style="20" bestFit="1" customWidth="1"/>
    <col min="15625" max="15632" width="8.85546875" style="20"/>
    <col min="15633" max="15633" width="9.85546875" style="20" bestFit="1" customWidth="1"/>
    <col min="15634" max="15873" width="8.85546875" style="20"/>
    <col min="15874" max="15874" width="15.140625" style="20" bestFit="1" customWidth="1"/>
    <col min="15875" max="15875" width="55.140625" style="20" bestFit="1" customWidth="1"/>
    <col min="15876" max="15879" width="8.85546875" style="20" bestFit="1" customWidth="1"/>
    <col min="15880" max="15880" width="12.42578125" style="20" bestFit="1" customWidth="1"/>
    <col min="15881" max="15888" width="8.85546875" style="20"/>
    <col min="15889" max="15889" width="9.85546875" style="20" bestFit="1" customWidth="1"/>
    <col min="15890" max="16129" width="8.85546875" style="20"/>
    <col min="16130" max="16130" width="15.140625" style="20" bestFit="1" customWidth="1"/>
    <col min="16131" max="16131" width="55.140625" style="20" bestFit="1" customWidth="1"/>
    <col min="16132" max="16135" width="8.85546875" style="20" bestFit="1" customWidth="1"/>
    <col min="16136" max="16136" width="12.42578125" style="20" bestFit="1" customWidth="1"/>
    <col min="16137" max="16144" width="8.85546875" style="20"/>
    <col min="16145" max="16145" width="9.85546875" style="20" bestFit="1" customWidth="1"/>
    <col min="16146" max="16384" width="8.85546875" style="20"/>
  </cols>
  <sheetData>
    <row r="1" spans="1:14" ht="27.75" customHeight="1">
      <c r="A1" s="1168" t="s">
        <v>659</v>
      </c>
      <c r="B1" s="1169"/>
      <c r="C1" s="1169"/>
      <c r="D1" s="1169"/>
      <c r="E1" s="1169"/>
      <c r="F1" s="1169"/>
      <c r="G1" s="1169"/>
      <c r="H1" s="1169"/>
      <c r="I1" s="1169"/>
    </row>
    <row r="2" spans="1:14" ht="27.75" customHeight="1">
      <c r="A2" s="1170" t="s">
        <v>660</v>
      </c>
      <c r="B2" s="1171"/>
      <c r="C2" s="1171"/>
      <c r="D2" s="1171"/>
      <c r="E2" s="1171"/>
      <c r="F2" s="1171"/>
      <c r="G2" s="1171"/>
      <c r="H2" s="1171"/>
      <c r="I2" s="1171"/>
    </row>
    <row r="3" spans="1:14" ht="15" customHeight="1">
      <c r="A3" s="1070" t="s">
        <v>1416</v>
      </c>
      <c r="B3" s="1070"/>
      <c r="C3" s="1070"/>
      <c r="D3" s="1070"/>
      <c r="E3" s="1071"/>
      <c r="F3" s="1072" t="s">
        <v>1387</v>
      </c>
      <c r="G3" s="1072"/>
      <c r="H3" s="1072"/>
      <c r="I3" s="1073"/>
    </row>
    <row r="4" spans="1:14" ht="42" customHeight="1">
      <c r="A4" s="1079" t="s">
        <v>384</v>
      </c>
      <c r="B4" s="1080"/>
      <c r="C4" s="983" t="s">
        <v>703</v>
      </c>
      <c r="D4" s="983" t="s">
        <v>704</v>
      </c>
      <c r="E4" s="983" t="s">
        <v>705</v>
      </c>
      <c r="F4" s="983" t="s">
        <v>706</v>
      </c>
      <c r="G4" s="983" t="s">
        <v>1022</v>
      </c>
      <c r="H4" s="1079" t="s">
        <v>385</v>
      </c>
      <c r="I4" s="1080"/>
      <c r="K4" s="20" t="s">
        <v>46</v>
      </c>
    </row>
    <row r="5" spans="1:14" ht="20.100000000000001" customHeight="1">
      <c r="A5" s="1075" t="s">
        <v>386</v>
      </c>
      <c r="B5" s="460" t="s">
        <v>780</v>
      </c>
      <c r="C5" s="980">
        <v>16411</v>
      </c>
      <c r="D5" s="980">
        <v>31199</v>
      </c>
      <c r="E5" s="980">
        <v>27638</v>
      </c>
      <c r="F5" s="980">
        <v>25083</v>
      </c>
      <c r="G5" s="980">
        <v>23432</v>
      </c>
      <c r="H5" s="460" t="s">
        <v>1459</v>
      </c>
      <c r="I5" s="1075" t="s">
        <v>387</v>
      </c>
    </row>
    <row r="6" spans="1:14" ht="20.100000000000001" customHeight="1">
      <c r="A6" s="1137"/>
      <c r="B6" s="460" t="s">
        <v>781</v>
      </c>
      <c r="C6" s="981">
        <v>176168</v>
      </c>
      <c r="D6" s="981">
        <v>182075</v>
      </c>
      <c r="E6" s="981">
        <v>190000</v>
      </c>
      <c r="F6" s="981">
        <v>160370</v>
      </c>
      <c r="G6" s="981">
        <v>70437</v>
      </c>
      <c r="H6" s="460" t="s">
        <v>1460</v>
      </c>
      <c r="I6" s="1137"/>
    </row>
    <row r="7" spans="1:14" ht="20.100000000000001" customHeight="1">
      <c r="A7" s="1137"/>
      <c r="B7" s="460" t="s">
        <v>782</v>
      </c>
      <c r="C7" s="980">
        <v>29695</v>
      </c>
      <c r="D7" s="980">
        <v>34437</v>
      </c>
      <c r="E7" s="980">
        <v>35186</v>
      </c>
      <c r="F7" s="980">
        <v>27050</v>
      </c>
      <c r="G7" s="980">
        <v>37543</v>
      </c>
      <c r="H7" s="460" t="s">
        <v>797</v>
      </c>
      <c r="I7" s="1137"/>
    </row>
    <row r="8" spans="1:14" ht="20.100000000000001" customHeight="1">
      <c r="A8" s="1137"/>
      <c r="B8" s="460" t="s">
        <v>783</v>
      </c>
      <c r="C8" s="981">
        <v>9160</v>
      </c>
      <c r="D8" s="981">
        <v>9483</v>
      </c>
      <c r="E8" s="981">
        <v>9446</v>
      </c>
      <c r="F8" s="981">
        <v>1821</v>
      </c>
      <c r="G8" s="981">
        <v>0</v>
      </c>
      <c r="H8" s="460" t="s">
        <v>1461</v>
      </c>
      <c r="I8" s="1137"/>
    </row>
    <row r="9" spans="1:14" ht="20.100000000000001" customHeight="1">
      <c r="A9" s="1076"/>
      <c r="B9" s="460" t="s">
        <v>35</v>
      </c>
      <c r="C9" s="980">
        <f>SUM(C5:C8)</f>
        <v>231434</v>
      </c>
      <c r="D9" s="980">
        <f>SUM(D5:D8)</f>
        <v>257194</v>
      </c>
      <c r="E9" s="980">
        <f>SUM(E5:E8)</f>
        <v>262270</v>
      </c>
      <c r="F9" s="980">
        <f>SUM(F5:F8)</f>
        <v>214324</v>
      </c>
      <c r="G9" s="980">
        <f>SUM(G5:G8)</f>
        <v>131412</v>
      </c>
      <c r="H9" s="460" t="s">
        <v>36</v>
      </c>
      <c r="I9" s="1076"/>
    </row>
    <row r="10" spans="1:14" ht="20.100000000000001" customHeight="1">
      <c r="A10" s="1075" t="s">
        <v>388</v>
      </c>
      <c r="B10" s="460" t="s">
        <v>784</v>
      </c>
      <c r="C10" s="981">
        <v>472</v>
      </c>
      <c r="D10" s="981">
        <v>430</v>
      </c>
      <c r="E10" s="981">
        <v>577</v>
      </c>
      <c r="F10" s="981">
        <v>74</v>
      </c>
      <c r="G10" s="981">
        <v>0</v>
      </c>
      <c r="H10" s="460" t="s">
        <v>798</v>
      </c>
      <c r="I10" s="1075" t="s">
        <v>73</v>
      </c>
    </row>
    <row r="11" spans="1:14" ht="20.100000000000001" customHeight="1">
      <c r="A11" s="1137"/>
      <c r="B11" s="460" t="s">
        <v>785</v>
      </c>
      <c r="C11" s="980">
        <v>2415</v>
      </c>
      <c r="D11" s="980">
        <v>2805</v>
      </c>
      <c r="E11" s="980">
        <v>2399</v>
      </c>
      <c r="F11" s="980">
        <v>2375</v>
      </c>
      <c r="G11" s="980">
        <v>3208</v>
      </c>
      <c r="H11" s="460" t="s">
        <v>799</v>
      </c>
      <c r="I11" s="1137"/>
    </row>
    <row r="12" spans="1:14" ht="20.100000000000001" customHeight="1">
      <c r="A12" s="1137"/>
      <c r="B12" s="460" t="s">
        <v>787</v>
      </c>
      <c r="C12" s="981" t="s">
        <v>205</v>
      </c>
      <c r="D12" s="981" t="s">
        <v>205</v>
      </c>
      <c r="E12" s="981" t="s">
        <v>205</v>
      </c>
      <c r="F12" s="981">
        <v>1181</v>
      </c>
      <c r="G12" s="981">
        <v>1042</v>
      </c>
      <c r="H12" s="460" t="s">
        <v>389</v>
      </c>
      <c r="I12" s="1137"/>
      <c r="N12" s="17"/>
    </row>
    <row r="13" spans="1:14" ht="20.100000000000001" customHeight="1">
      <c r="A13" s="1137"/>
      <c r="B13" s="460" t="s">
        <v>786</v>
      </c>
      <c r="C13" s="980">
        <v>29772</v>
      </c>
      <c r="D13" s="980">
        <v>35302</v>
      </c>
      <c r="E13" s="980">
        <v>51619</v>
      </c>
      <c r="F13" s="980">
        <v>10843</v>
      </c>
      <c r="G13" s="980">
        <v>47502</v>
      </c>
      <c r="H13" s="460" t="s">
        <v>75</v>
      </c>
      <c r="I13" s="1137"/>
      <c r="N13" s="1"/>
    </row>
    <row r="14" spans="1:14" ht="20.100000000000001" customHeight="1">
      <c r="A14" s="1076"/>
      <c r="B14" s="460" t="s">
        <v>35</v>
      </c>
      <c r="C14" s="981">
        <f>SUM(C10:C13)</f>
        <v>32659</v>
      </c>
      <c r="D14" s="981">
        <f>SUM(D10:D13)</f>
        <v>38537</v>
      </c>
      <c r="E14" s="981">
        <f>SUM(E10:E13)</f>
        <v>54595</v>
      </c>
      <c r="F14" s="981">
        <f>SUM(F10:F13)</f>
        <v>14473</v>
      </c>
      <c r="G14" s="981">
        <f>SUM(G10:G13)</f>
        <v>51752</v>
      </c>
      <c r="H14" s="460" t="s">
        <v>59</v>
      </c>
      <c r="I14" s="1076"/>
    </row>
    <row r="15" spans="1:14" ht="20.100000000000001" customHeight="1">
      <c r="A15" s="1075" t="s">
        <v>253</v>
      </c>
      <c r="B15" s="460" t="s">
        <v>788</v>
      </c>
      <c r="C15" s="980">
        <v>12002</v>
      </c>
      <c r="D15" s="980">
        <v>12831</v>
      </c>
      <c r="E15" s="980">
        <v>13540</v>
      </c>
      <c r="F15" s="980">
        <v>10115</v>
      </c>
      <c r="G15" s="980">
        <v>13059</v>
      </c>
      <c r="H15" s="460" t="s">
        <v>800</v>
      </c>
      <c r="I15" s="1075" t="s">
        <v>389</v>
      </c>
    </row>
    <row r="16" spans="1:14" ht="20.100000000000001" customHeight="1">
      <c r="A16" s="1076"/>
      <c r="B16" s="460" t="s">
        <v>789</v>
      </c>
      <c r="C16" s="982">
        <v>4.5</v>
      </c>
      <c r="D16" s="982">
        <v>4</v>
      </c>
      <c r="E16" s="982">
        <v>4</v>
      </c>
      <c r="F16" s="982">
        <v>3.7</v>
      </c>
      <c r="G16" s="982">
        <v>3.5</v>
      </c>
      <c r="H16" s="460" t="s">
        <v>801</v>
      </c>
      <c r="I16" s="1076"/>
    </row>
    <row r="17" spans="1:9" ht="20.100000000000001" customHeight="1">
      <c r="A17" s="1075" t="s">
        <v>390</v>
      </c>
      <c r="B17" s="460" t="s">
        <v>790</v>
      </c>
      <c r="C17" s="980">
        <v>21839</v>
      </c>
      <c r="D17" s="980">
        <v>30384</v>
      </c>
      <c r="E17" s="980">
        <v>29505</v>
      </c>
      <c r="F17" s="980">
        <v>20860</v>
      </c>
      <c r="G17" s="980">
        <v>30327</v>
      </c>
      <c r="H17" s="460" t="s">
        <v>802</v>
      </c>
      <c r="I17" s="1075" t="s">
        <v>90</v>
      </c>
    </row>
    <row r="18" spans="1:9" ht="20.100000000000001" customHeight="1">
      <c r="A18" s="1076"/>
      <c r="B18" s="460" t="s">
        <v>791</v>
      </c>
      <c r="C18" s="981">
        <v>10876</v>
      </c>
      <c r="D18" s="981">
        <v>12277</v>
      </c>
      <c r="E18" s="981">
        <v>12975</v>
      </c>
      <c r="F18" s="981">
        <v>9762</v>
      </c>
      <c r="G18" s="981">
        <v>12634</v>
      </c>
      <c r="H18" s="460" t="s">
        <v>803</v>
      </c>
      <c r="I18" s="1076"/>
    </row>
    <row r="19" spans="1:9" ht="20.100000000000001" customHeight="1">
      <c r="A19" s="1075" t="s">
        <v>391</v>
      </c>
      <c r="B19" s="460" t="s">
        <v>505</v>
      </c>
      <c r="C19" s="980">
        <v>327150</v>
      </c>
      <c r="D19" s="980">
        <v>601353</v>
      </c>
      <c r="E19" s="980">
        <v>507310</v>
      </c>
      <c r="F19" s="980">
        <v>498983</v>
      </c>
      <c r="G19" s="980">
        <v>269876</v>
      </c>
      <c r="H19" s="460" t="s">
        <v>804</v>
      </c>
      <c r="I19" s="1075" t="s">
        <v>392</v>
      </c>
    </row>
    <row r="20" spans="1:9" ht="20.100000000000001" customHeight="1">
      <c r="A20" s="1137"/>
      <c r="B20" s="460" t="s">
        <v>792</v>
      </c>
      <c r="C20" s="981">
        <v>293921</v>
      </c>
      <c r="D20" s="981">
        <v>336105</v>
      </c>
      <c r="E20" s="981">
        <v>359618</v>
      </c>
      <c r="F20" s="981">
        <v>293690</v>
      </c>
      <c r="G20" s="981">
        <v>94665</v>
      </c>
      <c r="H20" s="460" t="s">
        <v>805</v>
      </c>
      <c r="I20" s="1137"/>
    </row>
    <row r="21" spans="1:9" ht="20.100000000000001" customHeight="1">
      <c r="A21" s="1137"/>
      <c r="B21" s="460" t="s">
        <v>793</v>
      </c>
      <c r="C21" s="980">
        <v>15643</v>
      </c>
      <c r="D21" s="980">
        <v>13039</v>
      </c>
      <c r="E21" s="980">
        <v>13277</v>
      </c>
      <c r="F21" s="980">
        <v>10923</v>
      </c>
      <c r="G21" s="980">
        <v>7251</v>
      </c>
      <c r="H21" s="460" t="s">
        <v>806</v>
      </c>
      <c r="I21" s="1137"/>
    </row>
    <row r="22" spans="1:9" ht="20.100000000000001" customHeight="1">
      <c r="A22" s="1137"/>
      <c r="B22" s="460" t="s">
        <v>794</v>
      </c>
      <c r="C22" s="981">
        <v>23273</v>
      </c>
      <c r="D22" s="981">
        <v>40593</v>
      </c>
      <c r="E22" s="981">
        <v>37694</v>
      </c>
      <c r="F22" s="981">
        <v>38232</v>
      </c>
      <c r="G22" s="981">
        <v>39318</v>
      </c>
      <c r="H22" s="460" t="s">
        <v>807</v>
      </c>
      <c r="I22" s="1137"/>
    </row>
    <row r="23" spans="1:9" ht="20.100000000000001" customHeight="1">
      <c r="A23" s="1075" t="s">
        <v>393</v>
      </c>
      <c r="B23" s="460" t="s">
        <v>795</v>
      </c>
      <c r="C23" s="980">
        <v>922</v>
      </c>
      <c r="D23" s="980">
        <v>916</v>
      </c>
      <c r="E23" s="980">
        <v>730</v>
      </c>
      <c r="F23" s="980">
        <v>833</v>
      </c>
      <c r="G23" s="980">
        <v>884</v>
      </c>
      <c r="H23" s="460" t="s">
        <v>808</v>
      </c>
      <c r="I23" s="1075" t="s">
        <v>394</v>
      </c>
    </row>
    <row r="24" spans="1:9" ht="20.100000000000001" customHeight="1">
      <c r="A24" s="1076"/>
      <c r="B24" s="460" t="s">
        <v>796</v>
      </c>
      <c r="C24" s="981">
        <v>63</v>
      </c>
      <c r="D24" s="981">
        <v>93</v>
      </c>
      <c r="E24" s="981">
        <v>155</v>
      </c>
      <c r="F24" s="981">
        <v>164</v>
      </c>
      <c r="G24" s="981">
        <v>298</v>
      </c>
      <c r="H24" s="460" t="s">
        <v>809</v>
      </c>
      <c r="I24" s="1076"/>
    </row>
  </sheetData>
  <mergeCells count="18">
    <mergeCell ref="A1:I1"/>
    <mergeCell ref="A2:I2"/>
    <mergeCell ref="A3:E3"/>
    <mergeCell ref="F3:I3"/>
    <mergeCell ref="A23:A24"/>
    <mergeCell ref="H4:I4"/>
    <mergeCell ref="I5:I9"/>
    <mergeCell ref="I10:I14"/>
    <mergeCell ref="I15:I16"/>
    <mergeCell ref="I17:I18"/>
    <mergeCell ref="I19:I22"/>
    <mergeCell ref="I23:I24"/>
    <mergeCell ref="A4:B4"/>
    <mergeCell ref="A5:A9"/>
    <mergeCell ref="A10:A14"/>
    <mergeCell ref="A15:A16"/>
    <mergeCell ref="A17:A18"/>
    <mergeCell ref="A19:A22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P26"/>
  <sheetViews>
    <sheetView showGridLines="0" rightToLeft="1" zoomScale="75" zoomScaleNormal="75" zoomScaleSheetLayoutView="75" workbookViewId="0">
      <selection activeCell="O11" sqref="O11"/>
    </sheetView>
  </sheetViews>
  <sheetFormatPr defaultColWidth="10.140625" defaultRowHeight="15.75"/>
  <cols>
    <col min="1" max="1" width="33.7109375" style="159" customWidth="1"/>
    <col min="2" max="4" width="13.7109375" style="159" customWidth="1"/>
    <col min="5" max="5" width="15.42578125" style="159" bestFit="1" customWidth="1"/>
    <col min="6" max="7" width="13.7109375" style="159" customWidth="1"/>
    <col min="8" max="8" width="9.85546875" style="159" bestFit="1" customWidth="1"/>
    <col min="9" max="9" width="15.140625" style="159" bestFit="1" customWidth="1"/>
    <col min="10" max="12" width="12.28515625" style="159" customWidth="1"/>
    <col min="13" max="13" width="15.140625" style="159" bestFit="1" customWidth="1"/>
    <col min="14" max="14" width="33.7109375" style="159" customWidth="1"/>
    <col min="15" max="176" width="12.28515625" style="159" customWidth="1"/>
    <col min="177" max="252" width="10.140625" style="159"/>
    <col min="253" max="253" width="24" style="159" customWidth="1"/>
    <col min="254" max="254" width="14.28515625" style="159" customWidth="1"/>
    <col min="255" max="258" width="10.85546875" style="159" customWidth="1"/>
    <col min="259" max="432" width="12.28515625" style="159" customWidth="1"/>
    <col min="433" max="508" width="10.140625" style="159"/>
    <col min="509" max="509" width="24" style="159" customWidth="1"/>
    <col min="510" max="510" width="14.28515625" style="159" customWidth="1"/>
    <col min="511" max="514" width="10.85546875" style="159" customWidth="1"/>
    <col min="515" max="688" width="12.28515625" style="159" customWidth="1"/>
    <col min="689" max="764" width="10.140625" style="159"/>
    <col min="765" max="765" width="24" style="159" customWidth="1"/>
    <col min="766" max="766" width="14.28515625" style="159" customWidth="1"/>
    <col min="767" max="770" width="10.85546875" style="159" customWidth="1"/>
    <col min="771" max="944" width="12.28515625" style="159" customWidth="1"/>
    <col min="945" max="1020" width="10.140625" style="159"/>
    <col min="1021" max="1021" width="24" style="159" customWidth="1"/>
    <col min="1022" max="1022" width="14.28515625" style="159" customWidth="1"/>
    <col min="1023" max="1026" width="10.85546875" style="159" customWidth="1"/>
    <col min="1027" max="1200" width="12.28515625" style="159" customWidth="1"/>
    <col min="1201" max="1276" width="10.140625" style="159"/>
    <col min="1277" max="1277" width="24" style="159" customWidth="1"/>
    <col min="1278" max="1278" width="14.28515625" style="159" customWidth="1"/>
    <col min="1279" max="1282" width="10.85546875" style="159" customWidth="1"/>
    <col min="1283" max="1456" width="12.28515625" style="159" customWidth="1"/>
    <col min="1457" max="1532" width="10.140625" style="159"/>
    <col min="1533" max="1533" width="24" style="159" customWidth="1"/>
    <col min="1534" max="1534" width="14.28515625" style="159" customWidth="1"/>
    <col min="1535" max="1538" width="10.85546875" style="159" customWidth="1"/>
    <col min="1539" max="1712" width="12.28515625" style="159" customWidth="1"/>
    <col min="1713" max="1788" width="10.140625" style="159"/>
    <col min="1789" max="1789" width="24" style="159" customWidth="1"/>
    <col min="1790" max="1790" width="14.28515625" style="159" customWidth="1"/>
    <col min="1791" max="1794" width="10.85546875" style="159" customWidth="1"/>
    <col min="1795" max="1968" width="12.28515625" style="159" customWidth="1"/>
    <col min="1969" max="2044" width="10.140625" style="159"/>
    <col min="2045" max="2045" width="24" style="159" customWidth="1"/>
    <col min="2046" max="2046" width="14.28515625" style="159" customWidth="1"/>
    <col min="2047" max="2050" width="10.85546875" style="159" customWidth="1"/>
    <col min="2051" max="2224" width="12.28515625" style="159" customWidth="1"/>
    <col min="2225" max="2300" width="10.140625" style="159"/>
    <col min="2301" max="2301" width="24" style="159" customWidth="1"/>
    <col min="2302" max="2302" width="14.28515625" style="159" customWidth="1"/>
    <col min="2303" max="2306" width="10.85546875" style="159" customWidth="1"/>
    <col min="2307" max="2480" width="12.28515625" style="159" customWidth="1"/>
    <col min="2481" max="2556" width="10.140625" style="159"/>
    <col min="2557" max="2557" width="24" style="159" customWidth="1"/>
    <col min="2558" max="2558" width="14.28515625" style="159" customWidth="1"/>
    <col min="2559" max="2562" width="10.85546875" style="159" customWidth="1"/>
    <col min="2563" max="2736" width="12.28515625" style="159" customWidth="1"/>
    <col min="2737" max="2812" width="10.140625" style="159"/>
    <col min="2813" max="2813" width="24" style="159" customWidth="1"/>
    <col min="2814" max="2814" width="14.28515625" style="159" customWidth="1"/>
    <col min="2815" max="2818" width="10.85546875" style="159" customWidth="1"/>
    <col min="2819" max="2992" width="12.28515625" style="159" customWidth="1"/>
    <col min="2993" max="3068" width="10.140625" style="159"/>
    <col min="3069" max="3069" width="24" style="159" customWidth="1"/>
    <col min="3070" max="3070" width="14.28515625" style="159" customWidth="1"/>
    <col min="3071" max="3074" width="10.85546875" style="159" customWidth="1"/>
    <col min="3075" max="3248" width="12.28515625" style="159" customWidth="1"/>
    <col min="3249" max="3324" width="10.140625" style="159"/>
    <col min="3325" max="3325" width="24" style="159" customWidth="1"/>
    <col min="3326" max="3326" width="14.28515625" style="159" customWidth="1"/>
    <col min="3327" max="3330" width="10.85546875" style="159" customWidth="1"/>
    <col min="3331" max="3504" width="12.28515625" style="159" customWidth="1"/>
    <col min="3505" max="3580" width="10.140625" style="159"/>
    <col min="3581" max="3581" width="24" style="159" customWidth="1"/>
    <col min="3582" max="3582" width="14.28515625" style="159" customWidth="1"/>
    <col min="3583" max="3586" width="10.85546875" style="159" customWidth="1"/>
    <col min="3587" max="3760" width="12.28515625" style="159" customWidth="1"/>
    <col min="3761" max="3836" width="10.140625" style="159"/>
    <col min="3837" max="3837" width="24" style="159" customWidth="1"/>
    <col min="3838" max="3838" width="14.28515625" style="159" customWidth="1"/>
    <col min="3839" max="3842" width="10.85546875" style="159" customWidth="1"/>
    <col min="3843" max="4016" width="12.28515625" style="159" customWidth="1"/>
    <col min="4017" max="4092" width="10.140625" style="159"/>
    <col min="4093" max="4093" width="24" style="159" customWidth="1"/>
    <col min="4094" max="4094" width="14.28515625" style="159" customWidth="1"/>
    <col min="4095" max="4098" width="10.85546875" style="159" customWidth="1"/>
    <col min="4099" max="4272" width="12.28515625" style="159" customWidth="1"/>
    <col min="4273" max="4348" width="10.140625" style="159"/>
    <col min="4349" max="4349" width="24" style="159" customWidth="1"/>
    <col min="4350" max="4350" width="14.28515625" style="159" customWidth="1"/>
    <col min="4351" max="4354" width="10.85546875" style="159" customWidth="1"/>
    <col min="4355" max="4528" width="12.28515625" style="159" customWidth="1"/>
    <col min="4529" max="4604" width="10.140625" style="159"/>
    <col min="4605" max="4605" width="24" style="159" customWidth="1"/>
    <col min="4606" max="4606" width="14.28515625" style="159" customWidth="1"/>
    <col min="4607" max="4610" width="10.85546875" style="159" customWidth="1"/>
    <col min="4611" max="4784" width="12.28515625" style="159" customWidth="1"/>
    <col min="4785" max="4860" width="10.140625" style="159"/>
    <col min="4861" max="4861" width="24" style="159" customWidth="1"/>
    <col min="4862" max="4862" width="14.28515625" style="159" customWidth="1"/>
    <col min="4863" max="4866" width="10.85546875" style="159" customWidth="1"/>
    <col min="4867" max="5040" width="12.28515625" style="159" customWidth="1"/>
    <col min="5041" max="5116" width="10.140625" style="159"/>
    <col min="5117" max="5117" width="24" style="159" customWidth="1"/>
    <col min="5118" max="5118" width="14.28515625" style="159" customWidth="1"/>
    <col min="5119" max="5122" width="10.85546875" style="159" customWidth="1"/>
    <col min="5123" max="5296" width="12.28515625" style="159" customWidth="1"/>
    <col min="5297" max="5372" width="10.140625" style="159"/>
    <col min="5373" max="5373" width="24" style="159" customWidth="1"/>
    <col min="5374" max="5374" width="14.28515625" style="159" customWidth="1"/>
    <col min="5375" max="5378" width="10.85546875" style="159" customWidth="1"/>
    <col min="5379" max="5552" width="12.28515625" style="159" customWidth="1"/>
    <col min="5553" max="5628" width="10.140625" style="159"/>
    <col min="5629" max="5629" width="24" style="159" customWidth="1"/>
    <col min="5630" max="5630" width="14.28515625" style="159" customWidth="1"/>
    <col min="5631" max="5634" width="10.85546875" style="159" customWidth="1"/>
    <col min="5635" max="5808" width="12.28515625" style="159" customWidth="1"/>
    <col min="5809" max="5884" width="10.140625" style="159"/>
    <col min="5885" max="5885" width="24" style="159" customWidth="1"/>
    <col min="5886" max="5886" width="14.28515625" style="159" customWidth="1"/>
    <col min="5887" max="5890" width="10.85546875" style="159" customWidth="1"/>
    <col min="5891" max="6064" width="12.28515625" style="159" customWidth="1"/>
    <col min="6065" max="6140" width="10.140625" style="159"/>
    <col min="6141" max="6141" width="24" style="159" customWidth="1"/>
    <col min="6142" max="6142" width="14.28515625" style="159" customWidth="1"/>
    <col min="6143" max="6146" width="10.85546875" style="159" customWidth="1"/>
    <col min="6147" max="6320" width="12.28515625" style="159" customWidth="1"/>
    <col min="6321" max="6396" width="10.140625" style="159"/>
    <col min="6397" max="6397" width="24" style="159" customWidth="1"/>
    <col min="6398" max="6398" width="14.28515625" style="159" customWidth="1"/>
    <col min="6399" max="6402" width="10.85546875" style="159" customWidth="1"/>
    <col min="6403" max="6576" width="12.28515625" style="159" customWidth="1"/>
    <col min="6577" max="6652" width="10.140625" style="159"/>
    <col min="6653" max="6653" width="24" style="159" customWidth="1"/>
    <col min="6654" max="6654" width="14.28515625" style="159" customWidth="1"/>
    <col min="6655" max="6658" width="10.85546875" style="159" customWidth="1"/>
    <col min="6659" max="6832" width="12.28515625" style="159" customWidth="1"/>
    <col min="6833" max="6908" width="10.140625" style="159"/>
    <col min="6909" max="6909" width="24" style="159" customWidth="1"/>
    <col min="6910" max="6910" width="14.28515625" style="159" customWidth="1"/>
    <col min="6911" max="6914" width="10.85546875" style="159" customWidth="1"/>
    <col min="6915" max="7088" width="12.28515625" style="159" customWidth="1"/>
    <col min="7089" max="7164" width="10.140625" style="159"/>
    <col min="7165" max="7165" width="24" style="159" customWidth="1"/>
    <col min="7166" max="7166" width="14.28515625" style="159" customWidth="1"/>
    <col min="7167" max="7170" width="10.85546875" style="159" customWidth="1"/>
    <col min="7171" max="7344" width="12.28515625" style="159" customWidth="1"/>
    <col min="7345" max="7420" width="10.140625" style="159"/>
    <col min="7421" max="7421" width="24" style="159" customWidth="1"/>
    <col min="7422" max="7422" width="14.28515625" style="159" customWidth="1"/>
    <col min="7423" max="7426" width="10.85546875" style="159" customWidth="1"/>
    <col min="7427" max="7600" width="12.28515625" style="159" customWidth="1"/>
    <col min="7601" max="7676" width="10.140625" style="159"/>
    <col min="7677" max="7677" width="24" style="159" customWidth="1"/>
    <col min="7678" max="7678" width="14.28515625" style="159" customWidth="1"/>
    <col min="7679" max="7682" width="10.85546875" style="159" customWidth="1"/>
    <col min="7683" max="7856" width="12.28515625" style="159" customWidth="1"/>
    <col min="7857" max="7932" width="10.140625" style="159"/>
    <col min="7933" max="7933" width="24" style="159" customWidth="1"/>
    <col min="7934" max="7934" width="14.28515625" style="159" customWidth="1"/>
    <col min="7935" max="7938" width="10.85546875" style="159" customWidth="1"/>
    <col min="7939" max="8112" width="12.28515625" style="159" customWidth="1"/>
    <col min="8113" max="8188" width="10.140625" style="159"/>
    <col min="8189" max="8189" width="24" style="159" customWidth="1"/>
    <col min="8190" max="8190" width="14.28515625" style="159" customWidth="1"/>
    <col min="8191" max="8194" width="10.85546875" style="159" customWidth="1"/>
    <col min="8195" max="8368" width="12.28515625" style="159" customWidth="1"/>
    <col min="8369" max="8444" width="10.140625" style="159"/>
    <col min="8445" max="8445" width="24" style="159" customWidth="1"/>
    <col min="8446" max="8446" width="14.28515625" style="159" customWidth="1"/>
    <col min="8447" max="8450" width="10.85546875" style="159" customWidth="1"/>
    <col min="8451" max="8624" width="12.28515625" style="159" customWidth="1"/>
    <col min="8625" max="8700" width="10.140625" style="159"/>
    <col min="8701" max="8701" width="24" style="159" customWidth="1"/>
    <col min="8702" max="8702" width="14.28515625" style="159" customWidth="1"/>
    <col min="8703" max="8706" width="10.85546875" style="159" customWidth="1"/>
    <col min="8707" max="8880" width="12.28515625" style="159" customWidth="1"/>
    <col min="8881" max="8956" width="10.140625" style="159"/>
    <col min="8957" max="8957" width="24" style="159" customWidth="1"/>
    <col min="8958" max="8958" width="14.28515625" style="159" customWidth="1"/>
    <col min="8959" max="8962" width="10.85546875" style="159" customWidth="1"/>
    <col min="8963" max="9136" width="12.28515625" style="159" customWidth="1"/>
    <col min="9137" max="9212" width="10.140625" style="159"/>
    <col min="9213" max="9213" width="24" style="159" customWidth="1"/>
    <col min="9214" max="9214" width="14.28515625" style="159" customWidth="1"/>
    <col min="9215" max="9218" width="10.85546875" style="159" customWidth="1"/>
    <col min="9219" max="9392" width="12.28515625" style="159" customWidth="1"/>
    <col min="9393" max="9468" width="10.140625" style="159"/>
    <col min="9469" max="9469" width="24" style="159" customWidth="1"/>
    <col min="9470" max="9470" width="14.28515625" style="159" customWidth="1"/>
    <col min="9471" max="9474" width="10.85546875" style="159" customWidth="1"/>
    <col min="9475" max="9648" width="12.28515625" style="159" customWidth="1"/>
    <col min="9649" max="9724" width="10.140625" style="159"/>
    <col min="9725" max="9725" width="24" style="159" customWidth="1"/>
    <col min="9726" max="9726" width="14.28515625" style="159" customWidth="1"/>
    <col min="9727" max="9730" width="10.85546875" style="159" customWidth="1"/>
    <col min="9731" max="9904" width="12.28515625" style="159" customWidth="1"/>
    <col min="9905" max="9980" width="10.140625" style="159"/>
    <col min="9981" max="9981" width="24" style="159" customWidth="1"/>
    <col min="9982" max="9982" width="14.28515625" style="159" customWidth="1"/>
    <col min="9983" max="9986" width="10.85546875" style="159" customWidth="1"/>
    <col min="9987" max="10160" width="12.28515625" style="159" customWidth="1"/>
    <col min="10161" max="10236" width="10.140625" style="159"/>
    <col min="10237" max="10237" width="24" style="159" customWidth="1"/>
    <col min="10238" max="10238" width="14.28515625" style="159" customWidth="1"/>
    <col min="10239" max="10242" width="10.85546875" style="159" customWidth="1"/>
    <col min="10243" max="10416" width="12.28515625" style="159" customWidth="1"/>
    <col min="10417" max="10492" width="10.140625" style="159"/>
    <col min="10493" max="10493" width="24" style="159" customWidth="1"/>
    <col min="10494" max="10494" width="14.28515625" style="159" customWidth="1"/>
    <col min="10495" max="10498" width="10.85546875" style="159" customWidth="1"/>
    <col min="10499" max="10672" width="12.28515625" style="159" customWidth="1"/>
    <col min="10673" max="10748" width="10.140625" style="159"/>
    <col min="10749" max="10749" width="24" style="159" customWidth="1"/>
    <col min="10750" max="10750" width="14.28515625" style="159" customWidth="1"/>
    <col min="10751" max="10754" width="10.85546875" style="159" customWidth="1"/>
    <col min="10755" max="10928" width="12.28515625" style="159" customWidth="1"/>
    <col min="10929" max="11004" width="10.140625" style="159"/>
    <col min="11005" max="11005" width="24" style="159" customWidth="1"/>
    <col min="11006" max="11006" width="14.28515625" style="159" customWidth="1"/>
    <col min="11007" max="11010" width="10.85546875" style="159" customWidth="1"/>
    <col min="11011" max="11184" width="12.28515625" style="159" customWidth="1"/>
    <col min="11185" max="11260" width="10.140625" style="159"/>
    <col min="11261" max="11261" width="24" style="159" customWidth="1"/>
    <col min="11262" max="11262" width="14.28515625" style="159" customWidth="1"/>
    <col min="11263" max="11266" width="10.85546875" style="159" customWidth="1"/>
    <col min="11267" max="11440" width="12.28515625" style="159" customWidth="1"/>
    <col min="11441" max="11516" width="10.140625" style="159"/>
    <col min="11517" max="11517" width="24" style="159" customWidth="1"/>
    <col min="11518" max="11518" width="14.28515625" style="159" customWidth="1"/>
    <col min="11519" max="11522" width="10.85546875" style="159" customWidth="1"/>
    <col min="11523" max="11696" width="12.28515625" style="159" customWidth="1"/>
    <col min="11697" max="11772" width="10.140625" style="159"/>
    <col min="11773" max="11773" width="24" style="159" customWidth="1"/>
    <col min="11774" max="11774" width="14.28515625" style="159" customWidth="1"/>
    <col min="11775" max="11778" width="10.85546875" style="159" customWidth="1"/>
    <col min="11779" max="11952" width="12.28515625" style="159" customWidth="1"/>
    <col min="11953" max="12028" width="10.140625" style="159"/>
    <col min="12029" max="12029" width="24" style="159" customWidth="1"/>
    <col min="12030" max="12030" width="14.28515625" style="159" customWidth="1"/>
    <col min="12031" max="12034" width="10.85546875" style="159" customWidth="1"/>
    <col min="12035" max="12208" width="12.28515625" style="159" customWidth="1"/>
    <col min="12209" max="12284" width="10.140625" style="159"/>
    <col min="12285" max="12285" width="24" style="159" customWidth="1"/>
    <col min="12286" max="12286" width="14.28515625" style="159" customWidth="1"/>
    <col min="12287" max="12290" width="10.85546875" style="159" customWidth="1"/>
    <col min="12291" max="12464" width="12.28515625" style="159" customWidth="1"/>
    <col min="12465" max="12540" width="10.140625" style="159"/>
    <col min="12541" max="12541" width="24" style="159" customWidth="1"/>
    <col min="12542" max="12542" width="14.28515625" style="159" customWidth="1"/>
    <col min="12543" max="12546" width="10.85546875" style="159" customWidth="1"/>
    <col min="12547" max="12720" width="12.28515625" style="159" customWidth="1"/>
    <col min="12721" max="12796" width="10.140625" style="159"/>
    <col min="12797" max="12797" width="24" style="159" customWidth="1"/>
    <col min="12798" max="12798" width="14.28515625" style="159" customWidth="1"/>
    <col min="12799" max="12802" width="10.85546875" style="159" customWidth="1"/>
    <col min="12803" max="12976" width="12.28515625" style="159" customWidth="1"/>
    <col min="12977" max="13052" width="10.140625" style="159"/>
    <col min="13053" max="13053" width="24" style="159" customWidth="1"/>
    <col min="13054" max="13054" width="14.28515625" style="159" customWidth="1"/>
    <col min="13055" max="13058" width="10.85546875" style="159" customWidth="1"/>
    <col min="13059" max="13232" width="12.28515625" style="159" customWidth="1"/>
    <col min="13233" max="13308" width="10.140625" style="159"/>
    <col min="13309" max="13309" width="24" style="159" customWidth="1"/>
    <col min="13310" max="13310" width="14.28515625" style="159" customWidth="1"/>
    <col min="13311" max="13314" width="10.85546875" style="159" customWidth="1"/>
    <col min="13315" max="13488" width="12.28515625" style="159" customWidth="1"/>
    <col min="13489" max="13564" width="10.140625" style="159"/>
    <col min="13565" max="13565" width="24" style="159" customWidth="1"/>
    <col min="13566" max="13566" width="14.28515625" style="159" customWidth="1"/>
    <col min="13567" max="13570" width="10.85546875" style="159" customWidth="1"/>
    <col min="13571" max="13744" width="12.28515625" style="159" customWidth="1"/>
    <col min="13745" max="13820" width="10.140625" style="159"/>
    <col min="13821" max="13821" width="24" style="159" customWidth="1"/>
    <col min="13822" max="13822" width="14.28515625" style="159" customWidth="1"/>
    <col min="13823" max="13826" width="10.85546875" style="159" customWidth="1"/>
    <col min="13827" max="14000" width="12.28515625" style="159" customWidth="1"/>
    <col min="14001" max="14076" width="10.140625" style="159"/>
    <col min="14077" max="14077" width="24" style="159" customWidth="1"/>
    <col min="14078" max="14078" width="14.28515625" style="159" customWidth="1"/>
    <col min="14079" max="14082" width="10.85546875" style="159" customWidth="1"/>
    <col min="14083" max="14256" width="12.28515625" style="159" customWidth="1"/>
    <col min="14257" max="14332" width="10.140625" style="159"/>
    <col min="14333" max="14333" width="24" style="159" customWidth="1"/>
    <col min="14334" max="14334" width="14.28515625" style="159" customWidth="1"/>
    <col min="14335" max="14338" width="10.85546875" style="159" customWidth="1"/>
    <col min="14339" max="14512" width="12.28515625" style="159" customWidth="1"/>
    <col min="14513" max="14588" width="10.140625" style="159"/>
    <col min="14589" max="14589" width="24" style="159" customWidth="1"/>
    <col min="14590" max="14590" width="14.28515625" style="159" customWidth="1"/>
    <col min="14591" max="14594" width="10.85546875" style="159" customWidth="1"/>
    <col min="14595" max="14768" width="12.28515625" style="159" customWidth="1"/>
    <col min="14769" max="14844" width="10.140625" style="159"/>
    <col min="14845" max="14845" width="24" style="159" customWidth="1"/>
    <col min="14846" max="14846" width="14.28515625" style="159" customWidth="1"/>
    <col min="14847" max="14850" width="10.85546875" style="159" customWidth="1"/>
    <col min="14851" max="15024" width="12.28515625" style="159" customWidth="1"/>
    <col min="15025" max="15100" width="10.140625" style="159"/>
    <col min="15101" max="15101" width="24" style="159" customWidth="1"/>
    <col min="15102" max="15102" width="14.28515625" style="159" customWidth="1"/>
    <col min="15103" max="15106" width="10.85546875" style="159" customWidth="1"/>
    <col min="15107" max="15280" width="12.28515625" style="159" customWidth="1"/>
    <col min="15281" max="15356" width="10.140625" style="159"/>
    <col min="15357" max="15357" width="24" style="159" customWidth="1"/>
    <col min="15358" max="15358" width="14.28515625" style="159" customWidth="1"/>
    <col min="15359" max="15362" width="10.85546875" style="159" customWidth="1"/>
    <col min="15363" max="15536" width="12.28515625" style="159" customWidth="1"/>
    <col min="15537" max="15612" width="10.140625" style="159"/>
    <col min="15613" max="15613" width="24" style="159" customWidth="1"/>
    <col min="15614" max="15614" width="14.28515625" style="159" customWidth="1"/>
    <col min="15615" max="15618" width="10.85546875" style="159" customWidth="1"/>
    <col min="15619" max="15792" width="12.28515625" style="159" customWidth="1"/>
    <col min="15793" max="15868" width="10.140625" style="159"/>
    <col min="15869" max="15869" width="24" style="159" customWidth="1"/>
    <col min="15870" max="15870" width="14.28515625" style="159" customWidth="1"/>
    <col min="15871" max="15874" width="10.85546875" style="159" customWidth="1"/>
    <col min="15875" max="16048" width="12.28515625" style="159" customWidth="1"/>
    <col min="16049" max="16124" width="10.140625" style="159"/>
    <col min="16125" max="16125" width="24" style="159" customWidth="1"/>
    <col min="16126" max="16126" width="14.28515625" style="159" customWidth="1"/>
    <col min="16127" max="16130" width="10.85546875" style="159" customWidth="1"/>
    <col min="16131" max="16304" width="12.28515625" style="159" customWidth="1"/>
    <col min="16305" max="16384" width="10.140625" style="159"/>
  </cols>
  <sheetData>
    <row r="1" spans="1:14" ht="45" customHeight="1">
      <c r="A1" s="1007" t="s">
        <v>1002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</row>
    <row r="2" spans="1:14" ht="45" customHeight="1">
      <c r="A2" s="1069" t="s">
        <v>1492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</row>
    <row r="3" spans="1:14" ht="24" customHeight="1">
      <c r="A3" s="1070" t="s">
        <v>1388</v>
      </c>
      <c r="B3" s="1070"/>
      <c r="C3" s="1070"/>
      <c r="D3" s="1070"/>
      <c r="E3" s="1070"/>
      <c r="F3" s="1070"/>
      <c r="G3" s="1071"/>
      <c r="H3" s="1072" t="s">
        <v>371</v>
      </c>
      <c r="I3" s="1072"/>
      <c r="J3" s="1072"/>
      <c r="K3" s="1072"/>
      <c r="L3" s="1072"/>
      <c r="M3" s="1072"/>
      <c r="N3" s="1073"/>
    </row>
    <row r="4" spans="1:14" s="160" customFormat="1" ht="36.75" customHeight="1">
      <c r="A4" s="1074" t="s">
        <v>396</v>
      </c>
      <c r="B4" s="1079" t="s">
        <v>890</v>
      </c>
      <c r="C4" s="1138"/>
      <c r="D4" s="1138"/>
      <c r="E4" s="1080"/>
      <c r="F4" s="1079" t="s">
        <v>888</v>
      </c>
      <c r="G4" s="1138"/>
      <c r="H4" s="1138"/>
      <c r="I4" s="1080"/>
      <c r="J4" s="1079" t="s">
        <v>886</v>
      </c>
      <c r="K4" s="1138"/>
      <c r="L4" s="1138"/>
      <c r="M4" s="1080"/>
      <c r="N4" s="1074" t="s">
        <v>397</v>
      </c>
    </row>
    <row r="5" spans="1:14" s="160" customFormat="1" ht="36.75" customHeight="1">
      <c r="A5" s="1074"/>
      <c r="B5" s="1079" t="s">
        <v>891</v>
      </c>
      <c r="C5" s="1138"/>
      <c r="D5" s="1138"/>
      <c r="E5" s="1080"/>
      <c r="F5" s="1079" t="s">
        <v>889</v>
      </c>
      <c r="G5" s="1138"/>
      <c r="H5" s="1138"/>
      <c r="I5" s="1080"/>
      <c r="J5" s="1079" t="s">
        <v>887</v>
      </c>
      <c r="K5" s="1138"/>
      <c r="L5" s="1138"/>
      <c r="M5" s="1080"/>
      <c r="N5" s="1074"/>
    </row>
    <row r="6" spans="1:14" ht="37.5">
      <c r="A6" s="1074"/>
      <c r="B6" s="463" t="s">
        <v>398</v>
      </c>
      <c r="C6" s="1138"/>
      <c r="D6" s="1138"/>
      <c r="E6" s="480" t="s">
        <v>131</v>
      </c>
      <c r="F6" s="458" t="s">
        <v>398</v>
      </c>
      <c r="G6" s="1173"/>
      <c r="H6" s="1173"/>
      <c r="I6" s="458" t="s">
        <v>131</v>
      </c>
      <c r="J6" s="463" t="s">
        <v>398</v>
      </c>
      <c r="K6" s="1138"/>
      <c r="L6" s="1138"/>
      <c r="M6" s="480" t="s">
        <v>131</v>
      </c>
      <c r="N6" s="1074"/>
    </row>
    <row r="7" spans="1:14" ht="21.95" customHeight="1">
      <c r="A7" s="1074"/>
      <c r="B7" s="449" t="s">
        <v>79</v>
      </c>
      <c r="C7" s="449" t="s">
        <v>99</v>
      </c>
      <c r="D7" s="449" t="s">
        <v>97</v>
      </c>
      <c r="E7" s="449" t="s">
        <v>98</v>
      </c>
      <c r="F7" s="449" t="s">
        <v>79</v>
      </c>
      <c r="G7" s="449" t="s">
        <v>99</v>
      </c>
      <c r="H7" s="449" t="s">
        <v>97</v>
      </c>
      <c r="I7" s="449" t="s">
        <v>98</v>
      </c>
      <c r="J7" s="449" t="s">
        <v>79</v>
      </c>
      <c r="K7" s="449" t="s">
        <v>99</v>
      </c>
      <c r="L7" s="449" t="s">
        <v>97</v>
      </c>
      <c r="M7" s="449" t="s">
        <v>98</v>
      </c>
      <c r="N7" s="1074"/>
    </row>
    <row r="8" spans="1:14" ht="21.95" customHeight="1">
      <c r="A8" s="1074"/>
      <c r="B8" s="449" t="s">
        <v>399</v>
      </c>
      <c r="C8" s="449" t="s">
        <v>47</v>
      </c>
      <c r="D8" s="449" t="s">
        <v>399</v>
      </c>
      <c r="E8" s="449" t="s">
        <v>47</v>
      </c>
      <c r="F8" s="449" t="s">
        <v>399</v>
      </c>
      <c r="G8" s="449" t="s">
        <v>47</v>
      </c>
      <c r="H8" s="449" t="s">
        <v>399</v>
      </c>
      <c r="I8" s="449" t="s">
        <v>47</v>
      </c>
      <c r="J8" s="449" t="s">
        <v>399</v>
      </c>
      <c r="K8" s="449" t="s">
        <v>47</v>
      </c>
      <c r="L8" s="449" t="s">
        <v>399</v>
      </c>
      <c r="M8" s="449" t="s">
        <v>47</v>
      </c>
      <c r="N8" s="1074"/>
    </row>
    <row r="9" spans="1:14" ht="24" customHeight="1">
      <c r="A9" s="391" t="s">
        <v>400</v>
      </c>
      <c r="B9" s="481">
        <v>8</v>
      </c>
      <c r="C9" s="482">
        <v>0.49079754601226999</v>
      </c>
      <c r="D9" s="481">
        <v>584</v>
      </c>
      <c r="E9" s="482">
        <v>30.624016780283171</v>
      </c>
      <c r="F9" s="481">
        <v>7</v>
      </c>
      <c r="G9" s="482">
        <v>1.2867647058823528</v>
      </c>
      <c r="H9" s="481">
        <v>245</v>
      </c>
      <c r="I9" s="482">
        <v>32.93010752688172</v>
      </c>
      <c r="J9" s="481">
        <v>0</v>
      </c>
      <c r="K9" s="482">
        <v>0</v>
      </c>
      <c r="L9" s="483">
        <v>0</v>
      </c>
      <c r="M9" s="484">
        <v>0</v>
      </c>
      <c r="N9" s="391" t="s">
        <v>401</v>
      </c>
    </row>
    <row r="10" spans="1:14" ht="24" customHeight="1">
      <c r="A10" s="391" t="s">
        <v>402</v>
      </c>
      <c r="B10" s="483">
        <v>57</v>
      </c>
      <c r="C10" s="484">
        <v>3.4969325153374231</v>
      </c>
      <c r="D10" s="483">
        <v>187</v>
      </c>
      <c r="E10" s="484">
        <v>9.8059779758783421</v>
      </c>
      <c r="F10" s="483">
        <v>24</v>
      </c>
      <c r="G10" s="484">
        <v>4.4117647058823533</v>
      </c>
      <c r="H10" s="483">
        <v>56</v>
      </c>
      <c r="I10" s="484">
        <v>7.5268817204301079</v>
      </c>
      <c r="J10" s="483">
        <v>0</v>
      </c>
      <c r="K10" s="484">
        <v>0</v>
      </c>
      <c r="L10" s="483">
        <v>0</v>
      </c>
      <c r="M10" s="484">
        <v>0</v>
      </c>
      <c r="N10" s="391" t="s">
        <v>403</v>
      </c>
    </row>
    <row r="11" spans="1:14" ht="24" customHeight="1">
      <c r="A11" s="391" t="s">
        <v>1491</v>
      </c>
      <c r="B11" s="481">
        <v>71</v>
      </c>
      <c r="C11" s="482">
        <v>4.3558282208588954</v>
      </c>
      <c r="D11" s="481">
        <v>53</v>
      </c>
      <c r="E11" s="482">
        <v>2.7792343995804929</v>
      </c>
      <c r="F11" s="481">
        <v>26</v>
      </c>
      <c r="G11" s="482">
        <v>4.7794117647058822</v>
      </c>
      <c r="H11" s="481">
        <v>22</v>
      </c>
      <c r="I11" s="482">
        <v>2.956989247311828</v>
      </c>
      <c r="J11" s="481">
        <v>0</v>
      </c>
      <c r="K11" s="482">
        <v>0</v>
      </c>
      <c r="L11" s="481">
        <v>2</v>
      </c>
      <c r="M11" s="482">
        <v>5.8823529411764701</v>
      </c>
      <c r="N11" s="391" t="s">
        <v>404</v>
      </c>
    </row>
    <row r="12" spans="1:14" ht="24" customHeight="1">
      <c r="A12" s="391" t="s">
        <v>405</v>
      </c>
      <c r="B12" s="483">
        <v>171</v>
      </c>
      <c r="C12" s="484">
        <v>10.490797546012271</v>
      </c>
      <c r="D12" s="483">
        <v>109</v>
      </c>
      <c r="E12" s="484">
        <v>5.7157839538542214</v>
      </c>
      <c r="F12" s="483">
        <v>35</v>
      </c>
      <c r="G12" s="484">
        <v>6.4338235294117645</v>
      </c>
      <c r="H12" s="483">
        <v>25</v>
      </c>
      <c r="I12" s="484">
        <v>3.3602150537634405</v>
      </c>
      <c r="J12" s="483">
        <v>12</v>
      </c>
      <c r="K12" s="484">
        <v>35.294117647058826</v>
      </c>
      <c r="L12" s="483">
        <v>7</v>
      </c>
      <c r="M12" s="484">
        <v>20.588235294117645</v>
      </c>
      <c r="N12" s="391" t="s">
        <v>406</v>
      </c>
    </row>
    <row r="13" spans="1:14" ht="24" customHeight="1">
      <c r="A13" s="391" t="s">
        <v>407</v>
      </c>
      <c r="B13" s="481">
        <v>67</v>
      </c>
      <c r="C13" s="482">
        <v>4.110429447852761</v>
      </c>
      <c r="D13" s="481">
        <v>25</v>
      </c>
      <c r="E13" s="482">
        <v>1.3109596224436286</v>
      </c>
      <c r="F13" s="481">
        <v>30</v>
      </c>
      <c r="G13" s="482">
        <v>5.5147058823529411</v>
      </c>
      <c r="H13" s="481">
        <v>14</v>
      </c>
      <c r="I13" s="482">
        <v>1.881720430107527</v>
      </c>
      <c r="J13" s="481">
        <v>17</v>
      </c>
      <c r="K13" s="482">
        <v>50</v>
      </c>
      <c r="L13" s="481">
        <v>21</v>
      </c>
      <c r="M13" s="482">
        <v>61.764705882352942</v>
      </c>
      <c r="N13" s="391" t="s">
        <v>408</v>
      </c>
    </row>
    <row r="14" spans="1:14" ht="24" customHeight="1">
      <c r="A14" s="391" t="s">
        <v>409</v>
      </c>
      <c r="B14" s="483">
        <v>31</v>
      </c>
      <c r="C14" s="484">
        <v>1.9018404907975461</v>
      </c>
      <c r="D14" s="483">
        <v>21</v>
      </c>
      <c r="E14" s="484">
        <v>1.101206082852648</v>
      </c>
      <c r="F14" s="483">
        <v>15</v>
      </c>
      <c r="G14" s="484">
        <v>2.7573529411764706</v>
      </c>
      <c r="H14" s="483">
        <v>15</v>
      </c>
      <c r="I14" s="484">
        <v>2.0161290322580645</v>
      </c>
      <c r="J14" s="483">
        <v>0</v>
      </c>
      <c r="K14" s="484">
        <v>0</v>
      </c>
      <c r="L14" s="483">
        <v>0</v>
      </c>
      <c r="M14" s="484">
        <v>0</v>
      </c>
      <c r="N14" s="391" t="s">
        <v>410</v>
      </c>
    </row>
    <row r="15" spans="1:14" ht="24" customHeight="1">
      <c r="A15" s="391" t="s">
        <v>411</v>
      </c>
      <c r="B15" s="481">
        <v>93</v>
      </c>
      <c r="C15" s="482">
        <v>5.705521472392638</v>
      </c>
      <c r="D15" s="481">
        <v>53</v>
      </c>
      <c r="E15" s="482">
        <v>2.7792343995804929</v>
      </c>
      <c r="F15" s="481">
        <v>9</v>
      </c>
      <c r="G15" s="482">
        <v>1.6544117647058825</v>
      </c>
      <c r="H15" s="481">
        <v>5</v>
      </c>
      <c r="I15" s="482">
        <v>0.67204301075268813</v>
      </c>
      <c r="J15" s="481">
        <v>1</v>
      </c>
      <c r="K15" s="482">
        <v>2.9411764705882351</v>
      </c>
      <c r="L15" s="481">
        <v>0</v>
      </c>
      <c r="M15" s="482">
        <v>0</v>
      </c>
      <c r="N15" s="391" t="s">
        <v>412</v>
      </c>
    </row>
    <row r="16" spans="1:14" ht="24" customHeight="1">
      <c r="A16" s="391" t="s">
        <v>413</v>
      </c>
      <c r="B16" s="483">
        <v>0</v>
      </c>
      <c r="C16" s="484">
        <v>0</v>
      </c>
      <c r="D16" s="483">
        <v>86</v>
      </c>
      <c r="E16" s="484">
        <v>4.5097011012060833</v>
      </c>
      <c r="F16" s="483">
        <v>0</v>
      </c>
      <c r="G16" s="484">
        <v>0</v>
      </c>
      <c r="H16" s="483">
        <v>21</v>
      </c>
      <c r="I16" s="484">
        <v>2.82258064516129</v>
      </c>
      <c r="J16" s="483">
        <v>0</v>
      </c>
      <c r="K16" s="484">
        <v>0</v>
      </c>
      <c r="L16" s="483">
        <v>0</v>
      </c>
      <c r="M16" s="484">
        <v>0</v>
      </c>
      <c r="N16" s="391" t="s">
        <v>414</v>
      </c>
    </row>
    <row r="17" spans="1:16" ht="24" customHeight="1">
      <c r="A17" s="391" t="s">
        <v>415</v>
      </c>
      <c r="B17" s="481">
        <v>14</v>
      </c>
      <c r="C17" s="482">
        <v>0.85889570552147243</v>
      </c>
      <c r="D17" s="481">
        <v>7</v>
      </c>
      <c r="E17" s="482">
        <v>0.36706869428421607</v>
      </c>
      <c r="F17" s="481">
        <v>3</v>
      </c>
      <c r="G17" s="482">
        <v>0.55147058823529416</v>
      </c>
      <c r="H17" s="481">
        <v>1</v>
      </c>
      <c r="I17" s="482">
        <v>0.13440860215053765</v>
      </c>
      <c r="J17" s="481">
        <v>0</v>
      </c>
      <c r="K17" s="482">
        <v>0</v>
      </c>
      <c r="L17" s="481">
        <v>0</v>
      </c>
      <c r="M17" s="482">
        <v>0</v>
      </c>
      <c r="N17" s="391" t="s">
        <v>416</v>
      </c>
    </row>
    <row r="18" spans="1:16" ht="24" customHeight="1">
      <c r="A18" s="391" t="s">
        <v>417</v>
      </c>
      <c r="B18" s="483">
        <v>68</v>
      </c>
      <c r="C18" s="484">
        <v>4.1717791411042944</v>
      </c>
      <c r="D18" s="483">
        <v>29</v>
      </c>
      <c r="E18" s="484">
        <v>1.5207131620346093</v>
      </c>
      <c r="F18" s="483">
        <v>9</v>
      </c>
      <c r="G18" s="484">
        <v>1.6544117647058825</v>
      </c>
      <c r="H18" s="483">
        <v>3</v>
      </c>
      <c r="I18" s="484">
        <v>0.40322580645161288</v>
      </c>
      <c r="J18" s="483">
        <v>0</v>
      </c>
      <c r="K18" s="484">
        <v>0</v>
      </c>
      <c r="L18" s="483">
        <v>0</v>
      </c>
      <c r="M18" s="484">
        <v>0</v>
      </c>
      <c r="N18" s="391" t="s">
        <v>418</v>
      </c>
    </row>
    <row r="19" spans="1:16" ht="24" customHeight="1">
      <c r="A19" s="391" t="s">
        <v>419</v>
      </c>
      <c r="B19" s="481">
        <v>62</v>
      </c>
      <c r="C19" s="482">
        <v>3.8036809815950923</v>
      </c>
      <c r="D19" s="481">
        <v>49</v>
      </c>
      <c r="E19" s="482">
        <v>2.5694808599895125</v>
      </c>
      <c r="F19" s="481">
        <v>42</v>
      </c>
      <c r="G19" s="482">
        <v>7.7205882352941178</v>
      </c>
      <c r="H19" s="481">
        <v>48</v>
      </c>
      <c r="I19" s="482">
        <v>6.4516129032258061</v>
      </c>
      <c r="J19" s="481">
        <v>0</v>
      </c>
      <c r="K19" s="482">
        <v>0</v>
      </c>
      <c r="L19" s="481">
        <v>0</v>
      </c>
      <c r="M19" s="482">
        <v>0</v>
      </c>
      <c r="N19" s="391" t="s">
        <v>420</v>
      </c>
    </row>
    <row r="20" spans="1:16" ht="24" customHeight="1">
      <c r="A20" s="391" t="s">
        <v>421</v>
      </c>
      <c r="B20" s="483">
        <v>74</v>
      </c>
      <c r="C20" s="484">
        <v>4.5398773006134974</v>
      </c>
      <c r="D20" s="483">
        <v>12</v>
      </c>
      <c r="E20" s="484">
        <v>0.62926061877294182</v>
      </c>
      <c r="F20" s="483">
        <v>36</v>
      </c>
      <c r="G20" s="484">
        <v>6.6176470588235299</v>
      </c>
      <c r="H20" s="483">
        <v>9</v>
      </c>
      <c r="I20" s="484">
        <v>1.2096774193548387</v>
      </c>
      <c r="J20" s="483">
        <v>3</v>
      </c>
      <c r="K20" s="484">
        <v>8.8235294117647065</v>
      </c>
      <c r="L20" s="483">
        <v>1</v>
      </c>
      <c r="M20" s="484">
        <v>2.9411764705882351</v>
      </c>
      <c r="N20" s="391" t="s">
        <v>422</v>
      </c>
    </row>
    <row r="21" spans="1:16" ht="24" customHeight="1">
      <c r="A21" s="391" t="s">
        <v>423</v>
      </c>
      <c r="B21" s="481">
        <v>73</v>
      </c>
      <c r="C21" s="482">
        <v>4.4785276073619631</v>
      </c>
      <c r="D21" s="481">
        <v>48</v>
      </c>
      <c r="E21" s="482">
        <v>2.5170424750917673</v>
      </c>
      <c r="F21" s="481">
        <v>5</v>
      </c>
      <c r="G21" s="482">
        <v>0.91911764705882359</v>
      </c>
      <c r="H21" s="481">
        <v>3</v>
      </c>
      <c r="I21" s="482">
        <v>0.40322580645161288</v>
      </c>
      <c r="J21" s="481">
        <v>0</v>
      </c>
      <c r="K21" s="482">
        <v>0</v>
      </c>
      <c r="L21" s="481">
        <v>0</v>
      </c>
      <c r="M21" s="482">
        <v>0</v>
      </c>
      <c r="N21" s="391" t="s">
        <v>424</v>
      </c>
    </row>
    <row r="22" spans="1:16" ht="24" customHeight="1">
      <c r="A22" s="391" t="s">
        <v>425</v>
      </c>
      <c r="B22" s="483">
        <v>78</v>
      </c>
      <c r="C22" s="484">
        <v>4.7852760736196318</v>
      </c>
      <c r="D22" s="483">
        <v>50</v>
      </c>
      <c r="E22" s="484">
        <v>2.6219192448872572</v>
      </c>
      <c r="F22" s="483">
        <v>13</v>
      </c>
      <c r="G22" s="484">
        <v>2.3897058823529411</v>
      </c>
      <c r="H22" s="483">
        <v>8</v>
      </c>
      <c r="I22" s="484">
        <v>1.0752688172043012</v>
      </c>
      <c r="J22" s="483">
        <v>0</v>
      </c>
      <c r="K22" s="484">
        <v>0</v>
      </c>
      <c r="L22" s="483">
        <v>0</v>
      </c>
      <c r="M22" s="484">
        <v>0</v>
      </c>
      <c r="N22" s="391" t="s">
        <v>426</v>
      </c>
    </row>
    <row r="23" spans="1:16" ht="24" customHeight="1">
      <c r="A23" s="391" t="s">
        <v>74</v>
      </c>
      <c r="B23" s="481">
        <v>763</v>
      </c>
      <c r="C23" s="482">
        <v>46.809815950920246</v>
      </c>
      <c r="D23" s="481">
        <v>594</v>
      </c>
      <c r="E23" s="482">
        <v>31.148400629260621</v>
      </c>
      <c r="F23" s="481">
        <v>290</v>
      </c>
      <c r="G23" s="482">
        <v>53.308823529411761</v>
      </c>
      <c r="H23" s="481">
        <v>269</v>
      </c>
      <c r="I23" s="482">
        <v>36.155913978494624</v>
      </c>
      <c r="J23" s="481">
        <v>1</v>
      </c>
      <c r="K23" s="482">
        <v>2.9411764705882351</v>
      </c>
      <c r="L23" s="481">
        <v>3</v>
      </c>
      <c r="M23" s="482">
        <v>8.8235294117647065</v>
      </c>
      <c r="N23" s="391" t="s">
        <v>75</v>
      </c>
    </row>
    <row r="24" spans="1:16" ht="24" customHeight="1">
      <c r="A24" s="392" t="s">
        <v>35</v>
      </c>
      <c r="B24" s="384">
        <f t="shared" ref="B24:I24" si="0">SUM(B9:B23)</f>
        <v>1630</v>
      </c>
      <c r="C24" s="305">
        <v>100</v>
      </c>
      <c r="D24" s="384">
        <f t="shared" si="0"/>
        <v>1907</v>
      </c>
      <c r="E24" s="305">
        <v>100</v>
      </c>
      <c r="F24" s="274">
        <f t="shared" si="0"/>
        <v>544</v>
      </c>
      <c r="G24" s="305">
        <f t="shared" si="0"/>
        <v>100</v>
      </c>
      <c r="H24" s="274">
        <f t="shared" si="0"/>
        <v>744</v>
      </c>
      <c r="I24" s="305">
        <f t="shared" si="0"/>
        <v>100</v>
      </c>
      <c r="J24" s="274">
        <f t="shared" ref="J24:L24" si="1">SUM(J9:J23)</f>
        <v>34</v>
      </c>
      <c r="K24" s="305">
        <v>100</v>
      </c>
      <c r="L24" s="274">
        <f t="shared" si="1"/>
        <v>34</v>
      </c>
      <c r="M24" s="305">
        <v>100</v>
      </c>
      <c r="N24" s="392" t="s">
        <v>45</v>
      </c>
    </row>
    <row r="25" spans="1:16" s="160" customFormat="1" ht="18" customHeight="1">
      <c r="A25" s="1060" t="s">
        <v>709</v>
      </c>
      <c r="B25" s="1061"/>
      <c r="C25" s="1061"/>
      <c r="D25" s="1061"/>
      <c r="E25" s="1061"/>
      <c r="F25" s="1061"/>
      <c r="G25" s="1062"/>
      <c r="H25" s="1060" t="s">
        <v>710</v>
      </c>
      <c r="I25" s="1061"/>
      <c r="J25" s="1061"/>
      <c r="K25" s="1061"/>
      <c r="L25" s="1061"/>
      <c r="M25" s="1061"/>
      <c r="N25" s="1062"/>
      <c r="O25" s="159"/>
      <c r="P25" s="159"/>
    </row>
    <row r="26" spans="1:16">
      <c r="A26" s="1172"/>
      <c r="B26" s="1172"/>
      <c r="C26" s="1172"/>
      <c r="D26" s="1172"/>
      <c r="E26" s="161"/>
      <c r="F26" s="161"/>
      <c r="G26" s="161"/>
      <c r="H26" s="161"/>
      <c r="I26" s="161"/>
      <c r="J26" s="161"/>
      <c r="K26" s="161"/>
      <c r="L26" s="161"/>
      <c r="M26" s="161"/>
      <c r="N26" s="161"/>
    </row>
  </sheetData>
  <mergeCells count="18">
    <mergeCell ref="F5:I5"/>
    <mergeCell ref="B5:E5"/>
    <mergeCell ref="A1:N1"/>
    <mergeCell ref="A2:N2"/>
    <mergeCell ref="A4:A8"/>
    <mergeCell ref="N4:N8"/>
    <mergeCell ref="A26:D26"/>
    <mergeCell ref="J4:M4"/>
    <mergeCell ref="B4:E4"/>
    <mergeCell ref="F4:I4"/>
    <mergeCell ref="A3:G3"/>
    <mergeCell ref="H3:N3"/>
    <mergeCell ref="C6:D6"/>
    <mergeCell ref="G6:H6"/>
    <mergeCell ref="K6:L6"/>
    <mergeCell ref="A25:G25"/>
    <mergeCell ref="H25:N25"/>
    <mergeCell ref="J5:M5"/>
  </mergeCell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60" orientation="landscape" r:id="rId1"/>
  <headerFooter alignWithMargins="0"/>
  <colBreaks count="1" manualBreakCount="1">
    <brk id="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J21"/>
  <sheetViews>
    <sheetView showGridLines="0" rightToLeft="1" zoomScale="75" zoomScaleNormal="75" zoomScaleSheetLayoutView="75" workbookViewId="0">
      <selection activeCell="A3" sqref="A3:D3"/>
    </sheetView>
  </sheetViews>
  <sheetFormatPr defaultColWidth="10.140625" defaultRowHeight="24.95" customHeight="1"/>
  <cols>
    <col min="1" max="1" width="33.7109375" style="159" customWidth="1"/>
    <col min="2" max="7" width="17.7109375" style="159" customWidth="1"/>
    <col min="8" max="8" width="33.7109375" style="159" customWidth="1"/>
    <col min="9" max="9" width="70" style="159" customWidth="1"/>
    <col min="10" max="210" width="12.28515625" style="159" customWidth="1"/>
    <col min="211" max="252" width="10.140625" style="159"/>
    <col min="253" max="253" width="12.85546875" style="159" customWidth="1"/>
    <col min="254" max="254" width="14.28515625" style="159" customWidth="1"/>
    <col min="255" max="258" width="9.85546875" style="159" customWidth="1"/>
    <col min="259" max="466" width="12.28515625" style="159" customWidth="1"/>
    <col min="467" max="508" width="10.140625" style="159"/>
    <col min="509" max="509" width="12.85546875" style="159" customWidth="1"/>
    <col min="510" max="510" width="14.28515625" style="159" customWidth="1"/>
    <col min="511" max="514" width="9.85546875" style="159" customWidth="1"/>
    <col min="515" max="722" width="12.28515625" style="159" customWidth="1"/>
    <col min="723" max="764" width="10.140625" style="159"/>
    <col min="765" max="765" width="12.85546875" style="159" customWidth="1"/>
    <col min="766" max="766" width="14.28515625" style="159" customWidth="1"/>
    <col min="767" max="770" width="9.85546875" style="159" customWidth="1"/>
    <col min="771" max="978" width="12.28515625" style="159" customWidth="1"/>
    <col min="979" max="1020" width="10.140625" style="159"/>
    <col min="1021" max="1021" width="12.85546875" style="159" customWidth="1"/>
    <col min="1022" max="1022" width="14.28515625" style="159" customWidth="1"/>
    <col min="1023" max="1026" width="9.85546875" style="159" customWidth="1"/>
    <col min="1027" max="1234" width="12.28515625" style="159" customWidth="1"/>
    <col min="1235" max="1276" width="10.140625" style="159"/>
    <col min="1277" max="1277" width="12.85546875" style="159" customWidth="1"/>
    <col min="1278" max="1278" width="14.28515625" style="159" customWidth="1"/>
    <col min="1279" max="1282" width="9.85546875" style="159" customWidth="1"/>
    <col min="1283" max="1490" width="12.28515625" style="159" customWidth="1"/>
    <col min="1491" max="1532" width="10.140625" style="159"/>
    <col min="1533" max="1533" width="12.85546875" style="159" customWidth="1"/>
    <col min="1534" max="1534" width="14.28515625" style="159" customWidth="1"/>
    <col min="1535" max="1538" width="9.85546875" style="159" customWidth="1"/>
    <col min="1539" max="1746" width="12.28515625" style="159" customWidth="1"/>
    <col min="1747" max="1788" width="10.140625" style="159"/>
    <col min="1789" max="1789" width="12.85546875" style="159" customWidth="1"/>
    <col min="1790" max="1790" width="14.28515625" style="159" customWidth="1"/>
    <col min="1791" max="1794" width="9.85546875" style="159" customWidth="1"/>
    <col min="1795" max="2002" width="12.28515625" style="159" customWidth="1"/>
    <col min="2003" max="2044" width="10.140625" style="159"/>
    <col min="2045" max="2045" width="12.85546875" style="159" customWidth="1"/>
    <col min="2046" max="2046" width="14.28515625" style="159" customWidth="1"/>
    <col min="2047" max="2050" width="9.85546875" style="159" customWidth="1"/>
    <col min="2051" max="2258" width="12.28515625" style="159" customWidth="1"/>
    <col min="2259" max="2300" width="10.140625" style="159"/>
    <col min="2301" max="2301" width="12.85546875" style="159" customWidth="1"/>
    <col min="2302" max="2302" width="14.28515625" style="159" customWidth="1"/>
    <col min="2303" max="2306" width="9.85546875" style="159" customWidth="1"/>
    <col min="2307" max="2514" width="12.28515625" style="159" customWidth="1"/>
    <col min="2515" max="2556" width="10.140625" style="159"/>
    <col min="2557" max="2557" width="12.85546875" style="159" customWidth="1"/>
    <col min="2558" max="2558" width="14.28515625" style="159" customWidth="1"/>
    <col min="2559" max="2562" width="9.85546875" style="159" customWidth="1"/>
    <col min="2563" max="2770" width="12.28515625" style="159" customWidth="1"/>
    <col min="2771" max="2812" width="10.140625" style="159"/>
    <col min="2813" max="2813" width="12.85546875" style="159" customWidth="1"/>
    <col min="2814" max="2814" width="14.28515625" style="159" customWidth="1"/>
    <col min="2815" max="2818" width="9.85546875" style="159" customWidth="1"/>
    <col min="2819" max="3026" width="12.28515625" style="159" customWidth="1"/>
    <col min="3027" max="3068" width="10.140625" style="159"/>
    <col min="3069" max="3069" width="12.85546875" style="159" customWidth="1"/>
    <col min="3070" max="3070" width="14.28515625" style="159" customWidth="1"/>
    <col min="3071" max="3074" width="9.85546875" style="159" customWidth="1"/>
    <col min="3075" max="3282" width="12.28515625" style="159" customWidth="1"/>
    <col min="3283" max="3324" width="10.140625" style="159"/>
    <col min="3325" max="3325" width="12.85546875" style="159" customWidth="1"/>
    <col min="3326" max="3326" width="14.28515625" style="159" customWidth="1"/>
    <col min="3327" max="3330" width="9.85546875" style="159" customWidth="1"/>
    <col min="3331" max="3538" width="12.28515625" style="159" customWidth="1"/>
    <col min="3539" max="3580" width="10.140625" style="159"/>
    <col min="3581" max="3581" width="12.85546875" style="159" customWidth="1"/>
    <col min="3582" max="3582" width="14.28515625" style="159" customWidth="1"/>
    <col min="3583" max="3586" width="9.85546875" style="159" customWidth="1"/>
    <col min="3587" max="3794" width="12.28515625" style="159" customWidth="1"/>
    <col min="3795" max="3836" width="10.140625" style="159"/>
    <col min="3837" max="3837" width="12.85546875" style="159" customWidth="1"/>
    <col min="3838" max="3838" width="14.28515625" style="159" customWidth="1"/>
    <col min="3839" max="3842" width="9.85546875" style="159" customWidth="1"/>
    <col min="3843" max="4050" width="12.28515625" style="159" customWidth="1"/>
    <col min="4051" max="4092" width="10.140625" style="159"/>
    <col min="4093" max="4093" width="12.85546875" style="159" customWidth="1"/>
    <col min="4094" max="4094" width="14.28515625" style="159" customWidth="1"/>
    <col min="4095" max="4098" width="9.85546875" style="159" customWidth="1"/>
    <col min="4099" max="4306" width="12.28515625" style="159" customWidth="1"/>
    <col min="4307" max="4348" width="10.140625" style="159"/>
    <col min="4349" max="4349" width="12.85546875" style="159" customWidth="1"/>
    <col min="4350" max="4350" width="14.28515625" style="159" customWidth="1"/>
    <col min="4351" max="4354" width="9.85546875" style="159" customWidth="1"/>
    <col min="4355" max="4562" width="12.28515625" style="159" customWidth="1"/>
    <col min="4563" max="4604" width="10.140625" style="159"/>
    <col min="4605" max="4605" width="12.85546875" style="159" customWidth="1"/>
    <col min="4606" max="4606" width="14.28515625" style="159" customWidth="1"/>
    <col min="4607" max="4610" width="9.85546875" style="159" customWidth="1"/>
    <col min="4611" max="4818" width="12.28515625" style="159" customWidth="1"/>
    <col min="4819" max="4860" width="10.140625" style="159"/>
    <col min="4861" max="4861" width="12.85546875" style="159" customWidth="1"/>
    <col min="4862" max="4862" width="14.28515625" style="159" customWidth="1"/>
    <col min="4863" max="4866" width="9.85546875" style="159" customWidth="1"/>
    <col min="4867" max="5074" width="12.28515625" style="159" customWidth="1"/>
    <col min="5075" max="5116" width="10.140625" style="159"/>
    <col min="5117" max="5117" width="12.85546875" style="159" customWidth="1"/>
    <col min="5118" max="5118" width="14.28515625" style="159" customWidth="1"/>
    <col min="5119" max="5122" width="9.85546875" style="159" customWidth="1"/>
    <col min="5123" max="5330" width="12.28515625" style="159" customWidth="1"/>
    <col min="5331" max="5372" width="10.140625" style="159"/>
    <col min="5373" max="5373" width="12.85546875" style="159" customWidth="1"/>
    <col min="5374" max="5374" width="14.28515625" style="159" customWidth="1"/>
    <col min="5375" max="5378" width="9.85546875" style="159" customWidth="1"/>
    <col min="5379" max="5586" width="12.28515625" style="159" customWidth="1"/>
    <col min="5587" max="5628" width="10.140625" style="159"/>
    <col min="5629" max="5629" width="12.85546875" style="159" customWidth="1"/>
    <col min="5630" max="5630" width="14.28515625" style="159" customWidth="1"/>
    <col min="5631" max="5634" width="9.85546875" style="159" customWidth="1"/>
    <col min="5635" max="5842" width="12.28515625" style="159" customWidth="1"/>
    <col min="5843" max="5884" width="10.140625" style="159"/>
    <col min="5885" max="5885" width="12.85546875" style="159" customWidth="1"/>
    <col min="5886" max="5886" width="14.28515625" style="159" customWidth="1"/>
    <col min="5887" max="5890" width="9.85546875" style="159" customWidth="1"/>
    <col min="5891" max="6098" width="12.28515625" style="159" customWidth="1"/>
    <col min="6099" max="6140" width="10.140625" style="159"/>
    <col min="6141" max="6141" width="12.85546875" style="159" customWidth="1"/>
    <col min="6142" max="6142" width="14.28515625" style="159" customWidth="1"/>
    <col min="6143" max="6146" width="9.85546875" style="159" customWidth="1"/>
    <col min="6147" max="6354" width="12.28515625" style="159" customWidth="1"/>
    <col min="6355" max="6396" width="10.140625" style="159"/>
    <col min="6397" max="6397" width="12.85546875" style="159" customWidth="1"/>
    <col min="6398" max="6398" width="14.28515625" style="159" customWidth="1"/>
    <col min="6399" max="6402" width="9.85546875" style="159" customWidth="1"/>
    <col min="6403" max="6610" width="12.28515625" style="159" customWidth="1"/>
    <col min="6611" max="6652" width="10.140625" style="159"/>
    <col min="6653" max="6653" width="12.85546875" style="159" customWidth="1"/>
    <col min="6654" max="6654" width="14.28515625" style="159" customWidth="1"/>
    <col min="6655" max="6658" width="9.85546875" style="159" customWidth="1"/>
    <col min="6659" max="6866" width="12.28515625" style="159" customWidth="1"/>
    <col min="6867" max="6908" width="10.140625" style="159"/>
    <col min="6909" max="6909" width="12.85546875" style="159" customWidth="1"/>
    <col min="6910" max="6910" width="14.28515625" style="159" customWidth="1"/>
    <col min="6911" max="6914" width="9.85546875" style="159" customWidth="1"/>
    <col min="6915" max="7122" width="12.28515625" style="159" customWidth="1"/>
    <col min="7123" max="7164" width="10.140625" style="159"/>
    <col min="7165" max="7165" width="12.85546875" style="159" customWidth="1"/>
    <col min="7166" max="7166" width="14.28515625" style="159" customWidth="1"/>
    <col min="7167" max="7170" width="9.85546875" style="159" customWidth="1"/>
    <col min="7171" max="7378" width="12.28515625" style="159" customWidth="1"/>
    <col min="7379" max="7420" width="10.140625" style="159"/>
    <col min="7421" max="7421" width="12.85546875" style="159" customWidth="1"/>
    <col min="7422" max="7422" width="14.28515625" style="159" customWidth="1"/>
    <col min="7423" max="7426" width="9.85546875" style="159" customWidth="1"/>
    <col min="7427" max="7634" width="12.28515625" style="159" customWidth="1"/>
    <col min="7635" max="7676" width="10.140625" style="159"/>
    <col min="7677" max="7677" width="12.85546875" style="159" customWidth="1"/>
    <col min="7678" max="7678" width="14.28515625" style="159" customWidth="1"/>
    <col min="7679" max="7682" width="9.85546875" style="159" customWidth="1"/>
    <col min="7683" max="7890" width="12.28515625" style="159" customWidth="1"/>
    <col min="7891" max="7932" width="10.140625" style="159"/>
    <col min="7933" max="7933" width="12.85546875" style="159" customWidth="1"/>
    <col min="7934" max="7934" width="14.28515625" style="159" customWidth="1"/>
    <col min="7935" max="7938" width="9.85546875" style="159" customWidth="1"/>
    <col min="7939" max="8146" width="12.28515625" style="159" customWidth="1"/>
    <col min="8147" max="8188" width="10.140625" style="159"/>
    <col min="8189" max="8189" width="12.85546875" style="159" customWidth="1"/>
    <col min="8190" max="8190" width="14.28515625" style="159" customWidth="1"/>
    <col min="8191" max="8194" width="9.85546875" style="159" customWidth="1"/>
    <col min="8195" max="8402" width="12.28515625" style="159" customWidth="1"/>
    <col min="8403" max="8444" width="10.140625" style="159"/>
    <col min="8445" max="8445" width="12.85546875" style="159" customWidth="1"/>
    <col min="8446" max="8446" width="14.28515625" style="159" customWidth="1"/>
    <col min="8447" max="8450" width="9.85546875" style="159" customWidth="1"/>
    <col min="8451" max="8658" width="12.28515625" style="159" customWidth="1"/>
    <col min="8659" max="8700" width="10.140625" style="159"/>
    <col min="8701" max="8701" width="12.85546875" style="159" customWidth="1"/>
    <col min="8702" max="8702" width="14.28515625" style="159" customWidth="1"/>
    <col min="8703" max="8706" width="9.85546875" style="159" customWidth="1"/>
    <col min="8707" max="8914" width="12.28515625" style="159" customWidth="1"/>
    <col min="8915" max="8956" width="10.140625" style="159"/>
    <col min="8957" max="8957" width="12.85546875" style="159" customWidth="1"/>
    <col min="8958" max="8958" width="14.28515625" style="159" customWidth="1"/>
    <col min="8959" max="8962" width="9.85546875" style="159" customWidth="1"/>
    <col min="8963" max="9170" width="12.28515625" style="159" customWidth="1"/>
    <col min="9171" max="9212" width="10.140625" style="159"/>
    <col min="9213" max="9213" width="12.85546875" style="159" customWidth="1"/>
    <col min="9214" max="9214" width="14.28515625" style="159" customWidth="1"/>
    <col min="9215" max="9218" width="9.85546875" style="159" customWidth="1"/>
    <col min="9219" max="9426" width="12.28515625" style="159" customWidth="1"/>
    <col min="9427" max="9468" width="10.140625" style="159"/>
    <col min="9469" max="9469" width="12.85546875" style="159" customWidth="1"/>
    <col min="9470" max="9470" width="14.28515625" style="159" customWidth="1"/>
    <col min="9471" max="9474" width="9.85546875" style="159" customWidth="1"/>
    <col min="9475" max="9682" width="12.28515625" style="159" customWidth="1"/>
    <col min="9683" max="9724" width="10.140625" style="159"/>
    <col min="9725" max="9725" width="12.85546875" style="159" customWidth="1"/>
    <col min="9726" max="9726" width="14.28515625" style="159" customWidth="1"/>
    <col min="9727" max="9730" width="9.85546875" style="159" customWidth="1"/>
    <col min="9731" max="9938" width="12.28515625" style="159" customWidth="1"/>
    <col min="9939" max="9980" width="10.140625" style="159"/>
    <col min="9981" max="9981" width="12.85546875" style="159" customWidth="1"/>
    <col min="9982" max="9982" width="14.28515625" style="159" customWidth="1"/>
    <col min="9983" max="9986" width="9.85546875" style="159" customWidth="1"/>
    <col min="9987" max="10194" width="12.28515625" style="159" customWidth="1"/>
    <col min="10195" max="10236" width="10.140625" style="159"/>
    <col min="10237" max="10237" width="12.85546875" style="159" customWidth="1"/>
    <col min="10238" max="10238" width="14.28515625" style="159" customWidth="1"/>
    <col min="10239" max="10242" width="9.85546875" style="159" customWidth="1"/>
    <col min="10243" max="10450" width="12.28515625" style="159" customWidth="1"/>
    <col min="10451" max="10492" width="10.140625" style="159"/>
    <col min="10493" max="10493" width="12.85546875" style="159" customWidth="1"/>
    <col min="10494" max="10494" width="14.28515625" style="159" customWidth="1"/>
    <col min="10495" max="10498" width="9.85546875" style="159" customWidth="1"/>
    <col min="10499" max="10706" width="12.28515625" style="159" customWidth="1"/>
    <col min="10707" max="10748" width="10.140625" style="159"/>
    <col min="10749" max="10749" width="12.85546875" style="159" customWidth="1"/>
    <col min="10750" max="10750" width="14.28515625" style="159" customWidth="1"/>
    <col min="10751" max="10754" width="9.85546875" style="159" customWidth="1"/>
    <col min="10755" max="10962" width="12.28515625" style="159" customWidth="1"/>
    <col min="10963" max="11004" width="10.140625" style="159"/>
    <col min="11005" max="11005" width="12.85546875" style="159" customWidth="1"/>
    <col min="11006" max="11006" width="14.28515625" style="159" customWidth="1"/>
    <col min="11007" max="11010" width="9.85546875" style="159" customWidth="1"/>
    <col min="11011" max="11218" width="12.28515625" style="159" customWidth="1"/>
    <col min="11219" max="11260" width="10.140625" style="159"/>
    <col min="11261" max="11261" width="12.85546875" style="159" customWidth="1"/>
    <col min="11262" max="11262" width="14.28515625" style="159" customWidth="1"/>
    <col min="11263" max="11266" width="9.85546875" style="159" customWidth="1"/>
    <col min="11267" max="11474" width="12.28515625" style="159" customWidth="1"/>
    <col min="11475" max="11516" width="10.140625" style="159"/>
    <col min="11517" max="11517" width="12.85546875" style="159" customWidth="1"/>
    <col min="11518" max="11518" width="14.28515625" style="159" customWidth="1"/>
    <col min="11519" max="11522" width="9.85546875" style="159" customWidth="1"/>
    <col min="11523" max="11730" width="12.28515625" style="159" customWidth="1"/>
    <col min="11731" max="11772" width="10.140625" style="159"/>
    <col min="11773" max="11773" width="12.85546875" style="159" customWidth="1"/>
    <col min="11774" max="11774" width="14.28515625" style="159" customWidth="1"/>
    <col min="11775" max="11778" width="9.85546875" style="159" customWidth="1"/>
    <col min="11779" max="11986" width="12.28515625" style="159" customWidth="1"/>
    <col min="11987" max="12028" width="10.140625" style="159"/>
    <col min="12029" max="12029" width="12.85546875" style="159" customWidth="1"/>
    <col min="12030" max="12030" width="14.28515625" style="159" customWidth="1"/>
    <col min="12031" max="12034" width="9.85546875" style="159" customWidth="1"/>
    <col min="12035" max="12242" width="12.28515625" style="159" customWidth="1"/>
    <col min="12243" max="12284" width="10.140625" style="159"/>
    <col min="12285" max="12285" width="12.85546875" style="159" customWidth="1"/>
    <col min="12286" max="12286" width="14.28515625" style="159" customWidth="1"/>
    <col min="12287" max="12290" width="9.85546875" style="159" customWidth="1"/>
    <col min="12291" max="12498" width="12.28515625" style="159" customWidth="1"/>
    <col min="12499" max="12540" width="10.140625" style="159"/>
    <col min="12541" max="12541" width="12.85546875" style="159" customWidth="1"/>
    <col min="12542" max="12542" width="14.28515625" style="159" customWidth="1"/>
    <col min="12543" max="12546" width="9.85546875" style="159" customWidth="1"/>
    <col min="12547" max="12754" width="12.28515625" style="159" customWidth="1"/>
    <col min="12755" max="12796" width="10.140625" style="159"/>
    <col min="12797" max="12797" width="12.85546875" style="159" customWidth="1"/>
    <col min="12798" max="12798" width="14.28515625" style="159" customWidth="1"/>
    <col min="12799" max="12802" width="9.85546875" style="159" customWidth="1"/>
    <col min="12803" max="13010" width="12.28515625" style="159" customWidth="1"/>
    <col min="13011" max="13052" width="10.140625" style="159"/>
    <col min="13053" max="13053" width="12.85546875" style="159" customWidth="1"/>
    <col min="13054" max="13054" width="14.28515625" style="159" customWidth="1"/>
    <col min="13055" max="13058" width="9.85546875" style="159" customWidth="1"/>
    <col min="13059" max="13266" width="12.28515625" style="159" customWidth="1"/>
    <col min="13267" max="13308" width="10.140625" style="159"/>
    <col min="13309" max="13309" width="12.85546875" style="159" customWidth="1"/>
    <col min="13310" max="13310" width="14.28515625" style="159" customWidth="1"/>
    <col min="13311" max="13314" width="9.85546875" style="159" customWidth="1"/>
    <col min="13315" max="13522" width="12.28515625" style="159" customWidth="1"/>
    <col min="13523" max="13564" width="10.140625" style="159"/>
    <col min="13565" max="13565" width="12.85546875" style="159" customWidth="1"/>
    <col min="13566" max="13566" width="14.28515625" style="159" customWidth="1"/>
    <col min="13567" max="13570" width="9.85546875" style="159" customWidth="1"/>
    <col min="13571" max="13778" width="12.28515625" style="159" customWidth="1"/>
    <col min="13779" max="13820" width="10.140625" style="159"/>
    <col min="13821" max="13821" width="12.85546875" style="159" customWidth="1"/>
    <col min="13822" max="13822" width="14.28515625" style="159" customWidth="1"/>
    <col min="13823" max="13826" width="9.85546875" style="159" customWidth="1"/>
    <col min="13827" max="14034" width="12.28515625" style="159" customWidth="1"/>
    <col min="14035" max="14076" width="10.140625" style="159"/>
    <col min="14077" max="14077" width="12.85546875" style="159" customWidth="1"/>
    <col min="14078" max="14078" width="14.28515625" style="159" customWidth="1"/>
    <col min="14079" max="14082" width="9.85546875" style="159" customWidth="1"/>
    <col min="14083" max="14290" width="12.28515625" style="159" customWidth="1"/>
    <col min="14291" max="14332" width="10.140625" style="159"/>
    <col min="14333" max="14333" width="12.85546875" style="159" customWidth="1"/>
    <col min="14334" max="14334" width="14.28515625" style="159" customWidth="1"/>
    <col min="14335" max="14338" width="9.85546875" style="159" customWidth="1"/>
    <col min="14339" max="14546" width="12.28515625" style="159" customWidth="1"/>
    <col min="14547" max="14588" width="10.140625" style="159"/>
    <col min="14589" max="14589" width="12.85546875" style="159" customWidth="1"/>
    <col min="14590" max="14590" width="14.28515625" style="159" customWidth="1"/>
    <col min="14591" max="14594" width="9.85546875" style="159" customWidth="1"/>
    <col min="14595" max="14802" width="12.28515625" style="159" customWidth="1"/>
    <col min="14803" max="14844" width="10.140625" style="159"/>
    <col min="14845" max="14845" width="12.85546875" style="159" customWidth="1"/>
    <col min="14846" max="14846" width="14.28515625" style="159" customWidth="1"/>
    <col min="14847" max="14850" width="9.85546875" style="159" customWidth="1"/>
    <col min="14851" max="15058" width="12.28515625" style="159" customWidth="1"/>
    <col min="15059" max="15100" width="10.140625" style="159"/>
    <col min="15101" max="15101" width="12.85546875" style="159" customWidth="1"/>
    <col min="15102" max="15102" width="14.28515625" style="159" customWidth="1"/>
    <col min="15103" max="15106" width="9.85546875" style="159" customWidth="1"/>
    <col min="15107" max="15314" width="12.28515625" style="159" customWidth="1"/>
    <col min="15315" max="15356" width="10.140625" style="159"/>
    <col min="15357" max="15357" width="12.85546875" style="159" customWidth="1"/>
    <col min="15358" max="15358" width="14.28515625" style="159" customWidth="1"/>
    <col min="15359" max="15362" width="9.85546875" style="159" customWidth="1"/>
    <col min="15363" max="15570" width="12.28515625" style="159" customWidth="1"/>
    <col min="15571" max="15612" width="10.140625" style="159"/>
    <col min="15613" max="15613" width="12.85546875" style="159" customWidth="1"/>
    <col min="15614" max="15614" width="14.28515625" style="159" customWidth="1"/>
    <col min="15615" max="15618" width="9.85546875" style="159" customWidth="1"/>
    <col min="15619" max="15826" width="12.28515625" style="159" customWidth="1"/>
    <col min="15827" max="15868" width="10.140625" style="159"/>
    <col min="15869" max="15869" width="12.85546875" style="159" customWidth="1"/>
    <col min="15870" max="15870" width="14.28515625" style="159" customWidth="1"/>
    <col min="15871" max="15874" width="9.85546875" style="159" customWidth="1"/>
    <col min="15875" max="16082" width="12.28515625" style="159" customWidth="1"/>
    <col min="16083" max="16124" width="10.140625" style="159"/>
    <col min="16125" max="16125" width="12.85546875" style="159" customWidth="1"/>
    <col min="16126" max="16126" width="14.28515625" style="159" customWidth="1"/>
    <col min="16127" max="16130" width="9.85546875" style="159" customWidth="1"/>
    <col min="16131" max="16338" width="12.28515625" style="159" customWidth="1"/>
    <col min="16339" max="16384" width="10.140625" style="159"/>
  </cols>
  <sheetData>
    <row r="1" spans="1:9" ht="45" customHeight="1">
      <c r="A1" s="1007" t="s">
        <v>1239</v>
      </c>
      <c r="B1" s="1007"/>
      <c r="C1" s="1007"/>
      <c r="D1" s="1007"/>
      <c r="E1" s="1007"/>
      <c r="F1" s="1007"/>
      <c r="G1" s="1007"/>
      <c r="H1" s="1007"/>
    </row>
    <row r="2" spans="1:9" ht="45" customHeight="1">
      <c r="A2" s="1069" t="s">
        <v>1240</v>
      </c>
      <c r="B2" s="1069"/>
      <c r="C2" s="1069"/>
      <c r="D2" s="1069"/>
      <c r="E2" s="1069"/>
      <c r="F2" s="1069"/>
      <c r="G2" s="1069"/>
      <c r="H2" s="1069"/>
    </row>
    <row r="3" spans="1:9" ht="18.75">
      <c r="A3" s="1070" t="s">
        <v>1417</v>
      </c>
      <c r="B3" s="1070"/>
      <c r="C3" s="1070"/>
      <c r="D3" s="1071"/>
      <c r="E3" s="1072" t="s">
        <v>1389</v>
      </c>
      <c r="F3" s="1072"/>
      <c r="G3" s="1072"/>
      <c r="H3" s="1073"/>
    </row>
    <row r="4" spans="1:9" ht="57" customHeight="1">
      <c r="A4" s="1074" t="s">
        <v>428</v>
      </c>
      <c r="B4" s="1074" t="s">
        <v>122</v>
      </c>
      <c r="C4" s="1074"/>
      <c r="D4" s="1074" t="s">
        <v>711</v>
      </c>
      <c r="E4" s="1074"/>
      <c r="F4" s="1074" t="s">
        <v>714</v>
      </c>
      <c r="G4" s="1074"/>
      <c r="H4" s="1074" t="s">
        <v>397</v>
      </c>
    </row>
    <row r="5" spans="1:9" ht="33" customHeight="1">
      <c r="A5" s="1074"/>
      <c r="B5" s="413" t="s">
        <v>429</v>
      </c>
      <c r="C5" s="413" t="s">
        <v>430</v>
      </c>
      <c r="D5" s="413" t="s">
        <v>429</v>
      </c>
      <c r="E5" s="413" t="s">
        <v>430</v>
      </c>
      <c r="F5" s="413" t="s">
        <v>429</v>
      </c>
      <c r="G5" s="413" t="s">
        <v>430</v>
      </c>
      <c r="H5" s="1074"/>
    </row>
    <row r="6" spans="1:9" ht="45" customHeight="1">
      <c r="A6" s="793" t="s">
        <v>431</v>
      </c>
      <c r="B6" s="475">
        <v>101</v>
      </c>
      <c r="C6" s="476">
        <v>33.554817275747503</v>
      </c>
      <c r="D6" s="475">
        <v>30</v>
      </c>
      <c r="E6" s="476">
        <v>31.914893617021278</v>
      </c>
      <c r="F6" s="475">
        <v>6</v>
      </c>
      <c r="G6" s="476">
        <f>F6/F$17*100</f>
        <v>100</v>
      </c>
      <c r="H6" s="793" t="s">
        <v>406</v>
      </c>
      <c r="I6" s="807"/>
    </row>
    <row r="7" spans="1:9" ht="45" customHeight="1">
      <c r="A7" s="793" t="s">
        <v>402</v>
      </c>
      <c r="B7" s="477">
        <v>0</v>
      </c>
      <c r="C7" s="478">
        <v>0</v>
      </c>
      <c r="D7" s="477">
        <v>3</v>
      </c>
      <c r="E7" s="478">
        <v>3.1914893617021276</v>
      </c>
      <c r="F7" s="477">
        <v>0</v>
      </c>
      <c r="G7" s="478">
        <f t="shared" ref="G7:G16" si="0">F7/F$17*100</f>
        <v>0</v>
      </c>
      <c r="H7" s="793" t="s">
        <v>432</v>
      </c>
      <c r="I7" s="807"/>
    </row>
    <row r="8" spans="1:9" ht="45" customHeight="1">
      <c r="A8" s="793" t="s">
        <v>433</v>
      </c>
      <c r="B8" s="475">
        <v>51</v>
      </c>
      <c r="C8" s="476">
        <v>16.943521594684384</v>
      </c>
      <c r="D8" s="475">
        <v>11</v>
      </c>
      <c r="E8" s="476">
        <v>11.702127659574469</v>
      </c>
      <c r="F8" s="475">
        <v>0</v>
      </c>
      <c r="G8" s="476">
        <f t="shared" si="0"/>
        <v>0</v>
      </c>
      <c r="H8" s="793" t="s">
        <v>434</v>
      </c>
      <c r="I8" s="807"/>
    </row>
    <row r="9" spans="1:9" ht="45" customHeight="1">
      <c r="A9" s="793" t="s">
        <v>435</v>
      </c>
      <c r="B9" s="477">
        <v>41</v>
      </c>
      <c r="C9" s="478">
        <v>13.621262458471762</v>
      </c>
      <c r="D9" s="477">
        <v>21</v>
      </c>
      <c r="E9" s="478">
        <v>22.340425531914892</v>
      </c>
      <c r="F9" s="477">
        <v>0</v>
      </c>
      <c r="G9" s="478">
        <f t="shared" si="0"/>
        <v>0</v>
      </c>
      <c r="H9" s="793" t="s">
        <v>436</v>
      </c>
      <c r="I9" s="807"/>
    </row>
    <row r="10" spans="1:9" ht="45" customHeight="1">
      <c r="A10" s="793" t="s">
        <v>423</v>
      </c>
      <c r="B10" s="475">
        <v>16</v>
      </c>
      <c r="C10" s="476">
        <v>5.3156146179401995</v>
      </c>
      <c r="D10" s="475">
        <v>0</v>
      </c>
      <c r="E10" s="476">
        <v>0</v>
      </c>
      <c r="F10" s="475">
        <v>0</v>
      </c>
      <c r="G10" s="476">
        <f t="shared" si="0"/>
        <v>0</v>
      </c>
      <c r="H10" s="793" t="s">
        <v>424</v>
      </c>
      <c r="I10" s="807"/>
    </row>
    <row r="11" spans="1:9" ht="45" customHeight="1">
      <c r="A11" s="793" t="s">
        <v>437</v>
      </c>
      <c r="B11" s="477">
        <v>18</v>
      </c>
      <c r="C11" s="478">
        <v>5.9800664451827243</v>
      </c>
      <c r="D11" s="477">
        <v>1</v>
      </c>
      <c r="E11" s="478">
        <v>1.0638297872340425</v>
      </c>
      <c r="F11" s="477">
        <v>0</v>
      </c>
      <c r="G11" s="478">
        <f t="shared" si="0"/>
        <v>0</v>
      </c>
      <c r="H11" s="793" t="s">
        <v>89</v>
      </c>
      <c r="I11" s="807"/>
    </row>
    <row r="12" spans="1:9" ht="45" customHeight="1">
      <c r="A12" s="793" t="s">
        <v>438</v>
      </c>
      <c r="B12" s="475">
        <v>20</v>
      </c>
      <c r="C12" s="476">
        <v>6.6445182724252501</v>
      </c>
      <c r="D12" s="475">
        <v>2</v>
      </c>
      <c r="E12" s="476">
        <v>2.1276595744680851</v>
      </c>
      <c r="F12" s="475">
        <v>0</v>
      </c>
      <c r="G12" s="476">
        <f t="shared" si="0"/>
        <v>0</v>
      </c>
      <c r="H12" s="793" t="s">
        <v>439</v>
      </c>
      <c r="I12" s="807"/>
    </row>
    <row r="13" spans="1:9" ht="45" customHeight="1">
      <c r="A13" s="793" t="s">
        <v>440</v>
      </c>
      <c r="B13" s="477">
        <v>14</v>
      </c>
      <c r="C13" s="478">
        <v>4.6511627906976747</v>
      </c>
      <c r="D13" s="477">
        <v>3</v>
      </c>
      <c r="E13" s="478">
        <v>3.1914893617021276</v>
      </c>
      <c r="F13" s="477">
        <v>0</v>
      </c>
      <c r="G13" s="478">
        <f t="shared" si="0"/>
        <v>0</v>
      </c>
      <c r="H13" s="793" t="s">
        <v>441</v>
      </c>
      <c r="I13" s="807"/>
    </row>
    <row r="14" spans="1:9" ht="45" customHeight="1">
      <c r="A14" s="793" t="s">
        <v>442</v>
      </c>
      <c r="B14" s="475">
        <v>1</v>
      </c>
      <c r="C14" s="476">
        <v>0.33222591362126247</v>
      </c>
      <c r="D14" s="475">
        <v>3</v>
      </c>
      <c r="E14" s="476">
        <v>3.1914893617021276</v>
      </c>
      <c r="F14" s="475">
        <v>0</v>
      </c>
      <c r="G14" s="476">
        <f t="shared" si="0"/>
        <v>0</v>
      </c>
      <c r="H14" s="793" t="s">
        <v>418</v>
      </c>
      <c r="I14" s="807"/>
    </row>
    <row r="15" spans="1:9" ht="45" customHeight="1">
      <c r="A15" s="793" t="s">
        <v>413</v>
      </c>
      <c r="B15" s="477">
        <v>4</v>
      </c>
      <c r="C15" s="478">
        <v>1.3289036544850499</v>
      </c>
      <c r="D15" s="477">
        <v>1</v>
      </c>
      <c r="E15" s="478">
        <v>1.0638297872340425</v>
      </c>
      <c r="F15" s="477">
        <v>0</v>
      </c>
      <c r="G15" s="478">
        <f t="shared" si="0"/>
        <v>0</v>
      </c>
      <c r="H15" s="793" t="s">
        <v>414</v>
      </c>
      <c r="I15" s="807"/>
    </row>
    <row r="16" spans="1:9" ht="45" customHeight="1">
      <c r="A16" s="793" t="s">
        <v>74</v>
      </c>
      <c r="B16" s="475">
        <v>35</v>
      </c>
      <c r="C16" s="476">
        <v>11.627906976744185</v>
      </c>
      <c r="D16" s="475">
        <v>19</v>
      </c>
      <c r="E16" s="476">
        <v>20.212765957446805</v>
      </c>
      <c r="F16" s="475">
        <v>0</v>
      </c>
      <c r="G16" s="476">
        <f t="shared" si="0"/>
        <v>0</v>
      </c>
      <c r="H16" s="793" t="s">
        <v>75</v>
      </c>
      <c r="I16" s="807"/>
    </row>
    <row r="17" spans="1:10" s="800" customFormat="1" ht="45" customHeight="1">
      <c r="A17" s="797" t="s">
        <v>35</v>
      </c>
      <c r="B17" s="798">
        <f t="shared" ref="B17:G17" si="1">SUM(B6:B16)</f>
        <v>301</v>
      </c>
      <c r="C17" s="799">
        <f t="shared" si="1"/>
        <v>99.999999999999986</v>
      </c>
      <c r="D17" s="798">
        <f t="shared" si="1"/>
        <v>94</v>
      </c>
      <c r="E17" s="799">
        <f t="shared" si="1"/>
        <v>99.999999999999986</v>
      </c>
      <c r="F17" s="798">
        <f t="shared" si="1"/>
        <v>6</v>
      </c>
      <c r="G17" s="799">
        <f t="shared" si="1"/>
        <v>100</v>
      </c>
      <c r="H17" s="797" t="s">
        <v>36</v>
      </c>
      <c r="I17" s="807"/>
    </row>
    <row r="18" spans="1:10" ht="18.75">
      <c r="A18" s="1091" t="s">
        <v>712</v>
      </c>
      <c r="B18" s="1091"/>
      <c r="C18" s="1091"/>
      <c r="D18" s="1091"/>
      <c r="E18" s="1091" t="s">
        <v>713</v>
      </c>
      <c r="F18" s="1091"/>
      <c r="G18" s="1091"/>
      <c r="H18" s="1091"/>
      <c r="I18" s="807"/>
    </row>
    <row r="19" spans="1:10" ht="15.75">
      <c r="A19" s="1172"/>
      <c r="B19" s="1172"/>
      <c r="C19" s="1172"/>
      <c r="D19" s="1172"/>
      <c r="E19" s="161"/>
      <c r="F19" s="161"/>
      <c r="G19" s="161"/>
      <c r="H19" s="161"/>
      <c r="I19" s="161"/>
      <c r="J19" s="161"/>
    </row>
    <row r="20" spans="1:10" ht="20.100000000000001" customHeight="1"/>
    <row r="21" spans="1:10" ht="20.100000000000001" customHeight="1">
      <c r="A21" s="1174"/>
      <c r="B21" s="1174"/>
      <c r="C21" s="1174"/>
      <c r="D21" s="1174"/>
    </row>
  </sheetData>
  <mergeCells count="13">
    <mergeCell ref="H4:H5"/>
    <mergeCell ref="A1:H1"/>
    <mergeCell ref="A2:H2"/>
    <mergeCell ref="A21:D21"/>
    <mergeCell ref="A19:D19"/>
    <mergeCell ref="F4:G4"/>
    <mergeCell ref="A4:A5"/>
    <mergeCell ref="B4:C4"/>
    <mergeCell ref="D4:E4"/>
    <mergeCell ref="A3:D3"/>
    <mergeCell ref="E3:H3"/>
    <mergeCell ref="A18:D18"/>
    <mergeCell ref="E18:H18"/>
  </mergeCells>
  <printOptions horizontalCentered="1" verticalCentered="1"/>
  <pageMargins left="0.7" right="0.7" top="1" bottom="1" header="0.5" footer="0.5"/>
  <pageSetup paperSize="9" scale="51" orientation="portrait" horizontalDpi="300" verticalDpi="300" r:id="rId1"/>
  <headerFooter alignWithMargins="0"/>
  <colBreaks count="1" manualBreakCount="1">
    <brk id="5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4"/>
  <sheetViews>
    <sheetView showGridLines="0" rightToLeft="1" zoomScale="90" zoomScaleNormal="90" zoomScaleSheetLayoutView="90" workbookViewId="0">
      <selection activeCell="A10" sqref="A10:XFD10"/>
    </sheetView>
  </sheetViews>
  <sheetFormatPr defaultColWidth="8.85546875" defaultRowHeight="18.75"/>
  <cols>
    <col min="1" max="1" width="37.42578125" style="162" customWidth="1"/>
    <col min="2" max="5" width="21.7109375" style="162" customWidth="1"/>
    <col min="6" max="6" width="45.7109375" style="162" customWidth="1"/>
    <col min="7" max="243" width="8.85546875" style="162"/>
    <col min="244" max="244" width="57.28515625" style="162" customWidth="1"/>
    <col min="245" max="245" width="9.28515625" style="162" customWidth="1"/>
    <col min="246" max="246" width="11.140625" style="162" customWidth="1"/>
    <col min="247" max="247" width="11.28515625" style="162" customWidth="1"/>
    <col min="248" max="248" width="10.28515625" style="162" customWidth="1"/>
    <col min="249" max="499" width="8.85546875" style="162"/>
    <col min="500" max="500" width="57.28515625" style="162" customWidth="1"/>
    <col min="501" max="501" width="9.28515625" style="162" customWidth="1"/>
    <col min="502" max="502" width="11.140625" style="162" customWidth="1"/>
    <col min="503" max="503" width="11.28515625" style="162" customWidth="1"/>
    <col min="504" max="504" width="10.28515625" style="162" customWidth="1"/>
    <col min="505" max="755" width="8.85546875" style="162"/>
    <col min="756" max="756" width="57.28515625" style="162" customWidth="1"/>
    <col min="757" max="757" width="9.28515625" style="162" customWidth="1"/>
    <col min="758" max="758" width="11.140625" style="162" customWidth="1"/>
    <col min="759" max="759" width="11.28515625" style="162" customWidth="1"/>
    <col min="760" max="760" width="10.28515625" style="162" customWidth="1"/>
    <col min="761" max="1011" width="8.85546875" style="162"/>
    <col min="1012" max="1012" width="57.28515625" style="162" customWidth="1"/>
    <col min="1013" max="1013" width="9.28515625" style="162" customWidth="1"/>
    <col min="1014" max="1014" width="11.140625" style="162" customWidth="1"/>
    <col min="1015" max="1015" width="11.28515625" style="162" customWidth="1"/>
    <col min="1016" max="1016" width="10.28515625" style="162" customWidth="1"/>
    <col min="1017" max="1267" width="8.85546875" style="162"/>
    <col min="1268" max="1268" width="57.28515625" style="162" customWidth="1"/>
    <col min="1269" max="1269" width="9.28515625" style="162" customWidth="1"/>
    <col min="1270" max="1270" width="11.140625" style="162" customWidth="1"/>
    <col min="1271" max="1271" width="11.28515625" style="162" customWidth="1"/>
    <col min="1272" max="1272" width="10.28515625" style="162" customWidth="1"/>
    <col min="1273" max="1523" width="8.85546875" style="162"/>
    <col min="1524" max="1524" width="57.28515625" style="162" customWidth="1"/>
    <col min="1525" max="1525" width="9.28515625" style="162" customWidth="1"/>
    <col min="1526" max="1526" width="11.140625" style="162" customWidth="1"/>
    <col min="1527" max="1527" width="11.28515625" style="162" customWidth="1"/>
    <col min="1528" max="1528" width="10.28515625" style="162" customWidth="1"/>
    <col min="1529" max="1779" width="8.85546875" style="162"/>
    <col min="1780" max="1780" width="57.28515625" style="162" customWidth="1"/>
    <col min="1781" max="1781" width="9.28515625" style="162" customWidth="1"/>
    <col min="1782" max="1782" width="11.140625" style="162" customWidth="1"/>
    <col min="1783" max="1783" width="11.28515625" style="162" customWidth="1"/>
    <col min="1784" max="1784" width="10.28515625" style="162" customWidth="1"/>
    <col min="1785" max="2035" width="8.85546875" style="162"/>
    <col min="2036" max="2036" width="57.28515625" style="162" customWidth="1"/>
    <col min="2037" max="2037" width="9.28515625" style="162" customWidth="1"/>
    <col min="2038" max="2038" width="11.140625" style="162" customWidth="1"/>
    <col min="2039" max="2039" width="11.28515625" style="162" customWidth="1"/>
    <col min="2040" max="2040" width="10.28515625" style="162" customWidth="1"/>
    <col min="2041" max="2291" width="8.85546875" style="162"/>
    <col min="2292" max="2292" width="57.28515625" style="162" customWidth="1"/>
    <col min="2293" max="2293" width="9.28515625" style="162" customWidth="1"/>
    <col min="2294" max="2294" width="11.140625" style="162" customWidth="1"/>
    <col min="2295" max="2295" width="11.28515625" style="162" customWidth="1"/>
    <col min="2296" max="2296" width="10.28515625" style="162" customWidth="1"/>
    <col min="2297" max="2547" width="8.85546875" style="162"/>
    <col min="2548" max="2548" width="57.28515625" style="162" customWidth="1"/>
    <col min="2549" max="2549" width="9.28515625" style="162" customWidth="1"/>
    <col min="2550" max="2550" width="11.140625" style="162" customWidth="1"/>
    <col min="2551" max="2551" width="11.28515625" style="162" customWidth="1"/>
    <col min="2552" max="2552" width="10.28515625" style="162" customWidth="1"/>
    <col min="2553" max="2803" width="8.85546875" style="162"/>
    <col min="2804" max="2804" width="57.28515625" style="162" customWidth="1"/>
    <col min="2805" max="2805" width="9.28515625" style="162" customWidth="1"/>
    <col min="2806" max="2806" width="11.140625" style="162" customWidth="1"/>
    <col min="2807" max="2807" width="11.28515625" style="162" customWidth="1"/>
    <col min="2808" max="2808" width="10.28515625" style="162" customWidth="1"/>
    <col min="2809" max="3059" width="8.85546875" style="162"/>
    <col min="3060" max="3060" width="57.28515625" style="162" customWidth="1"/>
    <col min="3061" max="3061" width="9.28515625" style="162" customWidth="1"/>
    <col min="3062" max="3062" width="11.140625" style="162" customWidth="1"/>
    <col min="3063" max="3063" width="11.28515625" style="162" customWidth="1"/>
    <col min="3064" max="3064" width="10.28515625" style="162" customWidth="1"/>
    <col min="3065" max="3315" width="8.85546875" style="162"/>
    <col min="3316" max="3316" width="57.28515625" style="162" customWidth="1"/>
    <col min="3317" max="3317" width="9.28515625" style="162" customWidth="1"/>
    <col min="3318" max="3318" width="11.140625" style="162" customWidth="1"/>
    <col min="3319" max="3319" width="11.28515625" style="162" customWidth="1"/>
    <col min="3320" max="3320" width="10.28515625" style="162" customWidth="1"/>
    <col min="3321" max="3571" width="8.85546875" style="162"/>
    <col min="3572" max="3572" width="57.28515625" style="162" customWidth="1"/>
    <col min="3573" max="3573" width="9.28515625" style="162" customWidth="1"/>
    <col min="3574" max="3574" width="11.140625" style="162" customWidth="1"/>
    <col min="3575" max="3575" width="11.28515625" style="162" customWidth="1"/>
    <col min="3576" max="3576" width="10.28515625" style="162" customWidth="1"/>
    <col min="3577" max="3827" width="8.85546875" style="162"/>
    <col min="3828" max="3828" width="57.28515625" style="162" customWidth="1"/>
    <col min="3829" max="3829" width="9.28515625" style="162" customWidth="1"/>
    <col min="3830" max="3830" width="11.140625" style="162" customWidth="1"/>
    <col min="3831" max="3831" width="11.28515625" style="162" customWidth="1"/>
    <col min="3832" max="3832" width="10.28515625" style="162" customWidth="1"/>
    <col min="3833" max="4083" width="8.85546875" style="162"/>
    <col min="4084" max="4084" width="57.28515625" style="162" customWidth="1"/>
    <col min="4085" max="4085" width="9.28515625" style="162" customWidth="1"/>
    <col min="4086" max="4086" width="11.140625" style="162" customWidth="1"/>
    <col min="4087" max="4087" width="11.28515625" style="162" customWidth="1"/>
    <col min="4088" max="4088" width="10.28515625" style="162" customWidth="1"/>
    <col min="4089" max="4339" width="8.85546875" style="162"/>
    <col min="4340" max="4340" width="57.28515625" style="162" customWidth="1"/>
    <col min="4341" max="4341" width="9.28515625" style="162" customWidth="1"/>
    <col min="4342" max="4342" width="11.140625" style="162" customWidth="1"/>
    <col min="4343" max="4343" width="11.28515625" style="162" customWidth="1"/>
    <col min="4344" max="4344" width="10.28515625" style="162" customWidth="1"/>
    <col min="4345" max="4595" width="8.85546875" style="162"/>
    <col min="4596" max="4596" width="57.28515625" style="162" customWidth="1"/>
    <col min="4597" max="4597" width="9.28515625" style="162" customWidth="1"/>
    <col min="4598" max="4598" width="11.140625" style="162" customWidth="1"/>
    <col min="4599" max="4599" width="11.28515625" style="162" customWidth="1"/>
    <col min="4600" max="4600" width="10.28515625" style="162" customWidth="1"/>
    <col min="4601" max="4851" width="8.85546875" style="162"/>
    <col min="4852" max="4852" width="57.28515625" style="162" customWidth="1"/>
    <col min="4853" max="4853" width="9.28515625" style="162" customWidth="1"/>
    <col min="4854" max="4854" width="11.140625" style="162" customWidth="1"/>
    <col min="4855" max="4855" width="11.28515625" style="162" customWidth="1"/>
    <col min="4856" max="4856" width="10.28515625" style="162" customWidth="1"/>
    <col min="4857" max="5107" width="8.85546875" style="162"/>
    <col min="5108" max="5108" width="57.28515625" style="162" customWidth="1"/>
    <col min="5109" max="5109" width="9.28515625" style="162" customWidth="1"/>
    <col min="5110" max="5110" width="11.140625" style="162" customWidth="1"/>
    <col min="5111" max="5111" width="11.28515625" style="162" customWidth="1"/>
    <col min="5112" max="5112" width="10.28515625" style="162" customWidth="1"/>
    <col min="5113" max="5363" width="8.85546875" style="162"/>
    <col min="5364" max="5364" width="57.28515625" style="162" customWidth="1"/>
    <col min="5365" max="5365" width="9.28515625" style="162" customWidth="1"/>
    <col min="5366" max="5366" width="11.140625" style="162" customWidth="1"/>
    <col min="5367" max="5367" width="11.28515625" style="162" customWidth="1"/>
    <col min="5368" max="5368" width="10.28515625" style="162" customWidth="1"/>
    <col min="5369" max="5619" width="8.85546875" style="162"/>
    <col min="5620" max="5620" width="57.28515625" style="162" customWidth="1"/>
    <col min="5621" max="5621" width="9.28515625" style="162" customWidth="1"/>
    <col min="5622" max="5622" width="11.140625" style="162" customWidth="1"/>
    <col min="5623" max="5623" width="11.28515625" style="162" customWidth="1"/>
    <col min="5624" max="5624" width="10.28515625" style="162" customWidth="1"/>
    <col min="5625" max="5875" width="8.85546875" style="162"/>
    <col min="5876" max="5876" width="57.28515625" style="162" customWidth="1"/>
    <col min="5877" max="5877" width="9.28515625" style="162" customWidth="1"/>
    <col min="5878" max="5878" width="11.140625" style="162" customWidth="1"/>
    <col min="5879" max="5879" width="11.28515625" style="162" customWidth="1"/>
    <col min="5880" max="5880" width="10.28515625" style="162" customWidth="1"/>
    <col min="5881" max="6131" width="8.85546875" style="162"/>
    <col min="6132" max="6132" width="57.28515625" style="162" customWidth="1"/>
    <col min="6133" max="6133" width="9.28515625" style="162" customWidth="1"/>
    <col min="6134" max="6134" width="11.140625" style="162" customWidth="1"/>
    <col min="6135" max="6135" width="11.28515625" style="162" customWidth="1"/>
    <col min="6136" max="6136" width="10.28515625" style="162" customWidth="1"/>
    <col min="6137" max="6387" width="8.85546875" style="162"/>
    <col min="6388" max="6388" width="57.28515625" style="162" customWidth="1"/>
    <col min="6389" max="6389" width="9.28515625" style="162" customWidth="1"/>
    <col min="6390" max="6390" width="11.140625" style="162" customWidth="1"/>
    <col min="6391" max="6391" width="11.28515625" style="162" customWidth="1"/>
    <col min="6392" max="6392" width="10.28515625" style="162" customWidth="1"/>
    <col min="6393" max="6643" width="8.85546875" style="162"/>
    <col min="6644" max="6644" width="57.28515625" style="162" customWidth="1"/>
    <col min="6645" max="6645" width="9.28515625" style="162" customWidth="1"/>
    <col min="6646" max="6646" width="11.140625" style="162" customWidth="1"/>
    <col min="6647" max="6647" width="11.28515625" style="162" customWidth="1"/>
    <col min="6648" max="6648" width="10.28515625" style="162" customWidth="1"/>
    <col min="6649" max="6899" width="8.85546875" style="162"/>
    <col min="6900" max="6900" width="57.28515625" style="162" customWidth="1"/>
    <col min="6901" max="6901" width="9.28515625" style="162" customWidth="1"/>
    <col min="6902" max="6902" width="11.140625" style="162" customWidth="1"/>
    <col min="6903" max="6903" width="11.28515625" style="162" customWidth="1"/>
    <col min="6904" max="6904" width="10.28515625" style="162" customWidth="1"/>
    <col min="6905" max="7155" width="8.85546875" style="162"/>
    <col min="7156" max="7156" width="57.28515625" style="162" customWidth="1"/>
    <col min="7157" max="7157" width="9.28515625" style="162" customWidth="1"/>
    <col min="7158" max="7158" width="11.140625" style="162" customWidth="1"/>
    <col min="7159" max="7159" width="11.28515625" style="162" customWidth="1"/>
    <col min="7160" max="7160" width="10.28515625" style="162" customWidth="1"/>
    <col min="7161" max="7411" width="8.85546875" style="162"/>
    <col min="7412" max="7412" width="57.28515625" style="162" customWidth="1"/>
    <col min="7413" max="7413" width="9.28515625" style="162" customWidth="1"/>
    <col min="7414" max="7414" width="11.140625" style="162" customWidth="1"/>
    <col min="7415" max="7415" width="11.28515625" style="162" customWidth="1"/>
    <col min="7416" max="7416" width="10.28515625" style="162" customWidth="1"/>
    <col min="7417" max="7667" width="8.85546875" style="162"/>
    <col min="7668" max="7668" width="57.28515625" style="162" customWidth="1"/>
    <col min="7669" max="7669" width="9.28515625" style="162" customWidth="1"/>
    <col min="7670" max="7670" width="11.140625" style="162" customWidth="1"/>
    <col min="7671" max="7671" width="11.28515625" style="162" customWidth="1"/>
    <col min="7672" max="7672" width="10.28515625" style="162" customWidth="1"/>
    <col min="7673" max="7923" width="8.85546875" style="162"/>
    <col min="7924" max="7924" width="57.28515625" style="162" customWidth="1"/>
    <col min="7925" max="7925" width="9.28515625" style="162" customWidth="1"/>
    <col min="7926" max="7926" width="11.140625" style="162" customWidth="1"/>
    <col min="7927" max="7927" width="11.28515625" style="162" customWidth="1"/>
    <col min="7928" max="7928" width="10.28515625" style="162" customWidth="1"/>
    <col min="7929" max="8179" width="8.85546875" style="162"/>
    <col min="8180" max="8180" width="57.28515625" style="162" customWidth="1"/>
    <col min="8181" max="8181" width="9.28515625" style="162" customWidth="1"/>
    <col min="8182" max="8182" width="11.140625" style="162" customWidth="1"/>
    <col min="8183" max="8183" width="11.28515625" style="162" customWidth="1"/>
    <col min="8184" max="8184" width="10.28515625" style="162" customWidth="1"/>
    <col min="8185" max="8435" width="8.85546875" style="162"/>
    <col min="8436" max="8436" width="57.28515625" style="162" customWidth="1"/>
    <col min="8437" max="8437" width="9.28515625" style="162" customWidth="1"/>
    <col min="8438" max="8438" width="11.140625" style="162" customWidth="1"/>
    <col min="8439" max="8439" width="11.28515625" style="162" customWidth="1"/>
    <col min="8440" max="8440" width="10.28515625" style="162" customWidth="1"/>
    <col min="8441" max="8691" width="8.85546875" style="162"/>
    <col min="8692" max="8692" width="57.28515625" style="162" customWidth="1"/>
    <col min="8693" max="8693" width="9.28515625" style="162" customWidth="1"/>
    <col min="8694" max="8694" width="11.140625" style="162" customWidth="1"/>
    <col min="8695" max="8695" width="11.28515625" style="162" customWidth="1"/>
    <col min="8696" max="8696" width="10.28515625" style="162" customWidth="1"/>
    <col min="8697" max="8947" width="8.85546875" style="162"/>
    <col min="8948" max="8948" width="57.28515625" style="162" customWidth="1"/>
    <col min="8949" max="8949" width="9.28515625" style="162" customWidth="1"/>
    <col min="8950" max="8950" width="11.140625" style="162" customWidth="1"/>
    <col min="8951" max="8951" width="11.28515625" style="162" customWidth="1"/>
    <col min="8952" max="8952" width="10.28515625" style="162" customWidth="1"/>
    <col min="8953" max="9203" width="8.85546875" style="162"/>
    <col min="9204" max="9204" width="57.28515625" style="162" customWidth="1"/>
    <col min="9205" max="9205" width="9.28515625" style="162" customWidth="1"/>
    <col min="9206" max="9206" width="11.140625" style="162" customWidth="1"/>
    <col min="9207" max="9207" width="11.28515625" style="162" customWidth="1"/>
    <col min="9208" max="9208" width="10.28515625" style="162" customWidth="1"/>
    <col min="9209" max="9459" width="8.85546875" style="162"/>
    <col min="9460" max="9460" width="57.28515625" style="162" customWidth="1"/>
    <col min="9461" max="9461" width="9.28515625" style="162" customWidth="1"/>
    <col min="9462" max="9462" width="11.140625" style="162" customWidth="1"/>
    <col min="9463" max="9463" width="11.28515625" style="162" customWidth="1"/>
    <col min="9464" max="9464" width="10.28515625" style="162" customWidth="1"/>
    <col min="9465" max="9715" width="8.85546875" style="162"/>
    <col min="9716" max="9716" width="57.28515625" style="162" customWidth="1"/>
    <col min="9717" max="9717" width="9.28515625" style="162" customWidth="1"/>
    <col min="9718" max="9718" width="11.140625" style="162" customWidth="1"/>
    <col min="9719" max="9719" width="11.28515625" style="162" customWidth="1"/>
    <col min="9720" max="9720" width="10.28515625" style="162" customWidth="1"/>
    <col min="9721" max="9971" width="8.85546875" style="162"/>
    <col min="9972" max="9972" width="57.28515625" style="162" customWidth="1"/>
    <col min="9973" max="9973" width="9.28515625" style="162" customWidth="1"/>
    <col min="9974" max="9974" width="11.140625" style="162" customWidth="1"/>
    <col min="9975" max="9975" width="11.28515625" style="162" customWidth="1"/>
    <col min="9976" max="9976" width="10.28515625" style="162" customWidth="1"/>
    <col min="9977" max="10227" width="8.85546875" style="162"/>
    <col min="10228" max="10228" width="57.28515625" style="162" customWidth="1"/>
    <col min="10229" max="10229" width="9.28515625" style="162" customWidth="1"/>
    <col min="10230" max="10230" width="11.140625" style="162" customWidth="1"/>
    <col min="10231" max="10231" width="11.28515625" style="162" customWidth="1"/>
    <col min="10232" max="10232" width="10.28515625" style="162" customWidth="1"/>
    <col min="10233" max="10483" width="8.85546875" style="162"/>
    <col min="10484" max="10484" width="57.28515625" style="162" customWidth="1"/>
    <col min="10485" max="10485" width="9.28515625" style="162" customWidth="1"/>
    <col min="10486" max="10486" width="11.140625" style="162" customWidth="1"/>
    <col min="10487" max="10487" width="11.28515625" style="162" customWidth="1"/>
    <col min="10488" max="10488" width="10.28515625" style="162" customWidth="1"/>
    <col min="10489" max="10739" width="8.85546875" style="162"/>
    <col min="10740" max="10740" width="57.28515625" style="162" customWidth="1"/>
    <col min="10741" max="10741" width="9.28515625" style="162" customWidth="1"/>
    <col min="10742" max="10742" width="11.140625" style="162" customWidth="1"/>
    <col min="10743" max="10743" width="11.28515625" style="162" customWidth="1"/>
    <col min="10744" max="10744" width="10.28515625" style="162" customWidth="1"/>
    <col min="10745" max="10995" width="8.85546875" style="162"/>
    <col min="10996" max="10996" width="57.28515625" style="162" customWidth="1"/>
    <col min="10997" max="10997" width="9.28515625" style="162" customWidth="1"/>
    <col min="10998" max="10998" width="11.140625" style="162" customWidth="1"/>
    <col min="10999" max="10999" width="11.28515625" style="162" customWidth="1"/>
    <col min="11000" max="11000" width="10.28515625" style="162" customWidth="1"/>
    <col min="11001" max="11251" width="8.85546875" style="162"/>
    <col min="11252" max="11252" width="57.28515625" style="162" customWidth="1"/>
    <col min="11253" max="11253" width="9.28515625" style="162" customWidth="1"/>
    <col min="11254" max="11254" width="11.140625" style="162" customWidth="1"/>
    <col min="11255" max="11255" width="11.28515625" style="162" customWidth="1"/>
    <col min="11256" max="11256" width="10.28515625" style="162" customWidth="1"/>
    <col min="11257" max="11507" width="8.85546875" style="162"/>
    <col min="11508" max="11508" width="57.28515625" style="162" customWidth="1"/>
    <col min="11509" max="11509" width="9.28515625" style="162" customWidth="1"/>
    <col min="11510" max="11510" width="11.140625" style="162" customWidth="1"/>
    <col min="11511" max="11511" width="11.28515625" style="162" customWidth="1"/>
    <col min="11512" max="11512" width="10.28515625" style="162" customWidth="1"/>
    <col min="11513" max="11763" width="8.85546875" style="162"/>
    <col min="11764" max="11764" width="57.28515625" style="162" customWidth="1"/>
    <col min="11765" max="11765" width="9.28515625" style="162" customWidth="1"/>
    <col min="11766" max="11766" width="11.140625" style="162" customWidth="1"/>
    <col min="11767" max="11767" width="11.28515625" style="162" customWidth="1"/>
    <col min="11768" max="11768" width="10.28515625" style="162" customWidth="1"/>
    <col min="11769" max="12019" width="8.85546875" style="162"/>
    <col min="12020" max="12020" width="57.28515625" style="162" customWidth="1"/>
    <col min="12021" max="12021" width="9.28515625" style="162" customWidth="1"/>
    <col min="12022" max="12022" width="11.140625" style="162" customWidth="1"/>
    <col min="12023" max="12023" width="11.28515625" style="162" customWidth="1"/>
    <col min="12024" max="12024" width="10.28515625" style="162" customWidth="1"/>
    <col min="12025" max="12275" width="8.85546875" style="162"/>
    <col min="12276" max="12276" width="57.28515625" style="162" customWidth="1"/>
    <col min="12277" max="12277" width="9.28515625" style="162" customWidth="1"/>
    <col min="12278" max="12278" width="11.140625" style="162" customWidth="1"/>
    <col min="12279" max="12279" width="11.28515625" style="162" customWidth="1"/>
    <col min="12280" max="12280" width="10.28515625" style="162" customWidth="1"/>
    <col min="12281" max="12531" width="8.85546875" style="162"/>
    <col min="12532" max="12532" width="57.28515625" style="162" customWidth="1"/>
    <col min="12533" max="12533" width="9.28515625" style="162" customWidth="1"/>
    <col min="12534" max="12534" width="11.140625" style="162" customWidth="1"/>
    <col min="12535" max="12535" width="11.28515625" style="162" customWidth="1"/>
    <col min="12536" max="12536" width="10.28515625" style="162" customWidth="1"/>
    <col min="12537" max="12787" width="8.85546875" style="162"/>
    <col min="12788" max="12788" width="57.28515625" style="162" customWidth="1"/>
    <col min="12789" max="12789" width="9.28515625" style="162" customWidth="1"/>
    <col min="12790" max="12790" width="11.140625" style="162" customWidth="1"/>
    <col min="12791" max="12791" width="11.28515625" style="162" customWidth="1"/>
    <col min="12792" max="12792" width="10.28515625" style="162" customWidth="1"/>
    <col min="12793" max="13043" width="8.85546875" style="162"/>
    <col min="13044" max="13044" width="57.28515625" style="162" customWidth="1"/>
    <col min="13045" max="13045" width="9.28515625" style="162" customWidth="1"/>
    <col min="13046" max="13046" width="11.140625" style="162" customWidth="1"/>
    <col min="13047" max="13047" width="11.28515625" style="162" customWidth="1"/>
    <col min="13048" max="13048" width="10.28515625" style="162" customWidth="1"/>
    <col min="13049" max="13299" width="8.85546875" style="162"/>
    <col min="13300" max="13300" width="57.28515625" style="162" customWidth="1"/>
    <col min="13301" max="13301" width="9.28515625" style="162" customWidth="1"/>
    <col min="13302" max="13302" width="11.140625" style="162" customWidth="1"/>
    <col min="13303" max="13303" width="11.28515625" style="162" customWidth="1"/>
    <col min="13304" max="13304" width="10.28515625" style="162" customWidth="1"/>
    <col min="13305" max="13555" width="8.85546875" style="162"/>
    <col min="13556" max="13556" width="57.28515625" style="162" customWidth="1"/>
    <col min="13557" max="13557" width="9.28515625" style="162" customWidth="1"/>
    <col min="13558" max="13558" width="11.140625" style="162" customWidth="1"/>
    <col min="13559" max="13559" width="11.28515625" style="162" customWidth="1"/>
    <col min="13560" max="13560" width="10.28515625" style="162" customWidth="1"/>
    <col min="13561" max="13811" width="8.85546875" style="162"/>
    <col min="13812" max="13812" width="57.28515625" style="162" customWidth="1"/>
    <col min="13813" max="13813" width="9.28515625" style="162" customWidth="1"/>
    <col min="13814" max="13814" width="11.140625" style="162" customWidth="1"/>
    <col min="13815" max="13815" width="11.28515625" style="162" customWidth="1"/>
    <col min="13816" max="13816" width="10.28515625" style="162" customWidth="1"/>
    <col min="13817" max="14067" width="8.85546875" style="162"/>
    <col min="14068" max="14068" width="57.28515625" style="162" customWidth="1"/>
    <col min="14069" max="14069" width="9.28515625" style="162" customWidth="1"/>
    <col min="14070" max="14070" width="11.140625" style="162" customWidth="1"/>
    <col min="14071" max="14071" width="11.28515625" style="162" customWidth="1"/>
    <col min="14072" max="14072" width="10.28515625" style="162" customWidth="1"/>
    <col min="14073" max="14323" width="8.85546875" style="162"/>
    <col min="14324" max="14324" width="57.28515625" style="162" customWidth="1"/>
    <col min="14325" max="14325" width="9.28515625" style="162" customWidth="1"/>
    <col min="14326" max="14326" width="11.140625" style="162" customWidth="1"/>
    <col min="14327" max="14327" width="11.28515625" style="162" customWidth="1"/>
    <col min="14328" max="14328" width="10.28515625" style="162" customWidth="1"/>
    <col min="14329" max="14579" width="8.85546875" style="162"/>
    <col min="14580" max="14580" width="57.28515625" style="162" customWidth="1"/>
    <col min="14581" max="14581" width="9.28515625" style="162" customWidth="1"/>
    <col min="14582" max="14582" width="11.140625" style="162" customWidth="1"/>
    <col min="14583" max="14583" width="11.28515625" style="162" customWidth="1"/>
    <col min="14584" max="14584" width="10.28515625" style="162" customWidth="1"/>
    <col min="14585" max="14835" width="8.85546875" style="162"/>
    <col min="14836" max="14836" width="57.28515625" style="162" customWidth="1"/>
    <col min="14837" max="14837" width="9.28515625" style="162" customWidth="1"/>
    <col min="14838" max="14838" width="11.140625" style="162" customWidth="1"/>
    <col min="14839" max="14839" width="11.28515625" style="162" customWidth="1"/>
    <col min="14840" max="14840" width="10.28515625" style="162" customWidth="1"/>
    <col min="14841" max="15091" width="8.85546875" style="162"/>
    <col min="15092" max="15092" width="57.28515625" style="162" customWidth="1"/>
    <col min="15093" max="15093" width="9.28515625" style="162" customWidth="1"/>
    <col min="15094" max="15094" width="11.140625" style="162" customWidth="1"/>
    <col min="15095" max="15095" width="11.28515625" style="162" customWidth="1"/>
    <col min="15096" max="15096" width="10.28515625" style="162" customWidth="1"/>
    <col min="15097" max="15347" width="8.85546875" style="162"/>
    <col min="15348" max="15348" width="57.28515625" style="162" customWidth="1"/>
    <col min="15349" max="15349" width="9.28515625" style="162" customWidth="1"/>
    <col min="15350" max="15350" width="11.140625" style="162" customWidth="1"/>
    <col min="15351" max="15351" width="11.28515625" style="162" customWidth="1"/>
    <col min="15352" max="15352" width="10.28515625" style="162" customWidth="1"/>
    <col min="15353" max="15603" width="8.85546875" style="162"/>
    <col min="15604" max="15604" width="57.28515625" style="162" customWidth="1"/>
    <col min="15605" max="15605" width="9.28515625" style="162" customWidth="1"/>
    <col min="15606" max="15606" width="11.140625" style="162" customWidth="1"/>
    <col min="15607" max="15607" width="11.28515625" style="162" customWidth="1"/>
    <col min="15608" max="15608" width="10.28515625" style="162" customWidth="1"/>
    <col min="15609" max="15859" width="8.85546875" style="162"/>
    <col min="15860" max="15860" width="57.28515625" style="162" customWidth="1"/>
    <col min="15861" max="15861" width="9.28515625" style="162" customWidth="1"/>
    <col min="15862" max="15862" width="11.140625" style="162" customWidth="1"/>
    <col min="15863" max="15863" width="11.28515625" style="162" customWidth="1"/>
    <col min="15864" max="15864" width="10.28515625" style="162" customWidth="1"/>
    <col min="15865" max="16115" width="8.85546875" style="162"/>
    <col min="16116" max="16116" width="57.28515625" style="162" customWidth="1"/>
    <col min="16117" max="16117" width="9.28515625" style="162" customWidth="1"/>
    <col min="16118" max="16118" width="11.140625" style="162" customWidth="1"/>
    <col min="16119" max="16119" width="11.28515625" style="162" customWidth="1"/>
    <col min="16120" max="16120" width="10.28515625" style="162" customWidth="1"/>
    <col min="16121" max="16371" width="8.85546875" style="162"/>
    <col min="16372" max="16384" width="9" style="162" customWidth="1"/>
  </cols>
  <sheetData>
    <row r="1" spans="1:6" ht="33" customHeight="1">
      <c r="A1" s="1175" t="s">
        <v>1514</v>
      </c>
      <c r="B1" s="1175"/>
      <c r="C1" s="1175"/>
      <c r="D1" s="1175"/>
      <c r="E1" s="1175"/>
      <c r="F1" s="1175"/>
    </row>
    <row r="2" spans="1:6" ht="33" customHeight="1">
      <c r="A2" s="1176" t="s">
        <v>1515</v>
      </c>
      <c r="B2" s="1176"/>
      <c r="C2" s="1176"/>
      <c r="D2" s="1176"/>
      <c r="E2" s="1176"/>
      <c r="F2" s="1176"/>
    </row>
    <row r="3" spans="1:6" ht="18.75" customHeight="1">
      <c r="A3" s="1070" t="s">
        <v>1422</v>
      </c>
      <c r="B3" s="1070"/>
      <c r="C3" s="1071"/>
      <c r="D3" s="1072" t="s">
        <v>373</v>
      </c>
      <c r="E3" s="1072"/>
      <c r="F3" s="1073"/>
    </row>
    <row r="4" spans="1:6" ht="38.25" customHeight="1">
      <c r="A4" s="1074" t="s">
        <v>384</v>
      </c>
      <c r="B4" s="662" t="s">
        <v>51</v>
      </c>
      <c r="C4" s="662" t="s">
        <v>444</v>
      </c>
      <c r="D4" s="662" t="s">
        <v>445</v>
      </c>
      <c r="E4" s="662" t="s">
        <v>58</v>
      </c>
      <c r="F4" s="1074" t="s">
        <v>385</v>
      </c>
    </row>
    <row r="5" spans="1:6" ht="56.25">
      <c r="A5" s="1074"/>
      <c r="B5" s="662" t="s">
        <v>813</v>
      </c>
      <c r="C5" s="662" t="s">
        <v>749</v>
      </c>
      <c r="D5" s="662" t="s">
        <v>57</v>
      </c>
      <c r="E5" s="662" t="s">
        <v>36</v>
      </c>
      <c r="F5" s="1074"/>
    </row>
    <row r="6" spans="1:6" ht="45" customHeight="1">
      <c r="A6" s="660" t="s">
        <v>864</v>
      </c>
      <c r="B6" s="290">
        <v>220</v>
      </c>
      <c r="C6" s="290">
        <v>47</v>
      </c>
      <c r="D6" s="290">
        <v>55</v>
      </c>
      <c r="E6" s="474">
        <f>SUM(B6:D6)</f>
        <v>322</v>
      </c>
      <c r="F6" s="660" t="s">
        <v>860</v>
      </c>
    </row>
    <row r="7" spans="1:6" ht="45" customHeight="1">
      <c r="A7" s="660" t="s">
        <v>810</v>
      </c>
      <c r="B7" s="291">
        <v>5380</v>
      </c>
      <c r="C7" s="291">
        <v>1476</v>
      </c>
      <c r="D7" s="291">
        <v>1078</v>
      </c>
      <c r="E7" s="474">
        <f>SUM(B7:D7)</f>
        <v>7934</v>
      </c>
      <c r="F7" s="660" t="s">
        <v>861</v>
      </c>
    </row>
    <row r="8" spans="1:6" ht="45" customHeight="1">
      <c r="A8" s="660" t="s">
        <v>811</v>
      </c>
      <c r="B8" s="290">
        <v>12977</v>
      </c>
      <c r="C8" s="290">
        <v>3817</v>
      </c>
      <c r="D8" s="290">
        <v>2984</v>
      </c>
      <c r="E8" s="474">
        <f>SUM(B8:D8)</f>
        <v>19778</v>
      </c>
      <c r="F8" s="660" t="s">
        <v>862</v>
      </c>
    </row>
    <row r="9" spans="1:6" ht="45" customHeight="1">
      <c r="A9" s="660" t="s">
        <v>812</v>
      </c>
      <c r="B9" s="291">
        <v>774</v>
      </c>
      <c r="C9" s="291">
        <v>1056</v>
      </c>
      <c r="D9" s="291">
        <v>1</v>
      </c>
      <c r="E9" s="474">
        <f>SUM(B9:D9)</f>
        <v>1831</v>
      </c>
      <c r="F9" s="660" t="s">
        <v>863</v>
      </c>
    </row>
    <row r="10" spans="1:6">
      <c r="A10" s="163" t="s">
        <v>1517</v>
      </c>
      <c r="F10" s="985" t="s">
        <v>1516</v>
      </c>
    </row>
    <row r="12" spans="1:6" ht="33">
      <c r="A12" s="164"/>
      <c r="B12" s="165"/>
      <c r="C12" s="165"/>
      <c r="D12" s="165"/>
      <c r="E12" s="165"/>
      <c r="F12" s="164"/>
    </row>
    <row r="13" spans="1:6" ht="19.5">
      <c r="B13" s="165"/>
      <c r="C13" s="165"/>
      <c r="D13" s="165"/>
      <c r="E13" s="165"/>
    </row>
    <row r="14" spans="1:6" ht="19.5">
      <c r="B14" s="165"/>
      <c r="C14" s="165"/>
      <c r="D14" s="165"/>
      <c r="E14" s="165"/>
    </row>
  </sheetData>
  <mergeCells count="6">
    <mergeCell ref="A1:F1"/>
    <mergeCell ref="A2:F2"/>
    <mergeCell ref="A3:C3"/>
    <mergeCell ref="D3:F3"/>
    <mergeCell ref="A4:A5"/>
    <mergeCell ref="F4:F5"/>
  </mergeCells>
  <printOptions horizontalCentered="1" verticalCentered="1"/>
  <pageMargins left="0.70866141732283472" right="0.70866141732283472" top="1.1811023622047245" bottom="1.1811023622047245" header="0.51181102362204722" footer="0.51181102362204722"/>
  <pageSetup paperSize="9" scale="7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7"/>
  <sheetViews>
    <sheetView showGridLines="0" rightToLeft="1" zoomScaleNormal="100" workbookViewId="0">
      <selection activeCell="O7" sqref="O7"/>
    </sheetView>
  </sheetViews>
  <sheetFormatPr defaultColWidth="8.85546875" defaultRowHeight="12.75"/>
  <cols>
    <col min="1" max="1" width="23.7109375" style="167" bestFit="1" customWidth="1"/>
    <col min="2" max="6" width="22.28515625" style="133" customWidth="1"/>
    <col min="7" max="7" width="27.7109375" style="167" customWidth="1"/>
    <col min="8" max="8" width="8" style="133" customWidth="1"/>
    <col min="9" max="253" width="8.85546875" style="133"/>
    <col min="254" max="254" width="45.28515625" style="133" customWidth="1"/>
    <col min="255" max="260" width="8.28515625" style="133" customWidth="1"/>
    <col min="261" max="263" width="9.140625" style="133" customWidth="1"/>
    <col min="264" max="264" width="8" style="133" customWidth="1"/>
    <col min="265" max="509" width="8.85546875" style="133"/>
    <col min="510" max="510" width="45.28515625" style="133" customWidth="1"/>
    <col min="511" max="516" width="8.28515625" style="133" customWidth="1"/>
    <col min="517" max="519" width="9.140625" style="133" customWidth="1"/>
    <col min="520" max="520" width="8" style="133" customWidth="1"/>
    <col min="521" max="765" width="8.85546875" style="133"/>
    <col min="766" max="766" width="45.28515625" style="133" customWidth="1"/>
    <col min="767" max="772" width="8.28515625" style="133" customWidth="1"/>
    <col min="773" max="775" width="9.140625" style="133" customWidth="1"/>
    <col min="776" max="776" width="8" style="133" customWidth="1"/>
    <col min="777" max="1021" width="8.85546875" style="133"/>
    <col min="1022" max="1022" width="45.28515625" style="133" customWidth="1"/>
    <col min="1023" max="1028" width="8.28515625" style="133" customWidth="1"/>
    <col min="1029" max="1031" width="9.140625" style="133" customWidth="1"/>
    <col min="1032" max="1032" width="8" style="133" customWidth="1"/>
    <col min="1033" max="1277" width="8.85546875" style="133"/>
    <col min="1278" max="1278" width="45.28515625" style="133" customWidth="1"/>
    <col min="1279" max="1284" width="8.28515625" style="133" customWidth="1"/>
    <col min="1285" max="1287" width="9.140625" style="133" customWidth="1"/>
    <col min="1288" max="1288" width="8" style="133" customWidth="1"/>
    <col min="1289" max="1533" width="8.85546875" style="133"/>
    <col min="1534" max="1534" width="45.28515625" style="133" customWidth="1"/>
    <col min="1535" max="1540" width="8.28515625" style="133" customWidth="1"/>
    <col min="1541" max="1543" width="9.140625" style="133" customWidth="1"/>
    <col min="1544" max="1544" width="8" style="133" customWidth="1"/>
    <col min="1545" max="1789" width="8.85546875" style="133"/>
    <col min="1790" max="1790" width="45.28515625" style="133" customWidth="1"/>
    <col min="1791" max="1796" width="8.28515625" style="133" customWidth="1"/>
    <col min="1797" max="1799" width="9.140625" style="133" customWidth="1"/>
    <col min="1800" max="1800" width="8" style="133" customWidth="1"/>
    <col min="1801" max="2045" width="8.85546875" style="133"/>
    <col min="2046" max="2046" width="45.28515625" style="133" customWidth="1"/>
    <col min="2047" max="2052" width="8.28515625" style="133" customWidth="1"/>
    <col min="2053" max="2055" width="9.140625" style="133" customWidth="1"/>
    <col min="2056" max="2056" width="8" style="133" customWidth="1"/>
    <col min="2057" max="2301" width="8.85546875" style="133"/>
    <col min="2302" max="2302" width="45.28515625" style="133" customWidth="1"/>
    <col min="2303" max="2308" width="8.28515625" style="133" customWidth="1"/>
    <col min="2309" max="2311" width="9.140625" style="133" customWidth="1"/>
    <col min="2312" max="2312" width="8" style="133" customWidth="1"/>
    <col min="2313" max="2557" width="8.85546875" style="133"/>
    <col min="2558" max="2558" width="45.28515625" style="133" customWidth="1"/>
    <col min="2559" max="2564" width="8.28515625" style="133" customWidth="1"/>
    <col min="2565" max="2567" width="9.140625" style="133" customWidth="1"/>
    <col min="2568" max="2568" width="8" style="133" customWidth="1"/>
    <col min="2569" max="2813" width="8.85546875" style="133"/>
    <col min="2814" max="2814" width="45.28515625" style="133" customWidth="1"/>
    <col min="2815" max="2820" width="8.28515625" style="133" customWidth="1"/>
    <col min="2821" max="2823" width="9.140625" style="133" customWidth="1"/>
    <col min="2824" max="2824" width="8" style="133" customWidth="1"/>
    <col min="2825" max="3069" width="8.85546875" style="133"/>
    <col min="3070" max="3070" width="45.28515625" style="133" customWidth="1"/>
    <col min="3071" max="3076" width="8.28515625" style="133" customWidth="1"/>
    <col min="3077" max="3079" width="9.140625" style="133" customWidth="1"/>
    <col min="3080" max="3080" width="8" style="133" customWidth="1"/>
    <col min="3081" max="3325" width="8.85546875" style="133"/>
    <col min="3326" max="3326" width="45.28515625" style="133" customWidth="1"/>
    <col min="3327" max="3332" width="8.28515625" style="133" customWidth="1"/>
    <col min="3333" max="3335" width="9.140625" style="133" customWidth="1"/>
    <col min="3336" max="3336" width="8" style="133" customWidth="1"/>
    <col min="3337" max="3581" width="8.85546875" style="133"/>
    <col min="3582" max="3582" width="45.28515625" style="133" customWidth="1"/>
    <col min="3583" max="3588" width="8.28515625" style="133" customWidth="1"/>
    <col min="3589" max="3591" width="9.140625" style="133" customWidth="1"/>
    <col min="3592" max="3592" width="8" style="133" customWidth="1"/>
    <col min="3593" max="3837" width="8.85546875" style="133"/>
    <col min="3838" max="3838" width="45.28515625" style="133" customWidth="1"/>
    <col min="3839" max="3844" width="8.28515625" style="133" customWidth="1"/>
    <col min="3845" max="3847" width="9.140625" style="133" customWidth="1"/>
    <col min="3848" max="3848" width="8" style="133" customWidth="1"/>
    <col min="3849" max="4093" width="8.85546875" style="133"/>
    <col min="4094" max="4094" width="45.28515625" style="133" customWidth="1"/>
    <col min="4095" max="4100" width="8.28515625" style="133" customWidth="1"/>
    <col min="4101" max="4103" width="9.140625" style="133" customWidth="1"/>
    <col min="4104" max="4104" width="8" style="133" customWidth="1"/>
    <col min="4105" max="4349" width="8.85546875" style="133"/>
    <col min="4350" max="4350" width="45.28515625" style="133" customWidth="1"/>
    <col min="4351" max="4356" width="8.28515625" style="133" customWidth="1"/>
    <col min="4357" max="4359" width="9.140625" style="133" customWidth="1"/>
    <col min="4360" max="4360" width="8" style="133" customWidth="1"/>
    <col min="4361" max="4605" width="8.85546875" style="133"/>
    <col min="4606" max="4606" width="45.28515625" style="133" customWidth="1"/>
    <col min="4607" max="4612" width="8.28515625" style="133" customWidth="1"/>
    <col min="4613" max="4615" width="9.140625" style="133" customWidth="1"/>
    <col min="4616" max="4616" width="8" style="133" customWidth="1"/>
    <col min="4617" max="4861" width="8.85546875" style="133"/>
    <col min="4862" max="4862" width="45.28515625" style="133" customWidth="1"/>
    <col min="4863" max="4868" width="8.28515625" style="133" customWidth="1"/>
    <col min="4869" max="4871" width="9.140625" style="133" customWidth="1"/>
    <col min="4872" max="4872" width="8" style="133" customWidth="1"/>
    <col min="4873" max="5117" width="8.85546875" style="133"/>
    <col min="5118" max="5118" width="45.28515625" style="133" customWidth="1"/>
    <col min="5119" max="5124" width="8.28515625" style="133" customWidth="1"/>
    <col min="5125" max="5127" width="9.140625" style="133" customWidth="1"/>
    <col min="5128" max="5128" width="8" style="133" customWidth="1"/>
    <col min="5129" max="5373" width="8.85546875" style="133"/>
    <col min="5374" max="5374" width="45.28515625" style="133" customWidth="1"/>
    <col min="5375" max="5380" width="8.28515625" style="133" customWidth="1"/>
    <col min="5381" max="5383" width="9.140625" style="133" customWidth="1"/>
    <col min="5384" max="5384" width="8" style="133" customWidth="1"/>
    <col min="5385" max="5629" width="8.85546875" style="133"/>
    <col min="5630" max="5630" width="45.28515625" style="133" customWidth="1"/>
    <col min="5631" max="5636" width="8.28515625" style="133" customWidth="1"/>
    <col min="5637" max="5639" width="9.140625" style="133" customWidth="1"/>
    <col min="5640" max="5640" width="8" style="133" customWidth="1"/>
    <col min="5641" max="5885" width="8.85546875" style="133"/>
    <col min="5886" max="5886" width="45.28515625" style="133" customWidth="1"/>
    <col min="5887" max="5892" width="8.28515625" style="133" customWidth="1"/>
    <col min="5893" max="5895" width="9.140625" style="133" customWidth="1"/>
    <col min="5896" max="5896" width="8" style="133" customWidth="1"/>
    <col min="5897" max="6141" width="8.85546875" style="133"/>
    <col min="6142" max="6142" width="45.28515625" style="133" customWidth="1"/>
    <col min="6143" max="6148" width="8.28515625" style="133" customWidth="1"/>
    <col min="6149" max="6151" width="9.140625" style="133" customWidth="1"/>
    <col min="6152" max="6152" width="8" style="133" customWidth="1"/>
    <col min="6153" max="6397" width="8.85546875" style="133"/>
    <col min="6398" max="6398" width="45.28515625" style="133" customWidth="1"/>
    <col min="6399" max="6404" width="8.28515625" style="133" customWidth="1"/>
    <col min="6405" max="6407" width="9.140625" style="133" customWidth="1"/>
    <col min="6408" max="6408" width="8" style="133" customWidth="1"/>
    <col min="6409" max="6653" width="8.85546875" style="133"/>
    <col min="6654" max="6654" width="45.28515625" style="133" customWidth="1"/>
    <col min="6655" max="6660" width="8.28515625" style="133" customWidth="1"/>
    <col min="6661" max="6663" width="9.140625" style="133" customWidth="1"/>
    <col min="6664" max="6664" width="8" style="133" customWidth="1"/>
    <col min="6665" max="6909" width="8.85546875" style="133"/>
    <col min="6910" max="6910" width="45.28515625" style="133" customWidth="1"/>
    <col min="6911" max="6916" width="8.28515625" style="133" customWidth="1"/>
    <col min="6917" max="6919" width="9.140625" style="133" customWidth="1"/>
    <col min="6920" max="6920" width="8" style="133" customWidth="1"/>
    <col min="6921" max="7165" width="8.85546875" style="133"/>
    <col min="7166" max="7166" width="45.28515625" style="133" customWidth="1"/>
    <col min="7167" max="7172" width="8.28515625" style="133" customWidth="1"/>
    <col min="7173" max="7175" width="9.140625" style="133" customWidth="1"/>
    <col min="7176" max="7176" width="8" style="133" customWidth="1"/>
    <col min="7177" max="7421" width="8.85546875" style="133"/>
    <col min="7422" max="7422" width="45.28515625" style="133" customWidth="1"/>
    <col min="7423" max="7428" width="8.28515625" style="133" customWidth="1"/>
    <col min="7429" max="7431" width="9.140625" style="133" customWidth="1"/>
    <col min="7432" max="7432" width="8" style="133" customWidth="1"/>
    <col min="7433" max="7677" width="8.85546875" style="133"/>
    <col min="7678" max="7678" width="45.28515625" style="133" customWidth="1"/>
    <col min="7679" max="7684" width="8.28515625" style="133" customWidth="1"/>
    <col min="7685" max="7687" width="9.140625" style="133" customWidth="1"/>
    <col min="7688" max="7688" width="8" style="133" customWidth="1"/>
    <col min="7689" max="7933" width="8.85546875" style="133"/>
    <col min="7934" max="7934" width="45.28515625" style="133" customWidth="1"/>
    <col min="7935" max="7940" width="8.28515625" style="133" customWidth="1"/>
    <col min="7941" max="7943" width="9.140625" style="133" customWidth="1"/>
    <col min="7944" max="7944" width="8" style="133" customWidth="1"/>
    <col min="7945" max="8189" width="8.85546875" style="133"/>
    <col min="8190" max="8190" width="45.28515625" style="133" customWidth="1"/>
    <col min="8191" max="8196" width="8.28515625" style="133" customWidth="1"/>
    <col min="8197" max="8199" width="9.140625" style="133" customWidth="1"/>
    <col min="8200" max="8200" width="8" style="133" customWidth="1"/>
    <col min="8201" max="8445" width="8.85546875" style="133"/>
    <col min="8446" max="8446" width="45.28515625" style="133" customWidth="1"/>
    <col min="8447" max="8452" width="8.28515625" style="133" customWidth="1"/>
    <col min="8453" max="8455" width="9.140625" style="133" customWidth="1"/>
    <col min="8456" max="8456" width="8" style="133" customWidth="1"/>
    <col min="8457" max="8701" width="8.85546875" style="133"/>
    <col min="8702" max="8702" width="45.28515625" style="133" customWidth="1"/>
    <col min="8703" max="8708" width="8.28515625" style="133" customWidth="1"/>
    <col min="8709" max="8711" width="9.140625" style="133" customWidth="1"/>
    <col min="8712" max="8712" width="8" style="133" customWidth="1"/>
    <col min="8713" max="8957" width="8.85546875" style="133"/>
    <col min="8958" max="8958" width="45.28515625" style="133" customWidth="1"/>
    <col min="8959" max="8964" width="8.28515625" style="133" customWidth="1"/>
    <col min="8965" max="8967" width="9.140625" style="133" customWidth="1"/>
    <col min="8968" max="8968" width="8" style="133" customWidth="1"/>
    <col min="8969" max="9213" width="8.85546875" style="133"/>
    <col min="9214" max="9214" width="45.28515625" style="133" customWidth="1"/>
    <col min="9215" max="9220" width="8.28515625" style="133" customWidth="1"/>
    <col min="9221" max="9223" width="9.140625" style="133" customWidth="1"/>
    <col min="9224" max="9224" width="8" style="133" customWidth="1"/>
    <col min="9225" max="9469" width="8.85546875" style="133"/>
    <col min="9470" max="9470" width="45.28515625" style="133" customWidth="1"/>
    <col min="9471" max="9476" width="8.28515625" style="133" customWidth="1"/>
    <col min="9477" max="9479" width="9.140625" style="133" customWidth="1"/>
    <col min="9480" max="9480" width="8" style="133" customWidth="1"/>
    <col min="9481" max="9725" width="8.85546875" style="133"/>
    <col min="9726" max="9726" width="45.28515625" style="133" customWidth="1"/>
    <col min="9727" max="9732" width="8.28515625" style="133" customWidth="1"/>
    <col min="9733" max="9735" width="9.140625" style="133" customWidth="1"/>
    <col min="9736" max="9736" width="8" style="133" customWidth="1"/>
    <col min="9737" max="9981" width="8.85546875" style="133"/>
    <col min="9982" max="9982" width="45.28515625" style="133" customWidth="1"/>
    <col min="9983" max="9988" width="8.28515625" style="133" customWidth="1"/>
    <col min="9989" max="9991" width="9.140625" style="133" customWidth="1"/>
    <col min="9992" max="9992" width="8" style="133" customWidth="1"/>
    <col min="9993" max="10237" width="8.85546875" style="133"/>
    <col min="10238" max="10238" width="45.28515625" style="133" customWidth="1"/>
    <col min="10239" max="10244" width="8.28515625" style="133" customWidth="1"/>
    <col min="10245" max="10247" width="9.140625" style="133" customWidth="1"/>
    <col min="10248" max="10248" width="8" style="133" customWidth="1"/>
    <col min="10249" max="10493" width="8.85546875" style="133"/>
    <col min="10494" max="10494" width="45.28515625" style="133" customWidth="1"/>
    <col min="10495" max="10500" width="8.28515625" style="133" customWidth="1"/>
    <col min="10501" max="10503" width="9.140625" style="133" customWidth="1"/>
    <col min="10504" max="10504" width="8" style="133" customWidth="1"/>
    <col min="10505" max="10749" width="8.85546875" style="133"/>
    <col min="10750" max="10750" width="45.28515625" style="133" customWidth="1"/>
    <col min="10751" max="10756" width="8.28515625" style="133" customWidth="1"/>
    <col min="10757" max="10759" width="9.140625" style="133" customWidth="1"/>
    <col min="10760" max="10760" width="8" style="133" customWidth="1"/>
    <col min="10761" max="11005" width="8.85546875" style="133"/>
    <col min="11006" max="11006" width="45.28515625" style="133" customWidth="1"/>
    <col min="11007" max="11012" width="8.28515625" style="133" customWidth="1"/>
    <col min="11013" max="11015" width="9.140625" style="133" customWidth="1"/>
    <col min="11016" max="11016" width="8" style="133" customWidth="1"/>
    <col min="11017" max="11261" width="8.85546875" style="133"/>
    <col min="11262" max="11262" width="45.28515625" style="133" customWidth="1"/>
    <col min="11263" max="11268" width="8.28515625" style="133" customWidth="1"/>
    <col min="11269" max="11271" width="9.140625" style="133" customWidth="1"/>
    <col min="11272" max="11272" width="8" style="133" customWidth="1"/>
    <col min="11273" max="11517" width="8.85546875" style="133"/>
    <col min="11518" max="11518" width="45.28515625" style="133" customWidth="1"/>
    <col min="11519" max="11524" width="8.28515625" style="133" customWidth="1"/>
    <col min="11525" max="11527" width="9.140625" style="133" customWidth="1"/>
    <col min="11528" max="11528" width="8" style="133" customWidth="1"/>
    <col min="11529" max="11773" width="8.85546875" style="133"/>
    <col min="11774" max="11774" width="45.28515625" style="133" customWidth="1"/>
    <col min="11775" max="11780" width="8.28515625" style="133" customWidth="1"/>
    <col min="11781" max="11783" width="9.140625" style="133" customWidth="1"/>
    <col min="11784" max="11784" width="8" style="133" customWidth="1"/>
    <col min="11785" max="12029" width="8.85546875" style="133"/>
    <col min="12030" max="12030" width="45.28515625" style="133" customWidth="1"/>
    <col min="12031" max="12036" width="8.28515625" style="133" customWidth="1"/>
    <col min="12037" max="12039" width="9.140625" style="133" customWidth="1"/>
    <col min="12040" max="12040" width="8" style="133" customWidth="1"/>
    <col min="12041" max="12285" width="8.85546875" style="133"/>
    <col min="12286" max="12286" width="45.28515625" style="133" customWidth="1"/>
    <col min="12287" max="12292" width="8.28515625" style="133" customWidth="1"/>
    <col min="12293" max="12295" width="9.140625" style="133" customWidth="1"/>
    <col min="12296" max="12296" width="8" style="133" customWidth="1"/>
    <col min="12297" max="12541" width="8.85546875" style="133"/>
    <col min="12542" max="12542" width="45.28515625" style="133" customWidth="1"/>
    <col min="12543" max="12548" width="8.28515625" style="133" customWidth="1"/>
    <col min="12549" max="12551" width="9.140625" style="133" customWidth="1"/>
    <col min="12552" max="12552" width="8" style="133" customWidth="1"/>
    <col min="12553" max="12797" width="8.85546875" style="133"/>
    <col min="12798" max="12798" width="45.28515625" style="133" customWidth="1"/>
    <col min="12799" max="12804" width="8.28515625" style="133" customWidth="1"/>
    <col min="12805" max="12807" width="9.140625" style="133" customWidth="1"/>
    <col min="12808" max="12808" width="8" style="133" customWidth="1"/>
    <col min="12809" max="13053" width="8.85546875" style="133"/>
    <col min="13054" max="13054" width="45.28515625" style="133" customWidth="1"/>
    <col min="13055" max="13060" width="8.28515625" style="133" customWidth="1"/>
    <col min="13061" max="13063" width="9.140625" style="133" customWidth="1"/>
    <col min="13064" max="13064" width="8" style="133" customWidth="1"/>
    <col min="13065" max="13309" width="8.85546875" style="133"/>
    <col min="13310" max="13310" width="45.28515625" style="133" customWidth="1"/>
    <col min="13311" max="13316" width="8.28515625" style="133" customWidth="1"/>
    <col min="13317" max="13319" width="9.140625" style="133" customWidth="1"/>
    <col min="13320" max="13320" width="8" style="133" customWidth="1"/>
    <col min="13321" max="13565" width="8.85546875" style="133"/>
    <col min="13566" max="13566" width="45.28515625" style="133" customWidth="1"/>
    <col min="13567" max="13572" width="8.28515625" style="133" customWidth="1"/>
    <col min="13573" max="13575" width="9.140625" style="133" customWidth="1"/>
    <col min="13576" max="13576" width="8" style="133" customWidth="1"/>
    <col min="13577" max="13821" width="8.85546875" style="133"/>
    <col min="13822" max="13822" width="45.28515625" style="133" customWidth="1"/>
    <col min="13823" max="13828" width="8.28515625" style="133" customWidth="1"/>
    <col min="13829" max="13831" width="9.140625" style="133" customWidth="1"/>
    <col min="13832" max="13832" width="8" style="133" customWidth="1"/>
    <col min="13833" max="14077" width="8.85546875" style="133"/>
    <col min="14078" max="14078" width="45.28515625" style="133" customWidth="1"/>
    <col min="14079" max="14084" width="8.28515625" style="133" customWidth="1"/>
    <col min="14085" max="14087" width="9.140625" style="133" customWidth="1"/>
    <col min="14088" max="14088" width="8" style="133" customWidth="1"/>
    <col min="14089" max="14333" width="8.85546875" style="133"/>
    <col min="14334" max="14334" width="45.28515625" style="133" customWidth="1"/>
    <col min="14335" max="14340" width="8.28515625" style="133" customWidth="1"/>
    <col min="14341" max="14343" width="9.140625" style="133" customWidth="1"/>
    <col min="14344" max="14344" width="8" style="133" customWidth="1"/>
    <col min="14345" max="14589" width="8.85546875" style="133"/>
    <col min="14590" max="14590" width="45.28515625" style="133" customWidth="1"/>
    <col min="14591" max="14596" width="8.28515625" style="133" customWidth="1"/>
    <col min="14597" max="14599" width="9.140625" style="133" customWidth="1"/>
    <col min="14600" max="14600" width="8" style="133" customWidth="1"/>
    <col min="14601" max="14845" width="8.85546875" style="133"/>
    <col min="14846" max="14846" width="45.28515625" style="133" customWidth="1"/>
    <col min="14847" max="14852" width="8.28515625" style="133" customWidth="1"/>
    <col min="14853" max="14855" width="9.140625" style="133" customWidth="1"/>
    <col min="14856" max="14856" width="8" style="133" customWidth="1"/>
    <col min="14857" max="15101" width="8.85546875" style="133"/>
    <col min="15102" max="15102" width="45.28515625" style="133" customWidth="1"/>
    <col min="15103" max="15108" width="8.28515625" style="133" customWidth="1"/>
    <col min="15109" max="15111" width="9.140625" style="133" customWidth="1"/>
    <col min="15112" max="15112" width="8" style="133" customWidth="1"/>
    <col min="15113" max="15357" width="8.85546875" style="133"/>
    <col min="15358" max="15358" width="45.28515625" style="133" customWidth="1"/>
    <col min="15359" max="15364" width="8.28515625" style="133" customWidth="1"/>
    <col min="15365" max="15367" width="9.140625" style="133" customWidth="1"/>
    <col min="15368" max="15368" width="8" style="133" customWidth="1"/>
    <col min="15369" max="15613" width="8.85546875" style="133"/>
    <col min="15614" max="15614" width="45.28515625" style="133" customWidth="1"/>
    <col min="15615" max="15620" width="8.28515625" style="133" customWidth="1"/>
    <col min="15621" max="15623" width="9.140625" style="133" customWidth="1"/>
    <col min="15624" max="15624" width="8" style="133" customWidth="1"/>
    <col min="15625" max="15869" width="8.85546875" style="133"/>
    <col min="15870" max="15870" width="45.28515625" style="133" customWidth="1"/>
    <col min="15871" max="15876" width="8.28515625" style="133" customWidth="1"/>
    <col min="15877" max="15879" width="9.140625" style="133" customWidth="1"/>
    <col min="15880" max="15880" width="8" style="133" customWidth="1"/>
    <col min="15881" max="16125" width="8.85546875" style="133"/>
    <col min="16126" max="16126" width="45.28515625" style="133" customWidth="1"/>
    <col min="16127" max="16132" width="8.28515625" style="133" customWidth="1"/>
    <col min="16133" max="16135" width="9.140625" style="133" customWidth="1"/>
    <col min="16136" max="16136" width="8" style="133" customWidth="1"/>
    <col min="16137" max="16381" width="8.85546875" style="133"/>
    <col min="16382" max="16384" width="9" style="133" customWidth="1"/>
  </cols>
  <sheetData>
    <row r="1" spans="1:9" s="162" customFormat="1" ht="33" customHeight="1">
      <c r="A1" s="1007" t="s">
        <v>1518</v>
      </c>
      <c r="B1" s="1007"/>
      <c r="C1" s="1007"/>
      <c r="D1" s="1007"/>
      <c r="E1" s="1007"/>
      <c r="F1" s="1007"/>
      <c r="G1" s="1007"/>
    </row>
    <row r="2" spans="1:9" s="162" customFormat="1" ht="33" customHeight="1">
      <c r="A2" s="1069" t="s">
        <v>1519</v>
      </c>
      <c r="B2" s="1069"/>
      <c r="C2" s="1069"/>
      <c r="D2" s="1069"/>
      <c r="E2" s="1069"/>
      <c r="F2" s="1069"/>
      <c r="G2" s="1069"/>
    </row>
    <row r="3" spans="1:9" s="134" customFormat="1" ht="18.75">
      <c r="A3" s="1070" t="s">
        <v>383</v>
      </c>
      <c r="B3" s="1070"/>
      <c r="C3" s="1071"/>
      <c r="D3" s="1072" t="s">
        <v>1423</v>
      </c>
      <c r="E3" s="1072"/>
      <c r="F3" s="1072"/>
      <c r="G3" s="1073"/>
    </row>
    <row r="4" spans="1:9" ht="30" customHeight="1">
      <c r="A4" s="1075" t="s">
        <v>211</v>
      </c>
      <c r="B4" s="1075" t="s">
        <v>668</v>
      </c>
      <c r="C4" s="1140" t="s">
        <v>881</v>
      </c>
      <c r="D4" s="1077"/>
      <c r="E4" s="1140" t="s">
        <v>882</v>
      </c>
      <c r="F4" s="1077"/>
      <c r="G4" s="1074" t="s">
        <v>212</v>
      </c>
    </row>
    <row r="5" spans="1:9" ht="30" customHeight="1">
      <c r="A5" s="1137"/>
      <c r="B5" s="1137"/>
      <c r="C5" s="1142" t="s">
        <v>884</v>
      </c>
      <c r="D5" s="1078"/>
      <c r="E5" s="1142" t="s">
        <v>883</v>
      </c>
      <c r="F5" s="1078"/>
      <c r="G5" s="1074"/>
    </row>
    <row r="6" spans="1:9" ht="18.75">
      <c r="A6" s="1076"/>
      <c r="B6" s="1076"/>
      <c r="C6" s="661" t="s">
        <v>446</v>
      </c>
      <c r="D6" s="661" t="s">
        <v>447</v>
      </c>
      <c r="E6" s="661" t="s">
        <v>80</v>
      </c>
      <c r="F6" s="661" t="s">
        <v>448</v>
      </c>
      <c r="G6" s="1074"/>
    </row>
    <row r="7" spans="1:9" ht="50.1" customHeight="1">
      <c r="A7" s="460" t="s">
        <v>814</v>
      </c>
      <c r="B7" s="470">
        <v>12977</v>
      </c>
      <c r="C7" s="469">
        <v>7185</v>
      </c>
      <c r="D7" s="469">
        <v>5792</v>
      </c>
      <c r="E7" s="470">
        <v>12027</v>
      </c>
      <c r="F7" s="470">
        <v>950</v>
      </c>
      <c r="G7" s="660" t="s">
        <v>817</v>
      </c>
      <c r="H7" s="166"/>
      <c r="I7" s="166"/>
    </row>
    <row r="8" spans="1:9" ht="56.25">
      <c r="A8" s="460" t="s">
        <v>815</v>
      </c>
      <c r="B8" s="473">
        <v>3817</v>
      </c>
      <c r="C8" s="471">
        <v>2108</v>
      </c>
      <c r="D8" s="471">
        <v>1709</v>
      </c>
      <c r="E8" s="471">
        <v>3641</v>
      </c>
      <c r="F8" s="472">
        <v>176</v>
      </c>
      <c r="G8" s="660" t="s">
        <v>818</v>
      </c>
      <c r="H8" s="166"/>
      <c r="I8" s="166"/>
    </row>
    <row r="9" spans="1:9" ht="50.1" customHeight="1">
      <c r="A9" s="460" t="s">
        <v>816</v>
      </c>
      <c r="B9" s="470">
        <v>2984</v>
      </c>
      <c r="C9" s="469">
        <v>1827</v>
      </c>
      <c r="D9" s="469">
        <v>1157</v>
      </c>
      <c r="E9" s="469">
        <v>1116</v>
      </c>
      <c r="F9" s="470">
        <v>1868</v>
      </c>
      <c r="G9" s="660" t="s">
        <v>819</v>
      </c>
      <c r="H9" s="166"/>
      <c r="I9" s="166"/>
    </row>
    <row r="10" spans="1:9" ht="50.1" customHeight="1">
      <c r="A10" s="392" t="s">
        <v>35</v>
      </c>
      <c r="B10" s="429">
        <f>D10+C10</f>
        <v>19778</v>
      </c>
      <c r="C10" s="429">
        <f>SUM(C7:C9)</f>
        <v>11120</v>
      </c>
      <c r="D10" s="429">
        <f>SUM(D7:D9)</f>
        <v>8658</v>
      </c>
      <c r="E10" s="429">
        <f>SUM(E7:E9)</f>
        <v>16784</v>
      </c>
      <c r="F10" s="429">
        <f>SUM(F7:F9)</f>
        <v>2994</v>
      </c>
      <c r="G10" s="392" t="s">
        <v>36</v>
      </c>
      <c r="H10" s="166"/>
      <c r="I10" s="166"/>
    </row>
    <row r="11" spans="1:9" s="986" customFormat="1" ht="18.75">
      <c r="A11" s="987" t="s">
        <v>1517</v>
      </c>
      <c r="G11" s="985" t="s">
        <v>1516</v>
      </c>
    </row>
    <row r="12" spans="1:9">
      <c r="H12" s="168"/>
    </row>
    <row r="13" spans="1:9">
      <c r="H13" s="168"/>
    </row>
    <row r="14" spans="1:9" s="162" customFormat="1" ht="33">
      <c r="A14" s="169"/>
      <c r="B14" s="165"/>
      <c r="C14" s="165"/>
      <c r="D14" s="165"/>
      <c r="E14" s="165"/>
      <c r="G14" s="169"/>
    </row>
    <row r="22" spans="5:6">
      <c r="E22" s="135"/>
      <c r="F22" s="135"/>
    </row>
    <row r="23" spans="5:6">
      <c r="E23" s="135"/>
      <c r="F23" s="135"/>
    </row>
    <row r="24" spans="5:6">
      <c r="E24" s="135"/>
      <c r="F24" s="135"/>
    </row>
    <row r="25" spans="5:6">
      <c r="E25" s="135"/>
      <c r="F25" s="135"/>
    </row>
    <row r="26" spans="5:6">
      <c r="E26" s="135"/>
      <c r="F26" s="135"/>
    </row>
    <row r="27" spans="5:6">
      <c r="E27" s="135"/>
      <c r="F27" s="135"/>
    </row>
  </sheetData>
  <mergeCells count="11">
    <mergeCell ref="E5:F5"/>
    <mergeCell ref="A1:G1"/>
    <mergeCell ref="A2:G2"/>
    <mergeCell ref="A3:C3"/>
    <mergeCell ref="D3:G3"/>
    <mergeCell ref="A4:A6"/>
    <mergeCell ref="B4:B6"/>
    <mergeCell ref="C4:D4"/>
    <mergeCell ref="E4:F4"/>
    <mergeCell ref="G4:G6"/>
    <mergeCell ref="C5:D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K47"/>
  <sheetViews>
    <sheetView rightToLeft="1" topLeftCell="A4" zoomScale="130" zoomScaleNormal="130" workbookViewId="0">
      <selection activeCell="A2" sqref="A2:H2"/>
    </sheetView>
  </sheetViews>
  <sheetFormatPr defaultColWidth="8.85546875" defaultRowHeight="15"/>
  <cols>
    <col min="1" max="1" width="23.7109375" style="347" customWidth="1"/>
    <col min="2" max="2" width="20.140625" style="347" customWidth="1"/>
    <col min="3" max="3" width="16.7109375" style="347" customWidth="1"/>
    <col min="4" max="4" width="20.42578125" style="347" bestFit="1" customWidth="1"/>
    <col min="5" max="5" width="17.28515625" style="347" bestFit="1" customWidth="1"/>
    <col min="6" max="7" width="15.7109375" style="347" customWidth="1"/>
    <col min="8" max="8" width="23.7109375" style="347" customWidth="1"/>
    <col min="9" max="189" width="8.85546875" style="347"/>
    <col min="190" max="190" width="16.140625" style="347" customWidth="1"/>
    <col min="191" max="191" width="20" style="347" customWidth="1"/>
    <col min="192" max="193" width="12.28515625" style="347" customWidth="1"/>
    <col min="194" max="194" width="14.140625" style="347" customWidth="1"/>
    <col min="195" max="195" width="11.28515625" style="347" customWidth="1"/>
    <col min="196" max="201" width="8.85546875" style="347"/>
    <col min="202" max="202" width="15.7109375" style="347" customWidth="1"/>
    <col min="203" max="203" width="20.28515625" style="347" customWidth="1"/>
    <col min="204" max="204" width="11.85546875" style="347" customWidth="1"/>
    <col min="205" max="205" width="12.85546875" style="347" customWidth="1"/>
    <col min="206" max="206" width="13.28515625" style="347" customWidth="1"/>
    <col min="207" max="207" width="13" style="347" customWidth="1"/>
    <col min="208" max="445" width="8.85546875" style="347"/>
    <col min="446" max="446" width="16.140625" style="347" customWidth="1"/>
    <col min="447" max="447" width="20" style="347" customWidth="1"/>
    <col min="448" max="449" width="12.28515625" style="347" customWidth="1"/>
    <col min="450" max="450" width="14.140625" style="347" customWidth="1"/>
    <col min="451" max="451" width="11.28515625" style="347" customWidth="1"/>
    <col min="452" max="457" width="8.85546875" style="347"/>
    <col min="458" max="458" width="15.7109375" style="347" customWidth="1"/>
    <col min="459" max="459" width="20.28515625" style="347" customWidth="1"/>
    <col min="460" max="460" width="11.85546875" style="347" customWidth="1"/>
    <col min="461" max="461" width="12.85546875" style="347" customWidth="1"/>
    <col min="462" max="462" width="13.28515625" style="347" customWidth="1"/>
    <col min="463" max="463" width="13" style="347" customWidth="1"/>
    <col min="464" max="701" width="8.85546875" style="347"/>
    <col min="702" max="702" width="16.140625" style="347" customWidth="1"/>
    <col min="703" max="703" width="20" style="347" customWidth="1"/>
    <col min="704" max="705" width="12.28515625" style="347" customWidth="1"/>
    <col min="706" max="706" width="14.140625" style="347" customWidth="1"/>
    <col min="707" max="707" width="11.28515625" style="347" customWidth="1"/>
    <col min="708" max="713" width="8.85546875" style="347"/>
    <col min="714" max="714" width="15.7109375" style="347" customWidth="1"/>
    <col min="715" max="715" width="20.28515625" style="347" customWidth="1"/>
    <col min="716" max="716" width="11.85546875" style="347" customWidth="1"/>
    <col min="717" max="717" width="12.85546875" style="347" customWidth="1"/>
    <col min="718" max="718" width="13.28515625" style="347" customWidth="1"/>
    <col min="719" max="719" width="13" style="347" customWidth="1"/>
    <col min="720" max="957" width="8.85546875" style="347"/>
    <col min="958" max="958" width="16.140625" style="347" customWidth="1"/>
    <col min="959" max="959" width="20" style="347" customWidth="1"/>
    <col min="960" max="961" width="12.28515625" style="347" customWidth="1"/>
    <col min="962" max="962" width="14.140625" style="347" customWidth="1"/>
    <col min="963" max="963" width="11.28515625" style="347" customWidth="1"/>
    <col min="964" max="969" width="8.85546875" style="347"/>
    <col min="970" max="970" width="15.7109375" style="347" customWidth="1"/>
    <col min="971" max="971" width="20.28515625" style="347" customWidth="1"/>
    <col min="972" max="972" width="11.85546875" style="347" customWidth="1"/>
    <col min="973" max="973" width="12.85546875" style="347" customWidth="1"/>
    <col min="974" max="974" width="13.28515625" style="347" customWidth="1"/>
    <col min="975" max="975" width="13" style="347" customWidth="1"/>
    <col min="976" max="1213" width="8.85546875" style="347"/>
    <col min="1214" max="1214" width="16.140625" style="347" customWidth="1"/>
    <col min="1215" max="1215" width="20" style="347" customWidth="1"/>
    <col min="1216" max="1217" width="12.28515625" style="347" customWidth="1"/>
    <col min="1218" max="1218" width="14.140625" style="347" customWidth="1"/>
    <col min="1219" max="1219" width="11.28515625" style="347" customWidth="1"/>
    <col min="1220" max="1225" width="8.85546875" style="347"/>
    <col min="1226" max="1226" width="15.7109375" style="347" customWidth="1"/>
    <col min="1227" max="1227" width="20.28515625" style="347" customWidth="1"/>
    <col min="1228" max="1228" width="11.85546875" style="347" customWidth="1"/>
    <col min="1229" max="1229" width="12.85546875" style="347" customWidth="1"/>
    <col min="1230" max="1230" width="13.28515625" style="347" customWidth="1"/>
    <col min="1231" max="1231" width="13" style="347" customWidth="1"/>
    <col min="1232" max="1469" width="8.85546875" style="347"/>
    <col min="1470" max="1470" width="16.140625" style="347" customWidth="1"/>
    <col min="1471" max="1471" width="20" style="347" customWidth="1"/>
    <col min="1472" max="1473" width="12.28515625" style="347" customWidth="1"/>
    <col min="1474" max="1474" width="14.140625" style="347" customWidth="1"/>
    <col min="1475" max="1475" width="11.28515625" style="347" customWidth="1"/>
    <col min="1476" max="1481" width="8.85546875" style="347"/>
    <col min="1482" max="1482" width="15.7109375" style="347" customWidth="1"/>
    <col min="1483" max="1483" width="20.28515625" style="347" customWidth="1"/>
    <col min="1484" max="1484" width="11.85546875" style="347" customWidth="1"/>
    <col min="1485" max="1485" width="12.85546875" style="347" customWidth="1"/>
    <col min="1486" max="1486" width="13.28515625" style="347" customWidth="1"/>
    <col min="1487" max="1487" width="13" style="347" customWidth="1"/>
    <col min="1488" max="1725" width="8.85546875" style="347"/>
    <col min="1726" max="1726" width="16.140625" style="347" customWidth="1"/>
    <col min="1727" max="1727" width="20" style="347" customWidth="1"/>
    <col min="1728" max="1729" width="12.28515625" style="347" customWidth="1"/>
    <col min="1730" max="1730" width="14.140625" style="347" customWidth="1"/>
    <col min="1731" max="1731" width="11.28515625" style="347" customWidth="1"/>
    <col min="1732" max="1737" width="8.85546875" style="347"/>
    <col min="1738" max="1738" width="15.7109375" style="347" customWidth="1"/>
    <col min="1739" max="1739" width="20.28515625" style="347" customWidth="1"/>
    <col min="1740" max="1740" width="11.85546875" style="347" customWidth="1"/>
    <col min="1741" max="1741" width="12.85546875" style="347" customWidth="1"/>
    <col min="1742" max="1742" width="13.28515625" style="347" customWidth="1"/>
    <col min="1743" max="1743" width="13" style="347" customWidth="1"/>
    <col min="1744" max="1981" width="8.85546875" style="347"/>
    <col min="1982" max="1982" width="16.140625" style="347" customWidth="1"/>
    <col min="1983" max="1983" width="20" style="347" customWidth="1"/>
    <col min="1984" max="1985" width="12.28515625" style="347" customWidth="1"/>
    <col min="1986" max="1986" width="14.140625" style="347" customWidth="1"/>
    <col min="1987" max="1987" width="11.28515625" style="347" customWidth="1"/>
    <col min="1988" max="1993" width="8.85546875" style="347"/>
    <col min="1994" max="1994" width="15.7109375" style="347" customWidth="1"/>
    <col min="1995" max="1995" width="20.28515625" style="347" customWidth="1"/>
    <col min="1996" max="1996" width="11.85546875" style="347" customWidth="1"/>
    <col min="1997" max="1997" width="12.85546875" style="347" customWidth="1"/>
    <col min="1998" max="1998" width="13.28515625" style="347" customWidth="1"/>
    <col min="1999" max="1999" width="13" style="347" customWidth="1"/>
    <col min="2000" max="2237" width="8.85546875" style="347"/>
    <col min="2238" max="2238" width="16.140625" style="347" customWidth="1"/>
    <col min="2239" max="2239" width="20" style="347" customWidth="1"/>
    <col min="2240" max="2241" width="12.28515625" style="347" customWidth="1"/>
    <col min="2242" max="2242" width="14.140625" style="347" customWidth="1"/>
    <col min="2243" max="2243" width="11.28515625" style="347" customWidth="1"/>
    <col min="2244" max="2249" width="8.85546875" style="347"/>
    <col min="2250" max="2250" width="15.7109375" style="347" customWidth="1"/>
    <col min="2251" max="2251" width="20.28515625" style="347" customWidth="1"/>
    <col min="2252" max="2252" width="11.85546875" style="347" customWidth="1"/>
    <col min="2253" max="2253" width="12.85546875" style="347" customWidth="1"/>
    <col min="2254" max="2254" width="13.28515625" style="347" customWidth="1"/>
    <col min="2255" max="2255" width="13" style="347" customWidth="1"/>
    <col min="2256" max="2493" width="8.85546875" style="347"/>
    <col min="2494" max="2494" width="16.140625" style="347" customWidth="1"/>
    <col min="2495" max="2495" width="20" style="347" customWidth="1"/>
    <col min="2496" max="2497" width="12.28515625" style="347" customWidth="1"/>
    <col min="2498" max="2498" width="14.140625" style="347" customWidth="1"/>
    <col min="2499" max="2499" width="11.28515625" style="347" customWidth="1"/>
    <col min="2500" max="2505" width="8.85546875" style="347"/>
    <col min="2506" max="2506" width="15.7109375" style="347" customWidth="1"/>
    <col min="2507" max="2507" width="20.28515625" style="347" customWidth="1"/>
    <col min="2508" max="2508" width="11.85546875" style="347" customWidth="1"/>
    <col min="2509" max="2509" width="12.85546875" style="347" customWidth="1"/>
    <col min="2510" max="2510" width="13.28515625" style="347" customWidth="1"/>
    <col min="2511" max="2511" width="13" style="347" customWidth="1"/>
    <col min="2512" max="2749" width="8.85546875" style="347"/>
    <col min="2750" max="2750" width="16.140625" style="347" customWidth="1"/>
    <col min="2751" max="2751" width="20" style="347" customWidth="1"/>
    <col min="2752" max="2753" width="12.28515625" style="347" customWidth="1"/>
    <col min="2754" max="2754" width="14.140625" style="347" customWidth="1"/>
    <col min="2755" max="2755" width="11.28515625" style="347" customWidth="1"/>
    <col min="2756" max="2761" width="8.85546875" style="347"/>
    <col min="2762" max="2762" width="15.7109375" style="347" customWidth="1"/>
    <col min="2763" max="2763" width="20.28515625" style="347" customWidth="1"/>
    <col min="2764" max="2764" width="11.85546875" style="347" customWidth="1"/>
    <col min="2765" max="2765" width="12.85546875" style="347" customWidth="1"/>
    <col min="2766" max="2766" width="13.28515625" style="347" customWidth="1"/>
    <col min="2767" max="2767" width="13" style="347" customWidth="1"/>
    <col min="2768" max="3005" width="8.85546875" style="347"/>
    <col min="3006" max="3006" width="16.140625" style="347" customWidth="1"/>
    <col min="3007" max="3007" width="20" style="347" customWidth="1"/>
    <col min="3008" max="3009" width="12.28515625" style="347" customWidth="1"/>
    <col min="3010" max="3010" width="14.140625" style="347" customWidth="1"/>
    <col min="3011" max="3011" width="11.28515625" style="347" customWidth="1"/>
    <col min="3012" max="3017" width="8.85546875" style="347"/>
    <col min="3018" max="3018" width="15.7109375" style="347" customWidth="1"/>
    <col min="3019" max="3019" width="20.28515625" style="347" customWidth="1"/>
    <col min="3020" max="3020" width="11.85546875" style="347" customWidth="1"/>
    <col min="3021" max="3021" width="12.85546875" style="347" customWidth="1"/>
    <col min="3022" max="3022" width="13.28515625" style="347" customWidth="1"/>
    <col min="3023" max="3023" width="13" style="347" customWidth="1"/>
    <col min="3024" max="3261" width="8.85546875" style="347"/>
    <col min="3262" max="3262" width="16.140625" style="347" customWidth="1"/>
    <col min="3263" max="3263" width="20" style="347" customWidth="1"/>
    <col min="3264" max="3265" width="12.28515625" style="347" customWidth="1"/>
    <col min="3266" max="3266" width="14.140625" style="347" customWidth="1"/>
    <col min="3267" max="3267" width="11.28515625" style="347" customWidth="1"/>
    <col min="3268" max="3273" width="8.85546875" style="347"/>
    <col min="3274" max="3274" width="15.7109375" style="347" customWidth="1"/>
    <col min="3275" max="3275" width="20.28515625" style="347" customWidth="1"/>
    <col min="3276" max="3276" width="11.85546875" style="347" customWidth="1"/>
    <col min="3277" max="3277" width="12.85546875" style="347" customWidth="1"/>
    <col min="3278" max="3278" width="13.28515625" style="347" customWidth="1"/>
    <col min="3279" max="3279" width="13" style="347" customWidth="1"/>
    <col min="3280" max="3517" width="8.85546875" style="347"/>
    <col min="3518" max="3518" width="16.140625" style="347" customWidth="1"/>
    <col min="3519" max="3519" width="20" style="347" customWidth="1"/>
    <col min="3520" max="3521" width="12.28515625" style="347" customWidth="1"/>
    <col min="3522" max="3522" width="14.140625" style="347" customWidth="1"/>
    <col min="3523" max="3523" width="11.28515625" style="347" customWidth="1"/>
    <col min="3524" max="3529" width="8.85546875" style="347"/>
    <col min="3530" max="3530" width="15.7109375" style="347" customWidth="1"/>
    <col min="3531" max="3531" width="20.28515625" style="347" customWidth="1"/>
    <col min="3532" max="3532" width="11.85546875" style="347" customWidth="1"/>
    <col min="3533" max="3533" width="12.85546875" style="347" customWidth="1"/>
    <col min="3534" max="3534" width="13.28515625" style="347" customWidth="1"/>
    <col min="3535" max="3535" width="13" style="347" customWidth="1"/>
    <col min="3536" max="3773" width="8.85546875" style="347"/>
    <col min="3774" max="3774" width="16.140625" style="347" customWidth="1"/>
    <col min="3775" max="3775" width="20" style="347" customWidth="1"/>
    <col min="3776" max="3777" width="12.28515625" style="347" customWidth="1"/>
    <col min="3778" max="3778" width="14.140625" style="347" customWidth="1"/>
    <col min="3779" max="3779" width="11.28515625" style="347" customWidth="1"/>
    <col min="3780" max="3785" width="8.85546875" style="347"/>
    <col min="3786" max="3786" width="15.7109375" style="347" customWidth="1"/>
    <col min="3787" max="3787" width="20.28515625" style="347" customWidth="1"/>
    <col min="3788" max="3788" width="11.85546875" style="347" customWidth="1"/>
    <col min="3789" max="3789" width="12.85546875" style="347" customWidth="1"/>
    <col min="3790" max="3790" width="13.28515625" style="347" customWidth="1"/>
    <col min="3791" max="3791" width="13" style="347" customWidth="1"/>
    <col min="3792" max="4029" width="8.85546875" style="347"/>
    <col min="4030" max="4030" width="16.140625" style="347" customWidth="1"/>
    <col min="4031" max="4031" width="20" style="347" customWidth="1"/>
    <col min="4032" max="4033" width="12.28515625" style="347" customWidth="1"/>
    <col min="4034" max="4034" width="14.140625" style="347" customWidth="1"/>
    <col min="4035" max="4035" width="11.28515625" style="347" customWidth="1"/>
    <col min="4036" max="4041" width="8.85546875" style="347"/>
    <col min="4042" max="4042" width="15.7109375" style="347" customWidth="1"/>
    <col min="4043" max="4043" width="20.28515625" style="347" customWidth="1"/>
    <col min="4044" max="4044" width="11.85546875" style="347" customWidth="1"/>
    <col min="4045" max="4045" width="12.85546875" style="347" customWidth="1"/>
    <col min="4046" max="4046" width="13.28515625" style="347" customWidth="1"/>
    <col min="4047" max="4047" width="13" style="347" customWidth="1"/>
    <col min="4048" max="4285" width="8.85546875" style="347"/>
    <col min="4286" max="4286" width="16.140625" style="347" customWidth="1"/>
    <col min="4287" max="4287" width="20" style="347" customWidth="1"/>
    <col min="4288" max="4289" width="12.28515625" style="347" customWidth="1"/>
    <col min="4290" max="4290" width="14.140625" style="347" customWidth="1"/>
    <col min="4291" max="4291" width="11.28515625" style="347" customWidth="1"/>
    <col min="4292" max="4297" width="8.85546875" style="347"/>
    <col min="4298" max="4298" width="15.7109375" style="347" customWidth="1"/>
    <col min="4299" max="4299" width="20.28515625" style="347" customWidth="1"/>
    <col min="4300" max="4300" width="11.85546875" style="347" customWidth="1"/>
    <col min="4301" max="4301" width="12.85546875" style="347" customWidth="1"/>
    <col min="4302" max="4302" width="13.28515625" style="347" customWidth="1"/>
    <col min="4303" max="4303" width="13" style="347" customWidth="1"/>
    <col min="4304" max="4541" width="8.85546875" style="347"/>
    <col min="4542" max="4542" width="16.140625" style="347" customWidth="1"/>
    <col min="4543" max="4543" width="20" style="347" customWidth="1"/>
    <col min="4544" max="4545" width="12.28515625" style="347" customWidth="1"/>
    <col min="4546" max="4546" width="14.140625" style="347" customWidth="1"/>
    <col min="4547" max="4547" width="11.28515625" style="347" customWidth="1"/>
    <col min="4548" max="4553" width="8.85546875" style="347"/>
    <col min="4554" max="4554" width="15.7109375" style="347" customWidth="1"/>
    <col min="4555" max="4555" width="20.28515625" style="347" customWidth="1"/>
    <col min="4556" max="4556" width="11.85546875" style="347" customWidth="1"/>
    <col min="4557" max="4557" width="12.85546875" style="347" customWidth="1"/>
    <col min="4558" max="4558" width="13.28515625" style="347" customWidth="1"/>
    <col min="4559" max="4559" width="13" style="347" customWidth="1"/>
    <col min="4560" max="4797" width="8.85546875" style="347"/>
    <col min="4798" max="4798" width="16.140625" style="347" customWidth="1"/>
    <col min="4799" max="4799" width="20" style="347" customWidth="1"/>
    <col min="4800" max="4801" width="12.28515625" style="347" customWidth="1"/>
    <col min="4802" max="4802" width="14.140625" style="347" customWidth="1"/>
    <col min="4803" max="4803" width="11.28515625" style="347" customWidth="1"/>
    <col min="4804" max="4809" width="8.85546875" style="347"/>
    <col min="4810" max="4810" width="15.7109375" style="347" customWidth="1"/>
    <col min="4811" max="4811" width="20.28515625" style="347" customWidth="1"/>
    <col min="4812" max="4812" width="11.85546875" style="347" customWidth="1"/>
    <col min="4813" max="4813" width="12.85546875" style="347" customWidth="1"/>
    <col min="4814" max="4814" width="13.28515625" style="347" customWidth="1"/>
    <col min="4815" max="4815" width="13" style="347" customWidth="1"/>
    <col min="4816" max="5053" width="8.85546875" style="347"/>
    <col min="5054" max="5054" width="16.140625" style="347" customWidth="1"/>
    <col min="5055" max="5055" width="20" style="347" customWidth="1"/>
    <col min="5056" max="5057" width="12.28515625" style="347" customWidth="1"/>
    <col min="5058" max="5058" width="14.140625" style="347" customWidth="1"/>
    <col min="5059" max="5059" width="11.28515625" style="347" customWidth="1"/>
    <col min="5060" max="5065" width="8.85546875" style="347"/>
    <col min="5066" max="5066" width="15.7109375" style="347" customWidth="1"/>
    <col min="5067" max="5067" width="20.28515625" style="347" customWidth="1"/>
    <col min="5068" max="5068" width="11.85546875" style="347" customWidth="1"/>
    <col min="5069" max="5069" width="12.85546875" style="347" customWidth="1"/>
    <col min="5070" max="5070" width="13.28515625" style="347" customWidth="1"/>
    <col min="5071" max="5071" width="13" style="347" customWidth="1"/>
    <col min="5072" max="5309" width="8.85546875" style="347"/>
    <col min="5310" max="5310" width="16.140625" style="347" customWidth="1"/>
    <col min="5311" max="5311" width="20" style="347" customWidth="1"/>
    <col min="5312" max="5313" width="12.28515625" style="347" customWidth="1"/>
    <col min="5314" max="5314" width="14.140625" style="347" customWidth="1"/>
    <col min="5315" max="5315" width="11.28515625" style="347" customWidth="1"/>
    <col min="5316" max="5321" width="8.85546875" style="347"/>
    <col min="5322" max="5322" width="15.7109375" style="347" customWidth="1"/>
    <col min="5323" max="5323" width="20.28515625" style="347" customWidth="1"/>
    <col min="5324" max="5324" width="11.85546875" style="347" customWidth="1"/>
    <col min="5325" max="5325" width="12.85546875" style="347" customWidth="1"/>
    <col min="5326" max="5326" width="13.28515625" style="347" customWidth="1"/>
    <col min="5327" max="5327" width="13" style="347" customWidth="1"/>
    <col min="5328" max="5565" width="8.85546875" style="347"/>
    <col min="5566" max="5566" width="16.140625" style="347" customWidth="1"/>
    <col min="5567" max="5567" width="20" style="347" customWidth="1"/>
    <col min="5568" max="5569" width="12.28515625" style="347" customWidth="1"/>
    <col min="5570" max="5570" width="14.140625" style="347" customWidth="1"/>
    <col min="5571" max="5571" width="11.28515625" style="347" customWidth="1"/>
    <col min="5572" max="5577" width="8.85546875" style="347"/>
    <col min="5578" max="5578" width="15.7109375" style="347" customWidth="1"/>
    <col min="5579" max="5579" width="20.28515625" style="347" customWidth="1"/>
    <col min="5580" max="5580" width="11.85546875" style="347" customWidth="1"/>
    <col min="5581" max="5581" width="12.85546875" style="347" customWidth="1"/>
    <col min="5582" max="5582" width="13.28515625" style="347" customWidth="1"/>
    <col min="5583" max="5583" width="13" style="347" customWidth="1"/>
    <col min="5584" max="5821" width="8.85546875" style="347"/>
    <col min="5822" max="5822" width="16.140625" style="347" customWidth="1"/>
    <col min="5823" max="5823" width="20" style="347" customWidth="1"/>
    <col min="5824" max="5825" width="12.28515625" style="347" customWidth="1"/>
    <col min="5826" max="5826" width="14.140625" style="347" customWidth="1"/>
    <col min="5827" max="5827" width="11.28515625" style="347" customWidth="1"/>
    <col min="5828" max="5833" width="8.85546875" style="347"/>
    <col min="5834" max="5834" width="15.7109375" style="347" customWidth="1"/>
    <col min="5835" max="5835" width="20.28515625" style="347" customWidth="1"/>
    <col min="5836" max="5836" width="11.85546875" style="347" customWidth="1"/>
    <col min="5837" max="5837" width="12.85546875" style="347" customWidth="1"/>
    <col min="5838" max="5838" width="13.28515625" style="347" customWidth="1"/>
    <col min="5839" max="5839" width="13" style="347" customWidth="1"/>
    <col min="5840" max="6077" width="8.85546875" style="347"/>
    <col min="6078" max="6078" width="16.140625" style="347" customWidth="1"/>
    <col min="6079" max="6079" width="20" style="347" customWidth="1"/>
    <col min="6080" max="6081" width="12.28515625" style="347" customWidth="1"/>
    <col min="6082" max="6082" width="14.140625" style="347" customWidth="1"/>
    <col min="6083" max="6083" width="11.28515625" style="347" customWidth="1"/>
    <col min="6084" max="6089" width="8.85546875" style="347"/>
    <col min="6090" max="6090" width="15.7109375" style="347" customWidth="1"/>
    <col min="6091" max="6091" width="20.28515625" style="347" customWidth="1"/>
    <col min="6092" max="6092" width="11.85546875" style="347" customWidth="1"/>
    <col min="6093" max="6093" width="12.85546875" style="347" customWidth="1"/>
    <col min="6094" max="6094" width="13.28515625" style="347" customWidth="1"/>
    <col min="6095" max="6095" width="13" style="347" customWidth="1"/>
    <col min="6096" max="6333" width="8.85546875" style="347"/>
    <col min="6334" max="6334" width="16.140625" style="347" customWidth="1"/>
    <col min="6335" max="6335" width="20" style="347" customWidth="1"/>
    <col min="6336" max="6337" width="12.28515625" style="347" customWidth="1"/>
    <col min="6338" max="6338" width="14.140625" style="347" customWidth="1"/>
    <col min="6339" max="6339" width="11.28515625" style="347" customWidth="1"/>
    <col min="6340" max="6345" width="8.85546875" style="347"/>
    <col min="6346" max="6346" width="15.7109375" style="347" customWidth="1"/>
    <col min="6347" max="6347" width="20.28515625" style="347" customWidth="1"/>
    <col min="6348" max="6348" width="11.85546875" style="347" customWidth="1"/>
    <col min="6349" max="6349" width="12.85546875" style="347" customWidth="1"/>
    <col min="6350" max="6350" width="13.28515625" style="347" customWidth="1"/>
    <col min="6351" max="6351" width="13" style="347" customWidth="1"/>
    <col min="6352" max="6589" width="8.85546875" style="347"/>
    <col min="6590" max="6590" width="16.140625" style="347" customWidth="1"/>
    <col min="6591" max="6591" width="20" style="347" customWidth="1"/>
    <col min="6592" max="6593" width="12.28515625" style="347" customWidth="1"/>
    <col min="6594" max="6594" width="14.140625" style="347" customWidth="1"/>
    <col min="6595" max="6595" width="11.28515625" style="347" customWidth="1"/>
    <col min="6596" max="6601" width="8.85546875" style="347"/>
    <col min="6602" max="6602" width="15.7109375" style="347" customWidth="1"/>
    <col min="6603" max="6603" width="20.28515625" style="347" customWidth="1"/>
    <col min="6604" max="6604" width="11.85546875" style="347" customWidth="1"/>
    <col min="6605" max="6605" width="12.85546875" style="347" customWidth="1"/>
    <col min="6606" max="6606" width="13.28515625" style="347" customWidth="1"/>
    <col min="6607" max="6607" width="13" style="347" customWidth="1"/>
    <col min="6608" max="6845" width="8.85546875" style="347"/>
    <col min="6846" max="6846" width="16.140625" style="347" customWidth="1"/>
    <col min="6847" max="6847" width="20" style="347" customWidth="1"/>
    <col min="6848" max="6849" width="12.28515625" style="347" customWidth="1"/>
    <col min="6850" max="6850" width="14.140625" style="347" customWidth="1"/>
    <col min="6851" max="6851" width="11.28515625" style="347" customWidth="1"/>
    <col min="6852" max="6857" width="8.85546875" style="347"/>
    <col min="6858" max="6858" width="15.7109375" style="347" customWidth="1"/>
    <col min="6859" max="6859" width="20.28515625" style="347" customWidth="1"/>
    <col min="6860" max="6860" width="11.85546875" style="347" customWidth="1"/>
    <col min="6861" max="6861" width="12.85546875" style="347" customWidth="1"/>
    <col min="6862" max="6862" width="13.28515625" style="347" customWidth="1"/>
    <col min="6863" max="6863" width="13" style="347" customWidth="1"/>
    <col min="6864" max="7101" width="8.85546875" style="347"/>
    <col min="7102" max="7102" width="16.140625" style="347" customWidth="1"/>
    <col min="7103" max="7103" width="20" style="347" customWidth="1"/>
    <col min="7104" max="7105" width="12.28515625" style="347" customWidth="1"/>
    <col min="7106" max="7106" width="14.140625" style="347" customWidth="1"/>
    <col min="7107" max="7107" width="11.28515625" style="347" customWidth="1"/>
    <col min="7108" max="7113" width="8.85546875" style="347"/>
    <col min="7114" max="7114" width="15.7109375" style="347" customWidth="1"/>
    <col min="7115" max="7115" width="20.28515625" style="347" customWidth="1"/>
    <col min="7116" max="7116" width="11.85546875" style="347" customWidth="1"/>
    <col min="7117" max="7117" width="12.85546875" style="347" customWidth="1"/>
    <col min="7118" max="7118" width="13.28515625" style="347" customWidth="1"/>
    <col min="7119" max="7119" width="13" style="347" customWidth="1"/>
    <col min="7120" max="7357" width="8.85546875" style="347"/>
    <col min="7358" max="7358" width="16.140625" style="347" customWidth="1"/>
    <col min="7359" max="7359" width="20" style="347" customWidth="1"/>
    <col min="7360" max="7361" width="12.28515625" style="347" customWidth="1"/>
    <col min="7362" max="7362" width="14.140625" style="347" customWidth="1"/>
    <col min="7363" max="7363" width="11.28515625" style="347" customWidth="1"/>
    <col min="7364" max="7369" width="8.85546875" style="347"/>
    <col min="7370" max="7370" width="15.7109375" style="347" customWidth="1"/>
    <col min="7371" max="7371" width="20.28515625" style="347" customWidth="1"/>
    <col min="7372" max="7372" width="11.85546875" style="347" customWidth="1"/>
    <col min="7373" max="7373" width="12.85546875" style="347" customWidth="1"/>
    <col min="7374" max="7374" width="13.28515625" style="347" customWidth="1"/>
    <col min="7375" max="7375" width="13" style="347" customWidth="1"/>
    <col min="7376" max="7613" width="8.85546875" style="347"/>
    <col min="7614" max="7614" width="16.140625" style="347" customWidth="1"/>
    <col min="7615" max="7615" width="20" style="347" customWidth="1"/>
    <col min="7616" max="7617" width="12.28515625" style="347" customWidth="1"/>
    <col min="7618" max="7618" width="14.140625" style="347" customWidth="1"/>
    <col min="7619" max="7619" width="11.28515625" style="347" customWidth="1"/>
    <col min="7620" max="7625" width="8.85546875" style="347"/>
    <col min="7626" max="7626" width="15.7109375" style="347" customWidth="1"/>
    <col min="7627" max="7627" width="20.28515625" style="347" customWidth="1"/>
    <col min="7628" max="7628" width="11.85546875" style="347" customWidth="1"/>
    <col min="7629" max="7629" width="12.85546875" style="347" customWidth="1"/>
    <col min="7630" max="7630" width="13.28515625" style="347" customWidth="1"/>
    <col min="7631" max="7631" width="13" style="347" customWidth="1"/>
    <col min="7632" max="7869" width="8.85546875" style="347"/>
    <col min="7870" max="7870" width="16.140625" style="347" customWidth="1"/>
    <col min="7871" max="7871" width="20" style="347" customWidth="1"/>
    <col min="7872" max="7873" width="12.28515625" style="347" customWidth="1"/>
    <col min="7874" max="7874" width="14.140625" style="347" customWidth="1"/>
    <col min="7875" max="7875" width="11.28515625" style="347" customWidth="1"/>
    <col min="7876" max="7881" width="8.85546875" style="347"/>
    <col min="7882" max="7882" width="15.7109375" style="347" customWidth="1"/>
    <col min="7883" max="7883" width="20.28515625" style="347" customWidth="1"/>
    <col min="7884" max="7884" width="11.85546875" style="347" customWidth="1"/>
    <col min="7885" max="7885" width="12.85546875" style="347" customWidth="1"/>
    <col min="7886" max="7886" width="13.28515625" style="347" customWidth="1"/>
    <col min="7887" max="7887" width="13" style="347" customWidth="1"/>
    <col min="7888" max="8125" width="8.85546875" style="347"/>
    <col min="8126" max="8126" width="16.140625" style="347" customWidth="1"/>
    <col min="8127" max="8127" width="20" style="347" customWidth="1"/>
    <col min="8128" max="8129" width="12.28515625" style="347" customWidth="1"/>
    <col min="8130" max="8130" width="14.140625" style="347" customWidth="1"/>
    <col min="8131" max="8131" width="11.28515625" style="347" customWidth="1"/>
    <col min="8132" max="8137" width="8.85546875" style="347"/>
    <col min="8138" max="8138" width="15.7109375" style="347" customWidth="1"/>
    <col min="8139" max="8139" width="20.28515625" style="347" customWidth="1"/>
    <col min="8140" max="8140" width="11.85546875" style="347" customWidth="1"/>
    <col min="8141" max="8141" width="12.85546875" style="347" customWidth="1"/>
    <col min="8142" max="8142" width="13.28515625" style="347" customWidth="1"/>
    <col min="8143" max="8143" width="13" style="347" customWidth="1"/>
    <col min="8144" max="8381" width="8.85546875" style="347"/>
    <col min="8382" max="8382" width="16.140625" style="347" customWidth="1"/>
    <col min="8383" max="8383" width="20" style="347" customWidth="1"/>
    <col min="8384" max="8385" width="12.28515625" style="347" customWidth="1"/>
    <col min="8386" max="8386" width="14.140625" style="347" customWidth="1"/>
    <col min="8387" max="8387" width="11.28515625" style="347" customWidth="1"/>
    <col min="8388" max="8393" width="8.85546875" style="347"/>
    <col min="8394" max="8394" width="15.7109375" style="347" customWidth="1"/>
    <col min="8395" max="8395" width="20.28515625" style="347" customWidth="1"/>
    <col min="8396" max="8396" width="11.85546875" style="347" customWidth="1"/>
    <col min="8397" max="8397" width="12.85546875" style="347" customWidth="1"/>
    <col min="8398" max="8398" width="13.28515625" style="347" customWidth="1"/>
    <col min="8399" max="8399" width="13" style="347" customWidth="1"/>
    <col min="8400" max="8637" width="8.85546875" style="347"/>
    <col min="8638" max="8638" width="16.140625" style="347" customWidth="1"/>
    <col min="8639" max="8639" width="20" style="347" customWidth="1"/>
    <col min="8640" max="8641" width="12.28515625" style="347" customWidth="1"/>
    <col min="8642" max="8642" width="14.140625" style="347" customWidth="1"/>
    <col min="8643" max="8643" width="11.28515625" style="347" customWidth="1"/>
    <col min="8644" max="8649" width="8.85546875" style="347"/>
    <col min="8650" max="8650" width="15.7109375" style="347" customWidth="1"/>
    <col min="8651" max="8651" width="20.28515625" style="347" customWidth="1"/>
    <col min="8652" max="8652" width="11.85546875" style="347" customWidth="1"/>
    <col min="8653" max="8653" width="12.85546875" style="347" customWidth="1"/>
    <col min="8654" max="8654" width="13.28515625" style="347" customWidth="1"/>
    <col min="8655" max="8655" width="13" style="347" customWidth="1"/>
    <col min="8656" max="8893" width="8.85546875" style="347"/>
    <col min="8894" max="8894" width="16.140625" style="347" customWidth="1"/>
    <col min="8895" max="8895" width="20" style="347" customWidth="1"/>
    <col min="8896" max="8897" width="12.28515625" style="347" customWidth="1"/>
    <col min="8898" max="8898" width="14.140625" style="347" customWidth="1"/>
    <col min="8899" max="8899" width="11.28515625" style="347" customWidth="1"/>
    <col min="8900" max="8905" width="8.85546875" style="347"/>
    <col min="8906" max="8906" width="15.7109375" style="347" customWidth="1"/>
    <col min="8907" max="8907" width="20.28515625" style="347" customWidth="1"/>
    <col min="8908" max="8908" width="11.85546875" style="347" customWidth="1"/>
    <col min="8909" max="8909" width="12.85546875" style="347" customWidth="1"/>
    <col min="8910" max="8910" width="13.28515625" style="347" customWidth="1"/>
    <col min="8911" max="8911" width="13" style="347" customWidth="1"/>
    <col min="8912" max="9149" width="8.85546875" style="347"/>
    <col min="9150" max="9150" width="16.140625" style="347" customWidth="1"/>
    <col min="9151" max="9151" width="20" style="347" customWidth="1"/>
    <col min="9152" max="9153" width="12.28515625" style="347" customWidth="1"/>
    <col min="9154" max="9154" width="14.140625" style="347" customWidth="1"/>
    <col min="9155" max="9155" width="11.28515625" style="347" customWidth="1"/>
    <col min="9156" max="9161" width="8.85546875" style="347"/>
    <col min="9162" max="9162" width="15.7109375" style="347" customWidth="1"/>
    <col min="9163" max="9163" width="20.28515625" style="347" customWidth="1"/>
    <col min="9164" max="9164" width="11.85546875" style="347" customWidth="1"/>
    <col min="9165" max="9165" width="12.85546875" style="347" customWidth="1"/>
    <col min="9166" max="9166" width="13.28515625" style="347" customWidth="1"/>
    <col min="9167" max="9167" width="13" style="347" customWidth="1"/>
    <col min="9168" max="9405" width="8.85546875" style="347"/>
    <col min="9406" max="9406" width="16.140625" style="347" customWidth="1"/>
    <col min="9407" max="9407" width="20" style="347" customWidth="1"/>
    <col min="9408" max="9409" width="12.28515625" style="347" customWidth="1"/>
    <col min="9410" max="9410" width="14.140625" style="347" customWidth="1"/>
    <col min="9411" max="9411" width="11.28515625" style="347" customWidth="1"/>
    <col min="9412" max="9417" width="8.85546875" style="347"/>
    <col min="9418" max="9418" width="15.7109375" style="347" customWidth="1"/>
    <col min="9419" max="9419" width="20.28515625" style="347" customWidth="1"/>
    <col min="9420" max="9420" width="11.85546875" style="347" customWidth="1"/>
    <col min="9421" max="9421" width="12.85546875" style="347" customWidth="1"/>
    <col min="9422" max="9422" width="13.28515625" style="347" customWidth="1"/>
    <col min="9423" max="9423" width="13" style="347" customWidth="1"/>
    <col min="9424" max="9661" width="8.85546875" style="347"/>
    <col min="9662" max="9662" width="16.140625" style="347" customWidth="1"/>
    <col min="9663" max="9663" width="20" style="347" customWidth="1"/>
    <col min="9664" max="9665" width="12.28515625" style="347" customWidth="1"/>
    <col min="9666" max="9666" width="14.140625" style="347" customWidth="1"/>
    <col min="9667" max="9667" width="11.28515625" style="347" customWidth="1"/>
    <col min="9668" max="9673" width="8.85546875" style="347"/>
    <col min="9674" max="9674" width="15.7109375" style="347" customWidth="1"/>
    <col min="9675" max="9675" width="20.28515625" style="347" customWidth="1"/>
    <col min="9676" max="9676" width="11.85546875" style="347" customWidth="1"/>
    <col min="9677" max="9677" width="12.85546875" style="347" customWidth="1"/>
    <col min="9678" max="9678" width="13.28515625" style="347" customWidth="1"/>
    <col min="9679" max="9679" width="13" style="347" customWidth="1"/>
    <col min="9680" max="9917" width="8.85546875" style="347"/>
    <col min="9918" max="9918" width="16.140625" style="347" customWidth="1"/>
    <col min="9919" max="9919" width="20" style="347" customWidth="1"/>
    <col min="9920" max="9921" width="12.28515625" style="347" customWidth="1"/>
    <col min="9922" max="9922" width="14.140625" style="347" customWidth="1"/>
    <col min="9923" max="9923" width="11.28515625" style="347" customWidth="1"/>
    <col min="9924" max="9929" width="8.85546875" style="347"/>
    <col min="9930" max="9930" width="15.7109375" style="347" customWidth="1"/>
    <col min="9931" max="9931" width="20.28515625" style="347" customWidth="1"/>
    <col min="9932" max="9932" width="11.85546875" style="347" customWidth="1"/>
    <col min="9933" max="9933" width="12.85546875" style="347" customWidth="1"/>
    <col min="9934" max="9934" width="13.28515625" style="347" customWidth="1"/>
    <col min="9935" max="9935" width="13" style="347" customWidth="1"/>
    <col min="9936" max="10173" width="8.85546875" style="347"/>
    <col min="10174" max="10174" width="16.140625" style="347" customWidth="1"/>
    <col min="10175" max="10175" width="20" style="347" customWidth="1"/>
    <col min="10176" max="10177" width="12.28515625" style="347" customWidth="1"/>
    <col min="10178" max="10178" width="14.140625" style="347" customWidth="1"/>
    <col min="10179" max="10179" width="11.28515625" style="347" customWidth="1"/>
    <col min="10180" max="10185" width="8.85546875" style="347"/>
    <col min="10186" max="10186" width="15.7109375" style="347" customWidth="1"/>
    <col min="10187" max="10187" width="20.28515625" style="347" customWidth="1"/>
    <col min="10188" max="10188" width="11.85546875" style="347" customWidth="1"/>
    <col min="10189" max="10189" width="12.85546875" style="347" customWidth="1"/>
    <col min="10190" max="10190" width="13.28515625" style="347" customWidth="1"/>
    <col min="10191" max="10191" width="13" style="347" customWidth="1"/>
    <col min="10192" max="10429" width="8.85546875" style="347"/>
    <col min="10430" max="10430" width="16.140625" style="347" customWidth="1"/>
    <col min="10431" max="10431" width="20" style="347" customWidth="1"/>
    <col min="10432" max="10433" width="12.28515625" style="347" customWidth="1"/>
    <col min="10434" max="10434" width="14.140625" style="347" customWidth="1"/>
    <col min="10435" max="10435" width="11.28515625" style="347" customWidth="1"/>
    <col min="10436" max="10441" width="8.85546875" style="347"/>
    <col min="10442" max="10442" width="15.7109375" style="347" customWidth="1"/>
    <col min="10443" max="10443" width="20.28515625" style="347" customWidth="1"/>
    <col min="10444" max="10444" width="11.85546875" style="347" customWidth="1"/>
    <col min="10445" max="10445" width="12.85546875" style="347" customWidth="1"/>
    <col min="10446" max="10446" width="13.28515625" style="347" customWidth="1"/>
    <col min="10447" max="10447" width="13" style="347" customWidth="1"/>
    <col min="10448" max="10685" width="8.85546875" style="347"/>
    <col min="10686" max="10686" width="16.140625" style="347" customWidth="1"/>
    <col min="10687" max="10687" width="20" style="347" customWidth="1"/>
    <col min="10688" max="10689" width="12.28515625" style="347" customWidth="1"/>
    <col min="10690" max="10690" width="14.140625" style="347" customWidth="1"/>
    <col min="10691" max="10691" width="11.28515625" style="347" customWidth="1"/>
    <col min="10692" max="10697" width="8.85546875" style="347"/>
    <col min="10698" max="10698" width="15.7109375" style="347" customWidth="1"/>
    <col min="10699" max="10699" width="20.28515625" style="347" customWidth="1"/>
    <col min="10700" max="10700" width="11.85546875" style="347" customWidth="1"/>
    <col min="10701" max="10701" width="12.85546875" style="347" customWidth="1"/>
    <col min="10702" max="10702" width="13.28515625" style="347" customWidth="1"/>
    <col min="10703" max="10703" width="13" style="347" customWidth="1"/>
    <col min="10704" max="10941" width="8.85546875" style="347"/>
    <col min="10942" max="10942" width="16.140625" style="347" customWidth="1"/>
    <col min="10943" max="10943" width="20" style="347" customWidth="1"/>
    <col min="10944" max="10945" width="12.28515625" style="347" customWidth="1"/>
    <col min="10946" max="10946" width="14.140625" style="347" customWidth="1"/>
    <col min="10947" max="10947" width="11.28515625" style="347" customWidth="1"/>
    <col min="10948" max="10953" width="8.85546875" style="347"/>
    <col min="10954" max="10954" width="15.7109375" style="347" customWidth="1"/>
    <col min="10955" max="10955" width="20.28515625" style="347" customWidth="1"/>
    <col min="10956" max="10956" width="11.85546875" style="347" customWidth="1"/>
    <col min="10957" max="10957" width="12.85546875" style="347" customWidth="1"/>
    <col min="10958" max="10958" width="13.28515625" style="347" customWidth="1"/>
    <col min="10959" max="10959" width="13" style="347" customWidth="1"/>
    <col min="10960" max="11197" width="8.85546875" style="347"/>
    <col min="11198" max="11198" width="16.140625" style="347" customWidth="1"/>
    <col min="11199" max="11199" width="20" style="347" customWidth="1"/>
    <col min="11200" max="11201" width="12.28515625" style="347" customWidth="1"/>
    <col min="11202" max="11202" width="14.140625" style="347" customWidth="1"/>
    <col min="11203" max="11203" width="11.28515625" style="347" customWidth="1"/>
    <col min="11204" max="11209" width="8.85546875" style="347"/>
    <col min="11210" max="11210" width="15.7109375" style="347" customWidth="1"/>
    <col min="11211" max="11211" width="20.28515625" style="347" customWidth="1"/>
    <col min="11212" max="11212" width="11.85546875" style="347" customWidth="1"/>
    <col min="11213" max="11213" width="12.85546875" style="347" customWidth="1"/>
    <col min="11214" max="11214" width="13.28515625" style="347" customWidth="1"/>
    <col min="11215" max="11215" width="13" style="347" customWidth="1"/>
    <col min="11216" max="11453" width="8.85546875" style="347"/>
    <col min="11454" max="11454" width="16.140625" style="347" customWidth="1"/>
    <col min="11455" max="11455" width="20" style="347" customWidth="1"/>
    <col min="11456" max="11457" width="12.28515625" style="347" customWidth="1"/>
    <col min="11458" max="11458" width="14.140625" style="347" customWidth="1"/>
    <col min="11459" max="11459" width="11.28515625" style="347" customWidth="1"/>
    <col min="11460" max="11465" width="8.85546875" style="347"/>
    <col min="11466" max="11466" width="15.7109375" style="347" customWidth="1"/>
    <col min="11467" max="11467" width="20.28515625" style="347" customWidth="1"/>
    <col min="11468" max="11468" width="11.85546875" style="347" customWidth="1"/>
    <col min="11469" max="11469" width="12.85546875" style="347" customWidth="1"/>
    <col min="11470" max="11470" width="13.28515625" style="347" customWidth="1"/>
    <col min="11471" max="11471" width="13" style="347" customWidth="1"/>
    <col min="11472" max="11709" width="8.85546875" style="347"/>
    <col min="11710" max="11710" width="16.140625" style="347" customWidth="1"/>
    <col min="11711" max="11711" width="20" style="347" customWidth="1"/>
    <col min="11712" max="11713" width="12.28515625" style="347" customWidth="1"/>
    <col min="11714" max="11714" width="14.140625" style="347" customWidth="1"/>
    <col min="11715" max="11715" width="11.28515625" style="347" customWidth="1"/>
    <col min="11716" max="11721" width="8.85546875" style="347"/>
    <col min="11722" max="11722" width="15.7109375" style="347" customWidth="1"/>
    <col min="11723" max="11723" width="20.28515625" style="347" customWidth="1"/>
    <col min="11724" max="11724" width="11.85546875" style="347" customWidth="1"/>
    <col min="11725" max="11725" width="12.85546875" style="347" customWidth="1"/>
    <col min="11726" max="11726" width="13.28515625" style="347" customWidth="1"/>
    <col min="11727" max="11727" width="13" style="347" customWidth="1"/>
    <col min="11728" max="11965" width="8.85546875" style="347"/>
    <col min="11966" max="11966" width="16.140625" style="347" customWidth="1"/>
    <col min="11967" max="11967" width="20" style="347" customWidth="1"/>
    <col min="11968" max="11969" width="12.28515625" style="347" customWidth="1"/>
    <col min="11970" max="11970" width="14.140625" style="347" customWidth="1"/>
    <col min="11971" max="11971" width="11.28515625" style="347" customWidth="1"/>
    <col min="11972" max="11977" width="8.85546875" style="347"/>
    <col min="11978" max="11978" width="15.7109375" style="347" customWidth="1"/>
    <col min="11979" max="11979" width="20.28515625" style="347" customWidth="1"/>
    <col min="11980" max="11980" width="11.85546875" style="347" customWidth="1"/>
    <col min="11981" max="11981" width="12.85546875" style="347" customWidth="1"/>
    <col min="11982" max="11982" width="13.28515625" style="347" customWidth="1"/>
    <col min="11983" max="11983" width="13" style="347" customWidth="1"/>
    <col min="11984" max="12221" width="8.85546875" style="347"/>
    <col min="12222" max="12222" width="16.140625" style="347" customWidth="1"/>
    <col min="12223" max="12223" width="20" style="347" customWidth="1"/>
    <col min="12224" max="12225" width="12.28515625" style="347" customWidth="1"/>
    <col min="12226" max="12226" width="14.140625" style="347" customWidth="1"/>
    <col min="12227" max="12227" width="11.28515625" style="347" customWidth="1"/>
    <col min="12228" max="12233" width="8.85546875" style="347"/>
    <col min="12234" max="12234" width="15.7109375" style="347" customWidth="1"/>
    <col min="12235" max="12235" width="20.28515625" style="347" customWidth="1"/>
    <col min="12236" max="12236" width="11.85546875" style="347" customWidth="1"/>
    <col min="12237" max="12237" width="12.85546875" style="347" customWidth="1"/>
    <col min="12238" max="12238" width="13.28515625" style="347" customWidth="1"/>
    <col min="12239" max="12239" width="13" style="347" customWidth="1"/>
    <col min="12240" max="12477" width="8.85546875" style="347"/>
    <col min="12478" max="12478" width="16.140625" style="347" customWidth="1"/>
    <col min="12479" max="12479" width="20" style="347" customWidth="1"/>
    <col min="12480" max="12481" width="12.28515625" style="347" customWidth="1"/>
    <col min="12482" max="12482" width="14.140625" style="347" customWidth="1"/>
    <col min="12483" max="12483" width="11.28515625" style="347" customWidth="1"/>
    <col min="12484" max="12489" width="8.85546875" style="347"/>
    <col min="12490" max="12490" width="15.7109375" style="347" customWidth="1"/>
    <col min="12491" max="12491" width="20.28515625" style="347" customWidth="1"/>
    <col min="12492" max="12492" width="11.85546875" style="347" customWidth="1"/>
    <col min="12493" max="12493" width="12.85546875" style="347" customWidth="1"/>
    <col min="12494" max="12494" width="13.28515625" style="347" customWidth="1"/>
    <col min="12495" max="12495" width="13" style="347" customWidth="1"/>
    <col min="12496" max="12733" width="8.85546875" style="347"/>
    <col min="12734" max="12734" width="16.140625" style="347" customWidth="1"/>
    <col min="12735" max="12735" width="20" style="347" customWidth="1"/>
    <col min="12736" max="12737" width="12.28515625" style="347" customWidth="1"/>
    <col min="12738" max="12738" width="14.140625" style="347" customWidth="1"/>
    <col min="12739" max="12739" width="11.28515625" style="347" customWidth="1"/>
    <col min="12740" max="12745" width="8.85546875" style="347"/>
    <col min="12746" max="12746" width="15.7109375" style="347" customWidth="1"/>
    <col min="12747" max="12747" width="20.28515625" style="347" customWidth="1"/>
    <col min="12748" max="12748" width="11.85546875" style="347" customWidth="1"/>
    <col min="12749" max="12749" width="12.85546875" style="347" customWidth="1"/>
    <col min="12750" max="12750" width="13.28515625" style="347" customWidth="1"/>
    <col min="12751" max="12751" width="13" style="347" customWidth="1"/>
    <col min="12752" max="12989" width="8.85546875" style="347"/>
    <col min="12990" max="12990" width="16.140625" style="347" customWidth="1"/>
    <col min="12991" max="12991" width="20" style="347" customWidth="1"/>
    <col min="12992" max="12993" width="12.28515625" style="347" customWidth="1"/>
    <col min="12994" max="12994" width="14.140625" style="347" customWidth="1"/>
    <col min="12995" max="12995" width="11.28515625" style="347" customWidth="1"/>
    <col min="12996" max="13001" width="8.85546875" style="347"/>
    <col min="13002" max="13002" width="15.7109375" style="347" customWidth="1"/>
    <col min="13003" max="13003" width="20.28515625" style="347" customWidth="1"/>
    <col min="13004" max="13004" width="11.85546875" style="347" customWidth="1"/>
    <col min="13005" max="13005" width="12.85546875" style="347" customWidth="1"/>
    <col min="13006" max="13006" width="13.28515625" style="347" customWidth="1"/>
    <col min="13007" max="13007" width="13" style="347" customWidth="1"/>
    <col min="13008" max="13245" width="8.85546875" style="347"/>
    <col min="13246" max="13246" width="16.140625" style="347" customWidth="1"/>
    <col min="13247" max="13247" width="20" style="347" customWidth="1"/>
    <col min="13248" max="13249" width="12.28515625" style="347" customWidth="1"/>
    <col min="13250" max="13250" width="14.140625" style="347" customWidth="1"/>
    <col min="13251" max="13251" width="11.28515625" style="347" customWidth="1"/>
    <col min="13252" max="13257" width="8.85546875" style="347"/>
    <col min="13258" max="13258" width="15.7109375" style="347" customWidth="1"/>
    <col min="13259" max="13259" width="20.28515625" style="347" customWidth="1"/>
    <col min="13260" max="13260" width="11.85546875" style="347" customWidth="1"/>
    <col min="13261" max="13261" width="12.85546875" style="347" customWidth="1"/>
    <col min="13262" max="13262" width="13.28515625" style="347" customWidth="1"/>
    <col min="13263" max="13263" width="13" style="347" customWidth="1"/>
    <col min="13264" max="13501" width="8.85546875" style="347"/>
    <col min="13502" max="13502" width="16.140625" style="347" customWidth="1"/>
    <col min="13503" max="13503" width="20" style="347" customWidth="1"/>
    <col min="13504" max="13505" width="12.28515625" style="347" customWidth="1"/>
    <col min="13506" max="13506" width="14.140625" style="347" customWidth="1"/>
    <col min="13507" max="13507" width="11.28515625" style="347" customWidth="1"/>
    <col min="13508" max="13513" width="8.85546875" style="347"/>
    <col min="13514" max="13514" width="15.7109375" style="347" customWidth="1"/>
    <col min="13515" max="13515" width="20.28515625" style="347" customWidth="1"/>
    <col min="13516" max="13516" width="11.85546875" style="347" customWidth="1"/>
    <col min="13517" max="13517" width="12.85546875" style="347" customWidth="1"/>
    <col min="13518" max="13518" width="13.28515625" style="347" customWidth="1"/>
    <col min="13519" max="13519" width="13" style="347" customWidth="1"/>
    <col min="13520" max="13757" width="8.85546875" style="347"/>
    <col min="13758" max="13758" width="16.140625" style="347" customWidth="1"/>
    <col min="13759" max="13759" width="20" style="347" customWidth="1"/>
    <col min="13760" max="13761" width="12.28515625" style="347" customWidth="1"/>
    <col min="13762" max="13762" width="14.140625" style="347" customWidth="1"/>
    <col min="13763" max="13763" width="11.28515625" style="347" customWidth="1"/>
    <col min="13764" max="13769" width="8.85546875" style="347"/>
    <col min="13770" max="13770" width="15.7109375" style="347" customWidth="1"/>
    <col min="13771" max="13771" width="20.28515625" style="347" customWidth="1"/>
    <col min="13772" max="13772" width="11.85546875" style="347" customWidth="1"/>
    <col min="13773" max="13773" width="12.85546875" style="347" customWidth="1"/>
    <col min="13774" max="13774" width="13.28515625" style="347" customWidth="1"/>
    <col min="13775" max="13775" width="13" style="347" customWidth="1"/>
    <col min="13776" max="14013" width="8.85546875" style="347"/>
    <col min="14014" max="14014" width="16.140625" style="347" customWidth="1"/>
    <col min="14015" max="14015" width="20" style="347" customWidth="1"/>
    <col min="14016" max="14017" width="12.28515625" style="347" customWidth="1"/>
    <col min="14018" max="14018" width="14.140625" style="347" customWidth="1"/>
    <col min="14019" max="14019" width="11.28515625" style="347" customWidth="1"/>
    <col min="14020" max="14025" width="8.85546875" style="347"/>
    <col min="14026" max="14026" width="15.7109375" style="347" customWidth="1"/>
    <col min="14027" max="14027" width="20.28515625" style="347" customWidth="1"/>
    <col min="14028" max="14028" width="11.85546875" style="347" customWidth="1"/>
    <col min="14029" max="14029" width="12.85546875" style="347" customWidth="1"/>
    <col min="14030" max="14030" width="13.28515625" style="347" customWidth="1"/>
    <col min="14031" max="14031" width="13" style="347" customWidth="1"/>
    <col min="14032" max="14269" width="8.85546875" style="347"/>
    <col min="14270" max="14270" width="16.140625" style="347" customWidth="1"/>
    <col min="14271" max="14271" width="20" style="347" customWidth="1"/>
    <col min="14272" max="14273" width="12.28515625" style="347" customWidth="1"/>
    <col min="14274" max="14274" width="14.140625" style="347" customWidth="1"/>
    <col min="14275" max="14275" width="11.28515625" style="347" customWidth="1"/>
    <col min="14276" max="14281" width="8.85546875" style="347"/>
    <col min="14282" max="14282" width="15.7109375" style="347" customWidth="1"/>
    <col min="14283" max="14283" width="20.28515625" style="347" customWidth="1"/>
    <col min="14284" max="14284" width="11.85546875" style="347" customWidth="1"/>
    <col min="14285" max="14285" width="12.85546875" style="347" customWidth="1"/>
    <col min="14286" max="14286" width="13.28515625" style="347" customWidth="1"/>
    <col min="14287" max="14287" width="13" style="347" customWidth="1"/>
    <col min="14288" max="14525" width="8.85546875" style="347"/>
    <col min="14526" max="14526" width="16.140625" style="347" customWidth="1"/>
    <col min="14527" max="14527" width="20" style="347" customWidth="1"/>
    <col min="14528" max="14529" width="12.28515625" style="347" customWidth="1"/>
    <col min="14530" max="14530" width="14.140625" style="347" customWidth="1"/>
    <col min="14531" max="14531" width="11.28515625" style="347" customWidth="1"/>
    <col min="14532" max="14537" width="8.85546875" style="347"/>
    <col min="14538" max="14538" width="15.7109375" style="347" customWidth="1"/>
    <col min="14539" max="14539" width="20.28515625" style="347" customWidth="1"/>
    <col min="14540" max="14540" width="11.85546875" style="347" customWidth="1"/>
    <col min="14541" max="14541" width="12.85546875" style="347" customWidth="1"/>
    <col min="14542" max="14542" width="13.28515625" style="347" customWidth="1"/>
    <col min="14543" max="14543" width="13" style="347" customWidth="1"/>
    <col min="14544" max="14781" width="8.85546875" style="347"/>
    <col min="14782" max="14782" width="16.140625" style="347" customWidth="1"/>
    <col min="14783" max="14783" width="20" style="347" customWidth="1"/>
    <col min="14784" max="14785" width="12.28515625" style="347" customWidth="1"/>
    <col min="14786" max="14786" width="14.140625" style="347" customWidth="1"/>
    <col min="14787" max="14787" width="11.28515625" style="347" customWidth="1"/>
    <col min="14788" max="14793" width="8.85546875" style="347"/>
    <col min="14794" max="14794" width="15.7109375" style="347" customWidth="1"/>
    <col min="14795" max="14795" width="20.28515625" style="347" customWidth="1"/>
    <col min="14796" max="14796" width="11.85546875" style="347" customWidth="1"/>
    <col min="14797" max="14797" width="12.85546875" style="347" customWidth="1"/>
    <col min="14798" max="14798" width="13.28515625" style="347" customWidth="1"/>
    <col min="14799" max="14799" width="13" style="347" customWidth="1"/>
    <col min="14800" max="15037" width="8.85546875" style="347"/>
    <col min="15038" max="15038" width="16.140625" style="347" customWidth="1"/>
    <col min="15039" max="15039" width="20" style="347" customWidth="1"/>
    <col min="15040" max="15041" width="12.28515625" style="347" customWidth="1"/>
    <col min="15042" max="15042" width="14.140625" style="347" customWidth="1"/>
    <col min="15043" max="15043" width="11.28515625" style="347" customWidth="1"/>
    <col min="15044" max="15049" width="8.85546875" style="347"/>
    <col min="15050" max="15050" width="15.7109375" style="347" customWidth="1"/>
    <col min="15051" max="15051" width="20.28515625" style="347" customWidth="1"/>
    <col min="15052" max="15052" width="11.85546875" style="347" customWidth="1"/>
    <col min="15053" max="15053" width="12.85546875" style="347" customWidth="1"/>
    <col min="15054" max="15054" width="13.28515625" style="347" customWidth="1"/>
    <col min="15055" max="15055" width="13" style="347" customWidth="1"/>
    <col min="15056" max="15293" width="8.85546875" style="347"/>
    <col min="15294" max="15294" width="16.140625" style="347" customWidth="1"/>
    <col min="15295" max="15295" width="20" style="347" customWidth="1"/>
    <col min="15296" max="15297" width="12.28515625" style="347" customWidth="1"/>
    <col min="15298" max="15298" width="14.140625" style="347" customWidth="1"/>
    <col min="15299" max="15299" width="11.28515625" style="347" customWidth="1"/>
    <col min="15300" max="15305" width="8.85546875" style="347"/>
    <col min="15306" max="15306" width="15.7109375" style="347" customWidth="1"/>
    <col min="15307" max="15307" width="20.28515625" style="347" customWidth="1"/>
    <col min="15308" max="15308" width="11.85546875" style="347" customWidth="1"/>
    <col min="15309" max="15309" width="12.85546875" style="347" customWidth="1"/>
    <col min="15310" max="15310" width="13.28515625" style="347" customWidth="1"/>
    <col min="15311" max="15311" width="13" style="347" customWidth="1"/>
    <col min="15312" max="15549" width="8.85546875" style="347"/>
    <col min="15550" max="15550" width="16.140625" style="347" customWidth="1"/>
    <col min="15551" max="15551" width="20" style="347" customWidth="1"/>
    <col min="15552" max="15553" width="12.28515625" style="347" customWidth="1"/>
    <col min="15554" max="15554" width="14.140625" style="347" customWidth="1"/>
    <col min="15555" max="15555" width="11.28515625" style="347" customWidth="1"/>
    <col min="15556" max="15561" width="8.85546875" style="347"/>
    <col min="15562" max="15562" width="15.7109375" style="347" customWidth="1"/>
    <col min="15563" max="15563" width="20.28515625" style="347" customWidth="1"/>
    <col min="15564" max="15564" width="11.85546875" style="347" customWidth="1"/>
    <col min="15565" max="15565" width="12.85546875" style="347" customWidth="1"/>
    <col min="15566" max="15566" width="13.28515625" style="347" customWidth="1"/>
    <col min="15567" max="15567" width="13" style="347" customWidth="1"/>
    <col min="15568" max="15805" width="8.85546875" style="347"/>
    <col min="15806" max="15806" width="16.140625" style="347" customWidth="1"/>
    <col min="15807" max="15807" width="20" style="347" customWidth="1"/>
    <col min="15808" max="15809" width="12.28515625" style="347" customWidth="1"/>
    <col min="15810" max="15810" width="14.140625" style="347" customWidth="1"/>
    <col min="15811" max="15811" width="11.28515625" style="347" customWidth="1"/>
    <col min="15812" max="15817" width="8.85546875" style="347"/>
    <col min="15818" max="15818" width="15.7109375" style="347" customWidth="1"/>
    <col min="15819" max="15819" width="20.28515625" style="347" customWidth="1"/>
    <col min="15820" max="15820" width="11.85546875" style="347" customWidth="1"/>
    <col min="15821" max="15821" width="12.85546875" style="347" customWidth="1"/>
    <col min="15822" max="15822" width="13.28515625" style="347" customWidth="1"/>
    <col min="15823" max="15823" width="13" style="347" customWidth="1"/>
    <col min="15824" max="16061" width="8.85546875" style="347"/>
    <col min="16062" max="16062" width="16.140625" style="347" customWidth="1"/>
    <col min="16063" max="16063" width="20" style="347" customWidth="1"/>
    <col min="16064" max="16065" width="12.28515625" style="347" customWidth="1"/>
    <col min="16066" max="16066" width="14.140625" style="347" customWidth="1"/>
    <col min="16067" max="16067" width="11.28515625" style="347" customWidth="1"/>
    <col min="16068" max="16073" width="8.85546875" style="347"/>
    <col min="16074" max="16074" width="15.7109375" style="347" customWidth="1"/>
    <col min="16075" max="16075" width="20.28515625" style="347" customWidth="1"/>
    <col min="16076" max="16076" width="11.85546875" style="347" customWidth="1"/>
    <col min="16077" max="16077" width="12.85546875" style="347" customWidth="1"/>
    <col min="16078" max="16078" width="13.28515625" style="347" customWidth="1"/>
    <col min="16079" max="16079" width="13" style="347" customWidth="1"/>
    <col min="16080" max="16317" width="8.85546875" style="347"/>
    <col min="16318" max="16384" width="9" style="347" customWidth="1"/>
  </cols>
  <sheetData>
    <row r="1" spans="1:9" ht="33" customHeight="1">
      <c r="A1" s="1007" t="s">
        <v>1065</v>
      </c>
      <c r="B1" s="1007"/>
      <c r="C1" s="1007"/>
      <c r="D1" s="1007"/>
      <c r="E1" s="1007"/>
      <c r="F1" s="1007"/>
      <c r="G1" s="1007"/>
      <c r="H1" s="1007"/>
    </row>
    <row r="2" spans="1:9" ht="33" customHeight="1">
      <c r="A2" s="1069" t="s">
        <v>1449</v>
      </c>
      <c r="B2" s="1069"/>
      <c r="C2" s="1069"/>
      <c r="D2" s="1069"/>
      <c r="E2" s="1069"/>
      <c r="F2" s="1069"/>
      <c r="G2" s="1069"/>
      <c r="H2" s="1069"/>
    </row>
    <row r="3" spans="1:9" ht="17.100000000000001" customHeight="1">
      <c r="A3" s="1070" t="s">
        <v>395</v>
      </c>
      <c r="B3" s="1070"/>
      <c r="C3" s="1070"/>
      <c r="D3" s="1071"/>
      <c r="E3" s="1072" t="s">
        <v>1424</v>
      </c>
      <c r="F3" s="1072"/>
      <c r="G3" s="1072"/>
      <c r="H3" s="1073"/>
    </row>
    <row r="4" spans="1:9" ht="18.75" customHeight="1">
      <c r="A4" s="1074" t="s">
        <v>832</v>
      </c>
      <c r="B4" s="1074" t="s">
        <v>127</v>
      </c>
      <c r="C4" s="1074"/>
      <c r="D4" s="1074"/>
      <c r="E4" s="1076"/>
      <c r="F4" s="1076"/>
      <c r="G4" s="1177" t="s">
        <v>35</v>
      </c>
      <c r="H4" s="1076" t="s">
        <v>838</v>
      </c>
    </row>
    <row r="5" spans="1:9" ht="18.75">
      <c r="A5" s="1074"/>
      <c r="B5" s="1074" t="s">
        <v>128</v>
      </c>
      <c r="C5" s="1074"/>
      <c r="D5" s="1074"/>
      <c r="E5" s="1074"/>
      <c r="F5" s="1074"/>
      <c r="G5" s="1177"/>
      <c r="H5" s="1074"/>
    </row>
    <row r="6" spans="1:9" ht="57" customHeight="1">
      <c r="A6" s="1074"/>
      <c r="B6" s="413" t="s">
        <v>450</v>
      </c>
      <c r="C6" s="413" t="s">
        <v>451</v>
      </c>
      <c r="D6" s="413" t="s">
        <v>865</v>
      </c>
      <c r="E6" s="413" t="s">
        <v>452</v>
      </c>
      <c r="F6" s="413" t="s">
        <v>74</v>
      </c>
      <c r="G6" s="1177"/>
      <c r="H6" s="1074"/>
    </row>
    <row r="7" spans="1:9" ht="75">
      <c r="A7" s="1074"/>
      <c r="B7" s="413" t="s">
        <v>453</v>
      </c>
      <c r="C7" s="413" t="s">
        <v>879</v>
      </c>
      <c r="D7" s="413" t="s">
        <v>866</v>
      </c>
      <c r="E7" s="413" t="s">
        <v>880</v>
      </c>
      <c r="F7" s="413" t="s">
        <v>75</v>
      </c>
      <c r="G7" s="422" t="s">
        <v>36</v>
      </c>
      <c r="H7" s="1074"/>
    </row>
    <row r="8" spans="1:9" ht="21" customHeight="1">
      <c r="A8" s="911" t="s">
        <v>454</v>
      </c>
      <c r="B8" s="899">
        <v>214574</v>
      </c>
      <c r="C8" s="899">
        <v>45841</v>
      </c>
      <c r="D8" s="899">
        <v>46047</v>
      </c>
      <c r="E8" s="900">
        <v>26434</v>
      </c>
      <c r="F8" s="899">
        <v>16840</v>
      </c>
      <c r="G8" s="452">
        <f t="shared" ref="G8:G27" si="0">SUM(B8:F8)</f>
        <v>349736</v>
      </c>
      <c r="H8" s="912" t="s">
        <v>2</v>
      </c>
      <c r="I8" s="810"/>
    </row>
    <row r="9" spans="1:9" ht="21" customHeight="1">
      <c r="A9" s="391" t="s">
        <v>751</v>
      </c>
      <c r="B9" s="901">
        <v>69284</v>
      </c>
      <c r="C9" s="901">
        <v>1502</v>
      </c>
      <c r="D9" s="901">
        <v>3563</v>
      </c>
      <c r="E9" s="901">
        <v>1086</v>
      </c>
      <c r="F9" s="901">
        <v>8475</v>
      </c>
      <c r="G9" s="452">
        <f t="shared" si="0"/>
        <v>83910</v>
      </c>
      <c r="H9" s="303" t="s">
        <v>1139</v>
      </c>
    </row>
    <row r="10" spans="1:9" ht="21" customHeight="1">
      <c r="A10" s="391" t="s">
        <v>455</v>
      </c>
      <c r="B10" s="899">
        <v>34460</v>
      </c>
      <c r="C10" s="899">
        <v>631</v>
      </c>
      <c r="D10" s="899">
        <v>690</v>
      </c>
      <c r="E10" s="900">
        <v>2625</v>
      </c>
      <c r="F10" s="899">
        <v>5440</v>
      </c>
      <c r="G10" s="452">
        <f t="shared" si="0"/>
        <v>43846</v>
      </c>
      <c r="H10" s="303" t="s">
        <v>5</v>
      </c>
    </row>
    <row r="11" spans="1:9" ht="21" customHeight="1">
      <c r="A11" s="391" t="s">
        <v>6</v>
      </c>
      <c r="B11" s="901">
        <v>125020</v>
      </c>
      <c r="C11" s="901">
        <v>9506</v>
      </c>
      <c r="D11" s="901">
        <v>2048</v>
      </c>
      <c r="E11" s="901">
        <v>1806</v>
      </c>
      <c r="F11" s="901">
        <f>47849+97+1800</f>
        <v>49746</v>
      </c>
      <c r="G11" s="452">
        <f t="shared" si="0"/>
        <v>188126</v>
      </c>
      <c r="H11" s="303" t="s">
        <v>456</v>
      </c>
    </row>
    <row r="12" spans="1:9" ht="21" customHeight="1">
      <c r="A12" s="391" t="s">
        <v>457</v>
      </c>
      <c r="B12" s="899">
        <v>73547</v>
      </c>
      <c r="C12" s="899">
        <v>4237</v>
      </c>
      <c r="D12" s="899">
        <v>0</v>
      </c>
      <c r="E12" s="900">
        <v>0</v>
      </c>
      <c r="F12" s="899">
        <f>7857+55</f>
        <v>7912</v>
      </c>
      <c r="G12" s="452">
        <f t="shared" si="0"/>
        <v>85696</v>
      </c>
      <c r="H12" s="303" t="s">
        <v>8</v>
      </c>
    </row>
    <row r="13" spans="1:9" ht="21" customHeight="1">
      <c r="A13" s="391" t="s">
        <v>9</v>
      </c>
      <c r="B13" s="901">
        <v>43747</v>
      </c>
      <c r="C13" s="901">
        <v>2508</v>
      </c>
      <c r="D13" s="901">
        <v>977</v>
      </c>
      <c r="E13" s="901">
        <v>5234</v>
      </c>
      <c r="F13" s="901">
        <f>11140+528</f>
        <v>11668</v>
      </c>
      <c r="G13" s="452">
        <f t="shared" si="0"/>
        <v>64134</v>
      </c>
      <c r="H13" s="303" t="s">
        <v>10</v>
      </c>
    </row>
    <row r="14" spans="1:9" ht="21" customHeight="1">
      <c r="A14" s="391" t="s">
        <v>110</v>
      </c>
      <c r="B14" s="899">
        <v>82887</v>
      </c>
      <c r="C14" s="899">
        <v>4007</v>
      </c>
      <c r="D14" s="899">
        <v>5409</v>
      </c>
      <c r="E14" s="900">
        <v>4373</v>
      </c>
      <c r="F14" s="899">
        <v>20284</v>
      </c>
      <c r="G14" s="452">
        <f t="shared" si="0"/>
        <v>116960</v>
      </c>
      <c r="H14" s="303" t="s">
        <v>11</v>
      </c>
    </row>
    <row r="15" spans="1:9" s="348" customFormat="1" ht="21" customHeight="1">
      <c r="A15" s="391" t="s">
        <v>95</v>
      </c>
      <c r="B15" s="901">
        <v>92926</v>
      </c>
      <c r="C15" s="901">
        <v>3094</v>
      </c>
      <c r="D15" s="901">
        <v>4384</v>
      </c>
      <c r="E15" s="901">
        <v>1246</v>
      </c>
      <c r="F15" s="901">
        <v>27496</v>
      </c>
      <c r="G15" s="452">
        <f t="shared" si="0"/>
        <v>129146</v>
      </c>
      <c r="H15" s="303" t="s">
        <v>458</v>
      </c>
    </row>
    <row r="16" spans="1:9" ht="21" customHeight="1">
      <c r="A16" s="391" t="s">
        <v>14</v>
      </c>
      <c r="B16" s="899">
        <v>18322</v>
      </c>
      <c r="C16" s="899">
        <v>4754</v>
      </c>
      <c r="D16" s="899">
        <v>3065</v>
      </c>
      <c r="E16" s="900">
        <v>2</v>
      </c>
      <c r="F16" s="899">
        <v>361</v>
      </c>
      <c r="G16" s="452">
        <f t="shared" si="0"/>
        <v>26504</v>
      </c>
      <c r="H16" s="303" t="s">
        <v>459</v>
      </c>
    </row>
    <row r="17" spans="1:11" ht="21" customHeight="1">
      <c r="A17" s="391" t="s">
        <v>16</v>
      </c>
      <c r="B17" s="901">
        <v>89102</v>
      </c>
      <c r="C17" s="901">
        <v>5481</v>
      </c>
      <c r="D17" s="901">
        <v>2</v>
      </c>
      <c r="E17" s="901">
        <v>0</v>
      </c>
      <c r="F17" s="901">
        <f>3543+362</f>
        <v>3905</v>
      </c>
      <c r="G17" s="452">
        <f t="shared" si="0"/>
        <v>98490</v>
      </c>
      <c r="H17" s="303" t="s">
        <v>17</v>
      </c>
    </row>
    <row r="18" spans="1:11" ht="21" customHeight="1">
      <c r="A18" s="391" t="s">
        <v>460</v>
      </c>
      <c r="B18" s="899">
        <v>14918</v>
      </c>
      <c r="C18" s="899">
        <v>915</v>
      </c>
      <c r="D18" s="899">
        <v>76</v>
      </c>
      <c r="E18" s="900">
        <v>287</v>
      </c>
      <c r="F18" s="899">
        <v>2224</v>
      </c>
      <c r="G18" s="452">
        <f t="shared" si="0"/>
        <v>18420</v>
      </c>
      <c r="H18" s="303" t="s">
        <v>18</v>
      </c>
    </row>
    <row r="19" spans="1:11" ht="21" customHeight="1">
      <c r="A19" s="391" t="s">
        <v>19</v>
      </c>
      <c r="B19" s="901">
        <v>17876</v>
      </c>
      <c r="C19" s="901">
        <v>641</v>
      </c>
      <c r="D19" s="901">
        <v>22</v>
      </c>
      <c r="E19" s="901">
        <v>0</v>
      </c>
      <c r="F19" s="901">
        <v>1239</v>
      </c>
      <c r="G19" s="452">
        <f t="shared" si="0"/>
        <v>19778</v>
      </c>
      <c r="H19" s="303" t="s">
        <v>461</v>
      </c>
    </row>
    <row r="20" spans="1:11" ht="21" customHeight="1">
      <c r="A20" s="391" t="s">
        <v>21</v>
      </c>
      <c r="B20" s="899">
        <v>46635</v>
      </c>
      <c r="C20" s="899">
        <v>1807</v>
      </c>
      <c r="D20" s="899">
        <v>0</v>
      </c>
      <c r="E20" s="900">
        <v>3933</v>
      </c>
      <c r="F20" s="899">
        <v>6747</v>
      </c>
      <c r="G20" s="452">
        <f t="shared" si="0"/>
        <v>59122</v>
      </c>
      <c r="H20" s="303" t="s">
        <v>41</v>
      </c>
    </row>
    <row r="21" spans="1:11" ht="21" customHeight="1">
      <c r="A21" s="391" t="s">
        <v>42</v>
      </c>
      <c r="B21" s="901">
        <v>35724</v>
      </c>
      <c r="C21" s="901">
        <v>847</v>
      </c>
      <c r="D21" s="901">
        <v>243</v>
      </c>
      <c r="E21" s="901">
        <v>347</v>
      </c>
      <c r="F21" s="901">
        <v>0</v>
      </c>
      <c r="G21" s="452">
        <f t="shared" si="0"/>
        <v>37161</v>
      </c>
      <c r="H21" s="303" t="s">
        <v>462</v>
      </c>
    </row>
    <row r="22" spans="1:11" ht="21" customHeight="1">
      <c r="A22" s="391" t="s">
        <v>24</v>
      </c>
      <c r="B22" s="899">
        <v>41708</v>
      </c>
      <c r="C22" s="899">
        <v>4174</v>
      </c>
      <c r="D22" s="899">
        <v>3812</v>
      </c>
      <c r="E22" s="900">
        <v>2283</v>
      </c>
      <c r="F22" s="899">
        <v>13314</v>
      </c>
      <c r="G22" s="452">
        <f t="shared" si="0"/>
        <v>65291</v>
      </c>
      <c r="H22" s="303" t="s">
        <v>25</v>
      </c>
      <c r="J22" s="670"/>
      <c r="K22" s="670"/>
    </row>
    <row r="23" spans="1:11" ht="21" customHeight="1">
      <c r="A23" s="391" t="s">
        <v>26</v>
      </c>
      <c r="B23" s="901">
        <v>19761</v>
      </c>
      <c r="C23" s="901">
        <v>264</v>
      </c>
      <c r="D23" s="901">
        <v>0</v>
      </c>
      <c r="E23" s="901">
        <v>118</v>
      </c>
      <c r="F23" s="901">
        <f>7166+430</f>
        <v>7596</v>
      </c>
      <c r="G23" s="452">
        <f t="shared" si="0"/>
        <v>27739</v>
      </c>
      <c r="H23" s="303" t="s">
        <v>27</v>
      </c>
    </row>
    <row r="24" spans="1:11" ht="21" customHeight="1">
      <c r="A24" s="391" t="s">
        <v>43</v>
      </c>
      <c r="B24" s="899">
        <v>26516</v>
      </c>
      <c r="C24" s="899">
        <v>884</v>
      </c>
      <c r="D24" s="899">
        <v>0</v>
      </c>
      <c r="E24" s="900">
        <v>0</v>
      </c>
      <c r="F24" s="899">
        <v>3366</v>
      </c>
      <c r="G24" s="452">
        <f t="shared" si="0"/>
        <v>30766</v>
      </c>
      <c r="H24" s="303" t="s">
        <v>102</v>
      </c>
    </row>
    <row r="25" spans="1:11" ht="21" customHeight="1">
      <c r="A25" s="391" t="s">
        <v>29</v>
      </c>
      <c r="B25" s="901">
        <v>44409</v>
      </c>
      <c r="C25" s="901">
        <v>4927</v>
      </c>
      <c r="D25" s="901">
        <v>541</v>
      </c>
      <c r="E25" s="901">
        <v>4008</v>
      </c>
      <c r="F25" s="901">
        <f>11510+1944</f>
        <v>13454</v>
      </c>
      <c r="G25" s="452">
        <f t="shared" si="0"/>
        <v>67339</v>
      </c>
      <c r="H25" s="303" t="s">
        <v>463</v>
      </c>
    </row>
    <row r="26" spans="1:11" ht="21" customHeight="1">
      <c r="A26" s="391" t="s">
        <v>31</v>
      </c>
      <c r="B26" s="899">
        <v>5113</v>
      </c>
      <c r="C26" s="899">
        <v>19</v>
      </c>
      <c r="D26" s="899">
        <v>18</v>
      </c>
      <c r="E26" s="900">
        <v>0</v>
      </c>
      <c r="F26" s="899">
        <f>3661+18</f>
        <v>3679</v>
      </c>
      <c r="G26" s="452">
        <f t="shared" si="0"/>
        <v>8829</v>
      </c>
      <c r="H26" s="303" t="s">
        <v>464</v>
      </c>
    </row>
    <row r="27" spans="1:11" ht="21" customHeight="1">
      <c r="A27" s="391" t="s">
        <v>33</v>
      </c>
      <c r="B27" s="901">
        <v>4460</v>
      </c>
      <c r="C27" s="901">
        <v>0</v>
      </c>
      <c r="D27" s="901">
        <v>0</v>
      </c>
      <c r="E27" s="901">
        <v>0</v>
      </c>
      <c r="F27" s="901">
        <v>0</v>
      </c>
      <c r="G27" s="452">
        <f t="shared" si="0"/>
        <v>4460</v>
      </c>
      <c r="H27" s="303" t="s">
        <v>34</v>
      </c>
    </row>
    <row r="28" spans="1:11" ht="21" customHeight="1">
      <c r="A28" s="392" t="s">
        <v>35</v>
      </c>
      <c r="B28" s="430">
        <f t="shared" ref="B28:G28" si="1">SUM(B8:B27)</f>
        <v>1100989</v>
      </c>
      <c r="C28" s="430">
        <f t="shared" si="1"/>
        <v>96039</v>
      </c>
      <c r="D28" s="430">
        <f t="shared" si="1"/>
        <v>70897</v>
      </c>
      <c r="E28" s="430">
        <f t="shared" si="1"/>
        <v>53782</v>
      </c>
      <c r="F28" s="430">
        <f t="shared" si="1"/>
        <v>203746</v>
      </c>
      <c r="G28" s="430">
        <f t="shared" si="1"/>
        <v>1525453</v>
      </c>
      <c r="H28" s="274" t="s">
        <v>36</v>
      </c>
    </row>
    <row r="29" spans="1:11">
      <c r="A29" s="468"/>
      <c r="B29" s="468"/>
      <c r="C29" s="468"/>
      <c r="D29" s="468"/>
      <c r="E29" s="468"/>
      <c r="F29" s="468"/>
      <c r="G29" s="468"/>
      <c r="H29" s="468"/>
    </row>
    <row r="30" spans="1:11" hidden="1"/>
    <row r="31" spans="1:11" ht="18.75" hidden="1">
      <c r="A31" s="649" t="s">
        <v>454</v>
      </c>
      <c r="B31" s="533">
        <v>102881</v>
      </c>
      <c r="C31" s="533">
        <v>13237</v>
      </c>
      <c r="D31" s="533">
        <v>1202</v>
      </c>
      <c r="E31" s="534">
        <v>712</v>
      </c>
      <c r="F31" s="533">
        <v>3409</v>
      </c>
      <c r="G31" s="452">
        <f t="shared" ref="G31:G35" si="2">SUM(B31:F31)</f>
        <v>121441</v>
      </c>
      <c r="H31" s="654" t="s">
        <v>2</v>
      </c>
    </row>
    <row r="32" spans="1:11" ht="18" hidden="1">
      <c r="A32" s="347" t="s">
        <v>1049</v>
      </c>
      <c r="G32" s="452">
        <f t="shared" si="2"/>
        <v>0</v>
      </c>
    </row>
    <row r="33" spans="1:8" ht="18" hidden="1">
      <c r="A33" s="347" t="s">
        <v>1050</v>
      </c>
      <c r="B33" s="347">
        <v>66795</v>
      </c>
      <c r="C33" s="347">
        <v>32774</v>
      </c>
      <c r="D33" s="347">
        <v>36321</v>
      </c>
      <c r="E33" s="347">
        <v>27684</v>
      </c>
      <c r="F33" s="347">
        <v>4821</v>
      </c>
      <c r="G33" s="452">
        <f t="shared" si="2"/>
        <v>168395</v>
      </c>
    </row>
    <row r="34" spans="1:8" ht="18" hidden="1">
      <c r="A34" s="347" t="s">
        <v>1051</v>
      </c>
      <c r="B34" s="347">
        <v>0</v>
      </c>
      <c r="C34" s="347">
        <v>0</v>
      </c>
      <c r="D34" s="347">
        <v>0</v>
      </c>
      <c r="E34" s="347">
        <v>0</v>
      </c>
      <c r="F34" s="347">
        <v>0</v>
      </c>
      <c r="G34" s="452">
        <f t="shared" si="2"/>
        <v>0</v>
      </c>
    </row>
    <row r="35" spans="1:8" ht="18" hidden="1">
      <c r="A35" s="347" t="s">
        <v>1061</v>
      </c>
      <c r="B35" s="670">
        <f>SUM(B31:B34)</f>
        <v>169676</v>
      </c>
      <c r="C35" s="670">
        <f t="shared" ref="C35:F35" si="3">SUM(C31:C34)</f>
        <v>46011</v>
      </c>
      <c r="D35" s="670">
        <f t="shared" si="3"/>
        <v>37523</v>
      </c>
      <c r="E35" s="670">
        <f t="shared" si="3"/>
        <v>28396</v>
      </c>
      <c r="F35" s="670">
        <f t="shared" si="3"/>
        <v>8230</v>
      </c>
      <c r="G35" s="452">
        <f t="shared" si="2"/>
        <v>289836</v>
      </c>
    </row>
    <row r="36" spans="1:8" hidden="1"/>
    <row r="37" spans="1:8" hidden="1"/>
    <row r="38" spans="1:8" ht="18.75" hidden="1">
      <c r="A38" s="649" t="s">
        <v>751</v>
      </c>
      <c r="B38" s="535">
        <v>37100</v>
      </c>
      <c r="C38" s="535">
        <v>1502</v>
      </c>
      <c r="D38" s="535">
        <v>0</v>
      </c>
      <c r="E38" s="535">
        <v>1086</v>
      </c>
      <c r="F38" s="535">
        <v>8475</v>
      </c>
      <c r="G38" s="452">
        <f t="shared" ref="G38:G40" si="4">SUM(B38:F38)</f>
        <v>48163</v>
      </c>
      <c r="H38" s="654" t="s">
        <v>1139</v>
      </c>
    </row>
    <row r="39" spans="1:8" ht="18" hidden="1">
      <c r="A39" s="347" t="s">
        <v>1055</v>
      </c>
      <c r="B39" s="347">
        <v>32184</v>
      </c>
      <c r="C39" s="347">
        <v>0</v>
      </c>
      <c r="D39" s="347">
        <v>3563</v>
      </c>
      <c r="E39" s="347">
        <v>0</v>
      </c>
      <c r="F39" s="347">
        <v>0</v>
      </c>
      <c r="G39" s="452">
        <f t="shared" si="4"/>
        <v>35747</v>
      </c>
    </row>
    <row r="40" spans="1:8" ht="18" hidden="1">
      <c r="A40" s="347" t="s">
        <v>1061</v>
      </c>
      <c r="B40" s="670">
        <f>SUM(B38:B39)</f>
        <v>69284</v>
      </c>
      <c r="C40" s="670">
        <f t="shared" ref="C40:F40" si="5">SUM(C38:C39)</f>
        <v>1502</v>
      </c>
      <c r="D40" s="670">
        <f t="shared" si="5"/>
        <v>3563</v>
      </c>
      <c r="E40" s="670">
        <f t="shared" si="5"/>
        <v>1086</v>
      </c>
      <c r="F40" s="670">
        <f t="shared" si="5"/>
        <v>8475</v>
      </c>
      <c r="G40" s="452">
        <f t="shared" si="4"/>
        <v>83910</v>
      </c>
    </row>
    <row r="41" spans="1:8" hidden="1"/>
    <row r="42" spans="1:8" ht="18.75" hidden="1">
      <c r="A42" s="649" t="s">
        <v>110</v>
      </c>
      <c r="B42" s="533">
        <v>82887</v>
      </c>
      <c r="C42" s="533">
        <v>4007</v>
      </c>
      <c r="D42" s="533">
        <v>5409</v>
      </c>
      <c r="E42" s="534">
        <v>4373</v>
      </c>
      <c r="F42" s="533">
        <f>20271+13</f>
        <v>20284</v>
      </c>
      <c r="G42" s="452">
        <f t="shared" ref="G42" si="6">SUM(B42:F42)</f>
        <v>116960</v>
      </c>
      <c r="H42" s="654" t="s">
        <v>11</v>
      </c>
    </row>
    <row r="43" spans="1:8" hidden="1">
      <c r="A43" s="347" t="s">
        <v>1050</v>
      </c>
    </row>
    <row r="44" spans="1:8" hidden="1">
      <c r="A44" s="347" t="s">
        <v>1061</v>
      </c>
    </row>
    <row r="45" spans="1:8" hidden="1"/>
    <row r="47" spans="1:8">
      <c r="B47" s="670"/>
      <c r="C47" s="670"/>
      <c r="D47" s="670"/>
      <c r="E47" s="670"/>
      <c r="F47" s="670"/>
    </row>
  </sheetData>
  <mergeCells count="9">
    <mergeCell ref="A1:H1"/>
    <mergeCell ref="A2:H2"/>
    <mergeCell ref="A3:D3"/>
    <mergeCell ref="E3:H3"/>
    <mergeCell ref="G4:G6"/>
    <mergeCell ref="A4:A7"/>
    <mergeCell ref="H4:H7"/>
    <mergeCell ref="B5:F5"/>
    <mergeCell ref="B4:F4"/>
  </mergeCells>
  <pageMargins left="0.7" right="0.7" top="0.75" bottom="0.75" header="0.3" footer="0.3"/>
  <pageSetup paperSize="9" scale="6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W14"/>
  <sheetViews>
    <sheetView rightToLeft="1" zoomScaleNormal="100" workbookViewId="0">
      <selection activeCell="J2" sqref="J2"/>
    </sheetView>
  </sheetViews>
  <sheetFormatPr defaultColWidth="6.7109375" defaultRowHeight="12.75"/>
  <cols>
    <col min="1" max="1" width="33.7109375" style="343" customWidth="1"/>
    <col min="2" max="6" width="17.7109375" style="312" customWidth="1"/>
    <col min="7" max="7" width="33.7109375" style="344" customWidth="1"/>
    <col min="8" max="12" width="7.42578125" style="312" customWidth="1"/>
    <col min="13" max="42" width="6.7109375" style="312" customWidth="1"/>
    <col min="43" max="49" width="9.7109375" style="350" customWidth="1"/>
    <col min="50" max="50" width="6.7109375" style="312" customWidth="1"/>
    <col min="51" max="51" width="6.7109375" style="312"/>
    <col min="52" max="53" width="6.7109375" style="312" customWidth="1"/>
    <col min="54" max="54" width="6.7109375" style="312"/>
    <col min="55" max="55" width="6.7109375" style="312" customWidth="1"/>
    <col min="56" max="56" width="6.7109375" style="312"/>
    <col min="57" max="58" width="6.7109375" style="312" customWidth="1"/>
    <col min="59" max="59" width="6.7109375" style="312"/>
    <col min="60" max="60" width="6.7109375" style="312" customWidth="1"/>
    <col min="61" max="61" width="6.7109375" style="312"/>
    <col min="62" max="62" width="6.7109375" style="312" customWidth="1"/>
    <col min="63" max="63" width="6.7109375" style="312"/>
    <col min="64" max="65" width="6.7109375" style="312" customWidth="1"/>
    <col min="66" max="256" width="6.7109375" style="312"/>
    <col min="257" max="258" width="29.28515625" style="312" customWidth="1"/>
    <col min="259" max="263" width="12" style="312" customWidth="1"/>
    <col min="264" max="268" width="7.42578125" style="312" customWidth="1"/>
    <col min="269" max="512" width="6.7109375" style="312"/>
    <col min="513" max="514" width="29.28515625" style="312" customWidth="1"/>
    <col min="515" max="519" width="12" style="312" customWidth="1"/>
    <col min="520" max="524" width="7.42578125" style="312" customWidth="1"/>
    <col min="525" max="768" width="6.7109375" style="312"/>
    <col min="769" max="770" width="29.28515625" style="312" customWidth="1"/>
    <col min="771" max="775" width="12" style="312" customWidth="1"/>
    <col min="776" max="780" width="7.42578125" style="312" customWidth="1"/>
    <col min="781" max="1024" width="6.7109375" style="312"/>
    <col min="1025" max="1026" width="29.28515625" style="312" customWidth="1"/>
    <col min="1027" max="1031" width="12" style="312" customWidth="1"/>
    <col min="1032" max="1036" width="7.42578125" style="312" customWidth="1"/>
    <col min="1037" max="1280" width="6.7109375" style="312"/>
    <col min="1281" max="1282" width="29.28515625" style="312" customWidth="1"/>
    <col min="1283" max="1287" width="12" style="312" customWidth="1"/>
    <col min="1288" max="1292" width="7.42578125" style="312" customWidth="1"/>
    <col min="1293" max="1536" width="6.7109375" style="312"/>
    <col min="1537" max="1538" width="29.28515625" style="312" customWidth="1"/>
    <col min="1539" max="1543" width="12" style="312" customWidth="1"/>
    <col min="1544" max="1548" width="7.42578125" style="312" customWidth="1"/>
    <col min="1549" max="1792" width="6.7109375" style="312"/>
    <col min="1793" max="1794" width="29.28515625" style="312" customWidth="1"/>
    <col min="1795" max="1799" width="12" style="312" customWidth="1"/>
    <col min="1800" max="1804" width="7.42578125" style="312" customWidth="1"/>
    <col min="1805" max="2048" width="6.7109375" style="312"/>
    <col min="2049" max="2050" width="29.28515625" style="312" customWidth="1"/>
    <col min="2051" max="2055" width="12" style="312" customWidth="1"/>
    <col min="2056" max="2060" width="7.42578125" style="312" customWidth="1"/>
    <col min="2061" max="2304" width="6.7109375" style="312"/>
    <col min="2305" max="2306" width="29.28515625" style="312" customWidth="1"/>
    <col min="2307" max="2311" width="12" style="312" customWidth="1"/>
    <col min="2312" max="2316" width="7.42578125" style="312" customWidth="1"/>
    <col min="2317" max="2560" width="6.7109375" style="312"/>
    <col min="2561" max="2562" width="29.28515625" style="312" customWidth="1"/>
    <col min="2563" max="2567" width="12" style="312" customWidth="1"/>
    <col min="2568" max="2572" width="7.42578125" style="312" customWidth="1"/>
    <col min="2573" max="2816" width="6.7109375" style="312"/>
    <col min="2817" max="2818" width="29.28515625" style="312" customWidth="1"/>
    <col min="2819" max="2823" width="12" style="312" customWidth="1"/>
    <col min="2824" max="2828" width="7.42578125" style="312" customWidth="1"/>
    <col min="2829" max="3072" width="6.7109375" style="312"/>
    <col min="3073" max="3074" width="29.28515625" style="312" customWidth="1"/>
    <col min="3075" max="3079" width="12" style="312" customWidth="1"/>
    <col min="3080" max="3084" width="7.42578125" style="312" customWidth="1"/>
    <col min="3085" max="3328" width="6.7109375" style="312"/>
    <col min="3329" max="3330" width="29.28515625" style="312" customWidth="1"/>
    <col min="3331" max="3335" width="12" style="312" customWidth="1"/>
    <col min="3336" max="3340" width="7.42578125" style="312" customWidth="1"/>
    <col min="3341" max="3584" width="6.7109375" style="312"/>
    <col min="3585" max="3586" width="29.28515625" style="312" customWidth="1"/>
    <col min="3587" max="3591" width="12" style="312" customWidth="1"/>
    <col min="3592" max="3596" width="7.42578125" style="312" customWidth="1"/>
    <col min="3597" max="3840" width="6.7109375" style="312"/>
    <col min="3841" max="3842" width="29.28515625" style="312" customWidth="1"/>
    <col min="3843" max="3847" width="12" style="312" customWidth="1"/>
    <col min="3848" max="3852" width="7.42578125" style="312" customWidth="1"/>
    <col min="3853" max="4096" width="6.7109375" style="312"/>
    <col min="4097" max="4098" width="29.28515625" style="312" customWidth="1"/>
    <col min="4099" max="4103" width="12" style="312" customWidth="1"/>
    <col min="4104" max="4108" width="7.42578125" style="312" customWidth="1"/>
    <col min="4109" max="4352" width="6.7109375" style="312"/>
    <col min="4353" max="4354" width="29.28515625" style="312" customWidth="1"/>
    <col min="4355" max="4359" width="12" style="312" customWidth="1"/>
    <col min="4360" max="4364" width="7.42578125" style="312" customWidth="1"/>
    <col min="4365" max="4608" width="6.7109375" style="312"/>
    <col min="4609" max="4610" width="29.28515625" style="312" customWidth="1"/>
    <col min="4611" max="4615" width="12" style="312" customWidth="1"/>
    <col min="4616" max="4620" width="7.42578125" style="312" customWidth="1"/>
    <col min="4621" max="4864" width="6.7109375" style="312"/>
    <col min="4865" max="4866" width="29.28515625" style="312" customWidth="1"/>
    <col min="4867" max="4871" width="12" style="312" customWidth="1"/>
    <col min="4872" max="4876" width="7.42578125" style="312" customWidth="1"/>
    <col min="4877" max="5120" width="6.7109375" style="312"/>
    <col min="5121" max="5122" width="29.28515625" style="312" customWidth="1"/>
    <col min="5123" max="5127" width="12" style="312" customWidth="1"/>
    <col min="5128" max="5132" width="7.42578125" style="312" customWidth="1"/>
    <col min="5133" max="5376" width="6.7109375" style="312"/>
    <col min="5377" max="5378" width="29.28515625" style="312" customWidth="1"/>
    <col min="5379" max="5383" width="12" style="312" customWidth="1"/>
    <col min="5384" max="5388" width="7.42578125" style="312" customWidth="1"/>
    <col min="5389" max="5632" width="6.7109375" style="312"/>
    <col min="5633" max="5634" width="29.28515625" style="312" customWidth="1"/>
    <col min="5635" max="5639" width="12" style="312" customWidth="1"/>
    <col min="5640" max="5644" width="7.42578125" style="312" customWidth="1"/>
    <col min="5645" max="5888" width="6.7109375" style="312"/>
    <col min="5889" max="5890" width="29.28515625" style="312" customWidth="1"/>
    <col min="5891" max="5895" width="12" style="312" customWidth="1"/>
    <col min="5896" max="5900" width="7.42578125" style="312" customWidth="1"/>
    <col min="5901" max="6144" width="6.7109375" style="312"/>
    <col min="6145" max="6146" width="29.28515625" style="312" customWidth="1"/>
    <col min="6147" max="6151" width="12" style="312" customWidth="1"/>
    <col min="6152" max="6156" width="7.42578125" style="312" customWidth="1"/>
    <col min="6157" max="6400" width="6.7109375" style="312"/>
    <col min="6401" max="6402" width="29.28515625" style="312" customWidth="1"/>
    <col min="6403" max="6407" width="12" style="312" customWidth="1"/>
    <col min="6408" max="6412" width="7.42578125" style="312" customWidth="1"/>
    <col min="6413" max="6656" width="6.7109375" style="312"/>
    <col min="6657" max="6658" width="29.28515625" style="312" customWidth="1"/>
    <col min="6659" max="6663" width="12" style="312" customWidth="1"/>
    <col min="6664" max="6668" width="7.42578125" style="312" customWidth="1"/>
    <col min="6669" max="6912" width="6.7109375" style="312"/>
    <col min="6913" max="6914" width="29.28515625" style="312" customWidth="1"/>
    <col min="6915" max="6919" width="12" style="312" customWidth="1"/>
    <col min="6920" max="6924" width="7.42578125" style="312" customWidth="1"/>
    <col min="6925" max="7168" width="6.7109375" style="312"/>
    <col min="7169" max="7170" width="29.28515625" style="312" customWidth="1"/>
    <col min="7171" max="7175" width="12" style="312" customWidth="1"/>
    <col min="7176" max="7180" width="7.42578125" style="312" customWidth="1"/>
    <col min="7181" max="7424" width="6.7109375" style="312"/>
    <col min="7425" max="7426" width="29.28515625" style="312" customWidth="1"/>
    <col min="7427" max="7431" width="12" style="312" customWidth="1"/>
    <col min="7432" max="7436" width="7.42578125" style="312" customWidth="1"/>
    <col min="7437" max="7680" width="6.7109375" style="312"/>
    <col min="7681" max="7682" width="29.28515625" style="312" customWidth="1"/>
    <col min="7683" max="7687" width="12" style="312" customWidth="1"/>
    <col min="7688" max="7692" width="7.42578125" style="312" customWidth="1"/>
    <col min="7693" max="7936" width="6.7109375" style="312"/>
    <col min="7937" max="7938" width="29.28515625" style="312" customWidth="1"/>
    <col min="7939" max="7943" width="12" style="312" customWidth="1"/>
    <col min="7944" max="7948" width="7.42578125" style="312" customWidth="1"/>
    <col min="7949" max="8192" width="6.7109375" style="312"/>
    <col min="8193" max="8194" width="29.28515625" style="312" customWidth="1"/>
    <col min="8195" max="8199" width="12" style="312" customWidth="1"/>
    <col min="8200" max="8204" width="7.42578125" style="312" customWidth="1"/>
    <col min="8205" max="8448" width="6.7109375" style="312"/>
    <col min="8449" max="8450" width="29.28515625" style="312" customWidth="1"/>
    <col min="8451" max="8455" width="12" style="312" customWidth="1"/>
    <col min="8456" max="8460" width="7.42578125" style="312" customWidth="1"/>
    <col min="8461" max="8704" width="6.7109375" style="312"/>
    <col min="8705" max="8706" width="29.28515625" style="312" customWidth="1"/>
    <col min="8707" max="8711" width="12" style="312" customWidth="1"/>
    <col min="8712" max="8716" width="7.42578125" style="312" customWidth="1"/>
    <col min="8717" max="8960" width="6.7109375" style="312"/>
    <col min="8961" max="8962" width="29.28515625" style="312" customWidth="1"/>
    <col min="8963" max="8967" width="12" style="312" customWidth="1"/>
    <col min="8968" max="8972" width="7.42578125" style="312" customWidth="1"/>
    <col min="8973" max="9216" width="6.7109375" style="312"/>
    <col min="9217" max="9218" width="29.28515625" style="312" customWidth="1"/>
    <col min="9219" max="9223" width="12" style="312" customWidth="1"/>
    <col min="9224" max="9228" width="7.42578125" style="312" customWidth="1"/>
    <col min="9229" max="9472" width="6.7109375" style="312"/>
    <col min="9473" max="9474" width="29.28515625" style="312" customWidth="1"/>
    <col min="9475" max="9479" width="12" style="312" customWidth="1"/>
    <col min="9480" max="9484" width="7.42578125" style="312" customWidth="1"/>
    <col min="9485" max="9728" width="6.7109375" style="312"/>
    <col min="9729" max="9730" width="29.28515625" style="312" customWidth="1"/>
    <col min="9731" max="9735" width="12" style="312" customWidth="1"/>
    <col min="9736" max="9740" width="7.42578125" style="312" customWidth="1"/>
    <col min="9741" max="9984" width="6.7109375" style="312"/>
    <col min="9985" max="9986" width="29.28515625" style="312" customWidth="1"/>
    <col min="9987" max="9991" width="12" style="312" customWidth="1"/>
    <col min="9992" max="9996" width="7.42578125" style="312" customWidth="1"/>
    <col min="9997" max="10240" width="6.7109375" style="312"/>
    <col min="10241" max="10242" width="29.28515625" style="312" customWidth="1"/>
    <col min="10243" max="10247" width="12" style="312" customWidth="1"/>
    <col min="10248" max="10252" width="7.42578125" style="312" customWidth="1"/>
    <col min="10253" max="10496" width="6.7109375" style="312"/>
    <col min="10497" max="10498" width="29.28515625" style="312" customWidth="1"/>
    <col min="10499" max="10503" width="12" style="312" customWidth="1"/>
    <col min="10504" max="10508" width="7.42578125" style="312" customWidth="1"/>
    <col min="10509" max="10752" width="6.7109375" style="312"/>
    <col min="10753" max="10754" width="29.28515625" style="312" customWidth="1"/>
    <col min="10755" max="10759" width="12" style="312" customWidth="1"/>
    <col min="10760" max="10764" width="7.42578125" style="312" customWidth="1"/>
    <col min="10765" max="11008" width="6.7109375" style="312"/>
    <col min="11009" max="11010" width="29.28515625" style="312" customWidth="1"/>
    <col min="11011" max="11015" width="12" style="312" customWidth="1"/>
    <col min="11016" max="11020" width="7.42578125" style="312" customWidth="1"/>
    <col min="11021" max="11264" width="6.7109375" style="312"/>
    <col min="11265" max="11266" width="29.28515625" style="312" customWidth="1"/>
    <col min="11267" max="11271" width="12" style="312" customWidth="1"/>
    <col min="11272" max="11276" width="7.42578125" style="312" customWidth="1"/>
    <col min="11277" max="11520" width="6.7109375" style="312"/>
    <col min="11521" max="11522" width="29.28515625" style="312" customWidth="1"/>
    <col min="11523" max="11527" width="12" style="312" customWidth="1"/>
    <col min="11528" max="11532" width="7.42578125" style="312" customWidth="1"/>
    <col min="11533" max="11776" width="6.7109375" style="312"/>
    <col min="11777" max="11778" width="29.28515625" style="312" customWidth="1"/>
    <col min="11779" max="11783" width="12" style="312" customWidth="1"/>
    <col min="11784" max="11788" width="7.42578125" style="312" customWidth="1"/>
    <col min="11789" max="12032" width="6.7109375" style="312"/>
    <col min="12033" max="12034" width="29.28515625" style="312" customWidth="1"/>
    <col min="12035" max="12039" width="12" style="312" customWidth="1"/>
    <col min="12040" max="12044" width="7.42578125" style="312" customWidth="1"/>
    <col min="12045" max="12288" width="6.7109375" style="312"/>
    <col min="12289" max="12290" width="29.28515625" style="312" customWidth="1"/>
    <col min="12291" max="12295" width="12" style="312" customWidth="1"/>
    <col min="12296" max="12300" width="7.42578125" style="312" customWidth="1"/>
    <col min="12301" max="12544" width="6.7109375" style="312"/>
    <col min="12545" max="12546" width="29.28515625" style="312" customWidth="1"/>
    <col min="12547" max="12551" width="12" style="312" customWidth="1"/>
    <col min="12552" max="12556" width="7.42578125" style="312" customWidth="1"/>
    <col min="12557" max="12800" width="6.7109375" style="312"/>
    <col min="12801" max="12802" width="29.28515625" style="312" customWidth="1"/>
    <col min="12803" max="12807" width="12" style="312" customWidth="1"/>
    <col min="12808" max="12812" width="7.42578125" style="312" customWidth="1"/>
    <col min="12813" max="13056" width="6.7109375" style="312"/>
    <col min="13057" max="13058" width="29.28515625" style="312" customWidth="1"/>
    <col min="13059" max="13063" width="12" style="312" customWidth="1"/>
    <col min="13064" max="13068" width="7.42578125" style="312" customWidth="1"/>
    <col min="13069" max="13312" width="6.7109375" style="312"/>
    <col min="13313" max="13314" width="29.28515625" style="312" customWidth="1"/>
    <col min="13315" max="13319" width="12" style="312" customWidth="1"/>
    <col min="13320" max="13324" width="7.42578125" style="312" customWidth="1"/>
    <col min="13325" max="13568" width="6.7109375" style="312"/>
    <col min="13569" max="13570" width="29.28515625" style="312" customWidth="1"/>
    <col min="13571" max="13575" width="12" style="312" customWidth="1"/>
    <col min="13576" max="13580" width="7.42578125" style="312" customWidth="1"/>
    <col min="13581" max="13824" width="6.7109375" style="312"/>
    <col min="13825" max="13826" width="29.28515625" style="312" customWidth="1"/>
    <col min="13827" max="13831" width="12" style="312" customWidth="1"/>
    <col min="13832" max="13836" width="7.42578125" style="312" customWidth="1"/>
    <col min="13837" max="14080" width="6.7109375" style="312"/>
    <col min="14081" max="14082" width="29.28515625" style="312" customWidth="1"/>
    <col min="14083" max="14087" width="12" style="312" customWidth="1"/>
    <col min="14088" max="14092" width="7.42578125" style="312" customWidth="1"/>
    <col min="14093" max="14336" width="6.7109375" style="312"/>
    <col min="14337" max="14338" width="29.28515625" style="312" customWidth="1"/>
    <col min="14339" max="14343" width="12" style="312" customWidth="1"/>
    <col min="14344" max="14348" width="7.42578125" style="312" customWidth="1"/>
    <col min="14349" max="14592" width="6.7109375" style="312"/>
    <col min="14593" max="14594" width="29.28515625" style="312" customWidth="1"/>
    <col min="14595" max="14599" width="12" style="312" customWidth="1"/>
    <col min="14600" max="14604" width="7.42578125" style="312" customWidth="1"/>
    <col min="14605" max="14848" width="6.7109375" style="312"/>
    <col min="14849" max="14850" width="29.28515625" style="312" customWidth="1"/>
    <col min="14851" max="14855" width="12" style="312" customWidth="1"/>
    <col min="14856" max="14860" width="7.42578125" style="312" customWidth="1"/>
    <col min="14861" max="15104" width="6.7109375" style="312"/>
    <col min="15105" max="15106" width="29.28515625" style="312" customWidth="1"/>
    <col min="15107" max="15111" width="12" style="312" customWidth="1"/>
    <col min="15112" max="15116" width="7.42578125" style="312" customWidth="1"/>
    <col min="15117" max="15360" width="6.7109375" style="312"/>
    <col min="15361" max="15362" width="29.28515625" style="312" customWidth="1"/>
    <col min="15363" max="15367" width="12" style="312" customWidth="1"/>
    <col min="15368" max="15372" width="7.42578125" style="312" customWidth="1"/>
    <col min="15373" max="15616" width="6.7109375" style="312"/>
    <col min="15617" max="15618" width="29.28515625" style="312" customWidth="1"/>
    <col min="15619" max="15623" width="12" style="312" customWidth="1"/>
    <col min="15624" max="15628" width="7.42578125" style="312" customWidth="1"/>
    <col min="15629" max="15872" width="6.7109375" style="312"/>
    <col min="15873" max="15874" width="29.28515625" style="312" customWidth="1"/>
    <col min="15875" max="15879" width="12" style="312" customWidth="1"/>
    <col min="15880" max="15884" width="7.42578125" style="312" customWidth="1"/>
    <col min="15885" max="16128" width="6.7109375" style="312"/>
    <col min="16129" max="16130" width="29.28515625" style="312" customWidth="1"/>
    <col min="16131" max="16135" width="12" style="312" customWidth="1"/>
    <col min="16136" max="16140" width="7.42578125" style="312" customWidth="1"/>
    <col min="16141" max="16384" width="6.7109375" style="312"/>
  </cols>
  <sheetData>
    <row r="1" spans="1:39" ht="39" customHeight="1">
      <c r="A1" s="1007" t="s">
        <v>1097</v>
      </c>
      <c r="B1" s="1007"/>
      <c r="C1" s="1007"/>
      <c r="D1" s="1007"/>
      <c r="E1" s="1007"/>
      <c r="F1" s="1007"/>
      <c r="G1" s="1007"/>
      <c r="H1" s="461"/>
      <c r="I1" s="349"/>
      <c r="J1" s="349"/>
      <c r="K1" s="349"/>
      <c r="L1" s="349"/>
    </row>
    <row r="2" spans="1:39" ht="65.25" customHeight="1">
      <c r="A2" s="1139" t="s">
        <v>1493</v>
      </c>
      <c r="B2" s="1139"/>
      <c r="C2" s="1139"/>
      <c r="D2" s="1139"/>
      <c r="E2" s="1139"/>
      <c r="F2" s="1139"/>
      <c r="G2" s="1139"/>
      <c r="H2" s="462"/>
      <c r="I2" s="351"/>
      <c r="J2" s="351"/>
      <c r="K2" s="351"/>
      <c r="L2" s="351"/>
      <c r="M2" s="342"/>
      <c r="N2" s="342"/>
      <c r="O2" s="342"/>
      <c r="P2" s="342"/>
      <c r="Q2" s="342"/>
      <c r="R2" s="1167"/>
      <c r="S2" s="1167"/>
      <c r="T2" s="1167"/>
      <c r="U2" s="1167"/>
      <c r="V2" s="1167"/>
      <c r="W2" s="1167"/>
      <c r="X2" s="1167"/>
      <c r="Y2" s="1167"/>
      <c r="Z2" s="1167"/>
      <c r="AA2" s="1167"/>
      <c r="AB2" s="1167"/>
      <c r="AC2" s="1167"/>
      <c r="AD2" s="1167"/>
      <c r="AE2" s="1167"/>
      <c r="AF2" s="1167"/>
      <c r="AG2" s="1167"/>
      <c r="AH2" s="1167"/>
      <c r="AI2" s="1167"/>
      <c r="AJ2" s="1167"/>
      <c r="AK2" s="1167"/>
      <c r="AL2" s="1167"/>
      <c r="AM2" s="1167"/>
    </row>
    <row r="3" spans="1:39" ht="15" customHeight="1">
      <c r="A3" s="1070" t="s">
        <v>1390</v>
      </c>
      <c r="B3" s="1070"/>
      <c r="C3" s="1071"/>
      <c r="D3" s="1072" t="s">
        <v>427</v>
      </c>
      <c r="E3" s="1072"/>
      <c r="F3" s="1072"/>
      <c r="G3" s="1073"/>
      <c r="H3" s="376"/>
    </row>
    <row r="4" spans="1:39" ht="39" customHeight="1">
      <c r="A4" s="1074" t="s">
        <v>466</v>
      </c>
      <c r="B4" s="1074" t="s">
        <v>82</v>
      </c>
      <c r="C4" s="1079"/>
      <c r="D4" s="1076" t="s">
        <v>83</v>
      </c>
      <c r="E4" s="1076"/>
      <c r="F4" s="422" t="s">
        <v>53</v>
      </c>
      <c r="G4" s="1076" t="s">
        <v>467</v>
      </c>
      <c r="H4" s="1180"/>
      <c r="I4" s="1181"/>
      <c r="J4" s="1181"/>
    </row>
    <row r="5" spans="1:39" ht="39" customHeight="1">
      <c r="A5" s="1074"/>
      <c r="B5" s="413" t="s">
        <v>85</v>
      </c>
      <c r="C5" s="463" t="s">
        <v>86</v>
      </c>
      <c r="D5" s="413" t="s">
        <v>85</v>
      </c>
      <c r="E5" s="413" t="s">
        <v>86</v>
      </c>
      <c r="F5" s="422" t="s">
        <v>36</v>
      </c>
      <c r="G5" s="1074"/>
      <c r="H5" s="1178"/>
      <c r="I5" s="1179"/>
      <c r="J5" s="1179"/>
      <c r="K5" s="1179"/>
      <c r="L5" s="1179"/>
      <c r="M5" s="1179"/>
      <c r="N5" s="1179"/>
      <c r="O5" s="1179"/>
    </row>
    <row r="6" spans="1:39" ht="39" customHeight="1">
      <c r="A6" s="391" t="s">
        <v>468</v>
      </c>
      <c r="B6" s="464">
        <v>125</v>
      </c>
      <c r="C6" s="464">
        <v>28</v>
      </c>
      <c r="D6" s="464">
        <v>29</v>
      </c>
      <c r="E6" s="464">
        <v>8</v>
      </c>
      <c r="F6" s="465">
        <f t="shared" ref="F6:F11" si="0">SUM(B6:E6)</f>
        <v>190</v>
      </c>
      <c r="G6" s="391" t="s">
        <v>469</v>
      </c>
      <c r="H6" s="376"/>
    </row>
    <row r="7" spans="1:39" ht="39" customHeight="1">
      <c r="A7" s="391" t="s">
        <v>470</v>
      </c>
      <c r="B7" s="466">
        <v>21</v>
      </c>
      <c r="C7" s="466">
        <v>12</v>
      </c>
      <c r="D7" s="466">
        <v>27</v>
      </c>
      <c r="E7" s="466">
        <v>7</v>
      </c>
      <c r="F7" s="467">
        <f t="shared" si="0"/>
        <v>67</v>
      </c>
      <c r="G7" s="391" t="s">
        <v>471</v>
      </c>
      <c r="H7" s="376"/>
    </row>
    <row r="8" spans="1:39" ht="39" customHeight="1">
      <c r="A8" s="391" t="s">
        <v>472</v>
      </c>
      <c r="B8" s="464">
        <v>404</v>
      </c>
      <c r="C8" s="464">
        <v>62</v>
      </c>
      <c r="D8" s="464">
        <v>41</v>
      </c>
      <c r="E8" s="464">
        <v>14</v>
      </c>
      <c r="F8" s="467">
        <f t="shared" si="0"/>
        <v>521</v>
      </c>
      <c r="G8" s="391" t="s">
        <v>473</v>
      </c>
      <c r="H8" s="376"/>
    </row>
    <row r="9" spans="1:39" ht="39" customHeight="1">
      <c r="A9" s="391" t="s">
        <v>474</v>
      </c>
      <c r="B9" s="466">
        <v>37</v>
      </c>
      <c r="C9" s="466">
        <v>18</v>
      </c>
      <c r="D9" s="466">
        <v>6</v>
      </c>
      <c r="E9" s="466">
        <v>4</v>
      </c>
      <c r="F9" s="467">
        <f t="shared" si="0"/>
        <v>65</v>
      </c>
      <c r="G9" s="391" t="s">
        <v>475</v>
      </c>
      <c r="H9" s="376"/>
    </row>
    <row r="10" spans="1:39" ht="39" customHeight="1">
      <c r="A10" s="391" t="s">
        <v>476</v>
      </c>
      <c r="B10" s="464">
        <v>20</v>
      </c>
      <c r="C10" s="464">
        <v>16</v>
      </c>
      <c r="D10" s="464">
        <v>7</v>
      </c>
      <c r="E10" s="464">
        <v>4</v>
      </c>
      <c r="F10" s="467">
        <f t="shared" si="0"/>
        <v>47</v>
      </c>
      <c r="G10" s="391" t="s">
        <v>477</v>
      </c>
      <c r="H10" s="376"/>
    </row>
    <row r="11" spans="1:39" ht="39" customHeight="1">
      <c r="A11" s="391" t="s">
        <v>74</v>
      </c>
      <c r="B11" s="466">
        <v>69</v>
      </c>
      <c r="C11" s="466">
        <v>44</v>
      </c>
      <c r="D11" s="466">
        <v>4</v>
      </c>
      <c r="E11" s="466">
        <v>1</v>
      </c>
      <c r="F11" s="467">
        <f t="shared" si="0"/>
        <v>118</v>
      </c>
      <c r="G11" s="391" t="s">
        <v>75</v>
      </c>
      <c r="H11" s="376"/>
    </row>
    <row r="12" spans="1:39" ht="39" customHeight="1">
      <c r="A12" s="392" t="s">
        <v>58</v>
      </c>
      <c r="B12" s="429">
        <f t="shared" ref="B12:F12" si="1">SUM(B6:B11)</f>
        <v>676</v>
      </c>
      <c r="C12" s="429">
        <f t="shared" si="1"/>
        <v>180</v>
      </c>
      <c r="D12" s="429">
        <f t="shared" si="1"/>
        <v>114</v>
      </c>
      <c r="E12" s="429">
        <f t="shared" si="1"/>
        <v>38</v>
      </c>
      <c r="F12" s="429">
        <f t="shared" si="1"/>
        <v>1008</v>
      </c>
      <c r="G12" s="392" t="s">
        <v>36</v>
      </c>
      <c r="H12" s="376"/>
    </row>
    <row r="13" spans="1:39" ht="18" customHeight="1">
      <c r="A13" s="1184" t="s">
        <v>87</v>
      </c>
      <c r="B13" s="1185"/>
      <c r="C13" s="1185"/>
      <c r="D13" s="1182" t="s">
        <v>1438</v>
      </c>
      <c r="E13" s="1182"/>
      <c r="F13" s="1182"/>
      <c r="G13" s="1183"/>
      <c r="H13" s="376"/>
    </row>
    <row r="14" spans="1:39">
      <c r="A14" s="377"/>
      <c r="B14" s="378"/>
      <c r="C14" s="378"/>
      <c r="D14" s="378"/>
      <c r="E14" s="378"/>
      <c r="F14" s="378"/>
      <c r="G14" s="379"/>
    </row>
  </sheetData>
  <mergeCells count="14">
    <mergeCell ref="D13:G13"/>
    <mergeCell ref="A13:C13"/>
    <mergeCell ref="A1:G1"/>
    <mergeCell ref="A2:G2"/>
    <mergeCell ref="A3:C3"/>
    <mergeCell ref="D3:G3"/>
    <mergeCell ref="A4:A5"/>
    <mergeCell ref="G4:G5"/>
    <mergeCell ref="H5:O5"/>
    <mergeCell ref="R2:AI2"/>
    <mergeCell ref="AJ2:AM2"/>
    <mergeCell ref="B4:C4"/>
    <mergeCell ref="D4:E4"/>
    <mergeCell ref="H4:J4"/>
  </mergeCells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8657"/>
    <pageSetUpPr fitToPage="1"/>
  </sheetPr>
  <dimension ref="A1:S57"/>
  <sheetViews>
    <sheetView showGridLines="0" rightToLeft="1" zoomScale="60" zoomScaleNormal="60" zoomScaleSheetLayoutView="75" workbookViewId="0">
      <selection activeCell="N3" sqref="N3"/>
    </sheetView>
  </sheetViews>
  <sheetFormatPr defaultColWidth="8.85546875" defaultRowHeight="12.75"/>
  <cols>
    <col min="1" max="1" width="39.140625" style="14" customWidth="1"/>
    <col min="2" max="11" width="25.7109375" style="14" customWidth="1"/>
    <col min="12" max="12" width="72" style="14" bestFit="1" customWidth="1"/>
    <col min="13" max="15" width="9.28515625" style="14" bestFit="1" customWidth="1"/>
    <col min="16" max="236" width="8.85546875" style="14"/>
    <col min="237" max="237" width="46.140625" style="14" customWidth="1"/>
    <col min="238" max="240" width="9.140625" style="14" customWidth="1"/>
    <col min="241" max="242" width="10.7109375" style="14" bestFit="1" customWidth="1"/>
    <col min="243" max="244" width="9.140625" style="14" bestFit="1" customWidth="1"/>
    <col min="245" max="245" width="9.28515625" style="14" customWidth="1"/>
    <col min="246" max="246" width="8.28515625" style="14" customWidth="1"/>
    <col min="247" max="247" width="9.28515625" style="14" customWidth="1"/>
    <col min="248" max="248" width="8.28515625" style="14" customWidth="1"/>
    <col min="249" max="249" width="12.85546875" style="14" bestFit="1" customWidth="1"/>
    <col min="250" max="250" width="10.7109375" style="14" bestFit="1" customWidth="1"/>
    <col min="251" max="492" width="8.85546875" style="14"/>
    <col min="493" max="493" width="46.140625" style="14" customWidth="1"/>
    <col min="494" max="496" width="9.140625" style="14" customWidth="1"/>
    <col min="497" max="498" width="10.7109375" style="14" bestFit="1" customWidth="1"/>
    <col min="499" max="500" width="9.140625" style="14" bestFit="1" customWidth="1"/>
    <col min="501" max="501" width="9.28515625" style="14" customWidth="1"/>
    <col min="502" max="502" width="8.28515625" style="14" customWidth="1"/>
    <col min="503" max="503" width="9.28515625" style="14" customWidth="1"/>
    <col min="504" max="504" width="8.28515625" style="14" customWidth="1"/>
    <col min="505" max="505" width="12.85546875" style="14" bestFit="1" customWidth="1"/>
    <col min="506" max="506" width="10.7109375" style="14" bestFit="1" customWidth="1"/>
    <col min="507" max="748" width="8.85546875" style="14"/>
    <col min="749" max="749" width="46.140625" style="14" customWidth="1"/>
    <col min="750" max="752" width="9.140625" style="14" customWidth="1"/>
    <col min="753" max="754" width="10.7109375" style="14" bestFit="1" customWidth="1"/>
    <col min="755" max="756" width="9.140625" style="14" bestFit="1" customWidth="1"/>
    <col min="757" max="757" width="9.28515625" style="14" customWidth="1"/>
    <col min="758" max="758" width="8.28515625" style="14" customWidth="1"/>
    <col min="759" max="759" width="9.28515625" style="14" customWidth="1"/>
    <col min="760" max="760" width="8.28515625" style="14" customWidth="1"/>
    <col min="761" max="761" width="12.85546875" style="14" bestFit="1" customWidth="1"/>
    <col min="762" max="762" width="10.7109375" style="14" bestFit="1" customWidth="1"/>
    <col min="763" max="1004" width="8.85546875" style="14"/>
    <col min="1005" max="1005" width="46.140625" style="14" customWidth="1"/>
    <col min="1006" max="1008" width="9.140625" style="14" customWidth="1"/>
    <col min="1009" max="1010" width="10.7109375" style="14" bestFit="1" customWidth="1"/>
    <col min="1011" max="1012" width="9.140625" style="14" bestFit="1" customWidth="1"/>
    <col min="1013" max="1013" width="9.28515625" style="14" customWidth="1"/>
    <col min="1014" max="1014" width="8.28515625" style="14" customWidth="1"/>
    <col min="1015" max="1015" width="9.28515625" style="14" customWidth="1"/>
    <col min="1016" max="1016" width="8.28515625" style="14" customWidth="1"/>
    <col min="1017" max="1017" width="12.85546875" style="14" bestFit="1" customWidth="1"/>
    <col min="1018" max="1018" width="10.7109375" style="14" bestFit="1" customWidth="1"/>
    <col min="1019" max="1260" width="8.85546875" style="14"/>
    <col min="1261" max="1261" width="46.140625" style="14" customWidth="1"/>
    <col min="1262" max="1264" width="9.140625" style="14" customWidth="1"/>
    <col min="1265" max="1266" width="10.7109375" style="14" bestFit="1" customWidth="1"/>
    <col min="1267" max="1268" width="9.140625" style="14" bestFit="1" customWidth="1"/>
    <col min="1269" max="1269" width="9.28515625" style="14" customWidth="1"/>
    <col min="1270" max="1270" width="8.28515625" style="14" customWidth="1"/>
    <col min="1271" max="1271" width="9.28515625" style="14" customWidth="1"/>
    <col min="1272" max="1272" width="8.28515625" style="14" customWidth="1"/>
    <col min="1273" max="1273" width="12.85546875" style="14" bestFit="1" customWidth="1"/>
    <col min="1274" max="1274" width="10.7109375" style="14" bestFit="1" customWidth="1"/>
    <col min="1275" max="1516" width="8.85546875" style="14"/>
    <col min="1517" max="1517" width="46.140625" style="14" customWidth="1"/>
    <col min="1518" max="1520" width="9.140625" style="14" customWidth="1"/>
    <col min="1521" max="1522" width="10.7109375" style="14" bestFit="1" customWidth="1"/>
    <col min="1523" max="1524" width="9.140625" style="14" bestFit="1" customWidth="1"/>
    <col min="1525" max="1525" width="9.28515625" style="14" customWidth="1"/>
    <col min="1526" max="1526" width="8.28515625" style="14" customWidth="1"/>
    <col min="1527" max="1527" width="9.28515625" style="14" customWidth="1"/>
    <col min="1528" max="1528" width="8.28515625" style="14" customWidth="1"/>
    <col min="1529" max="1529" width="12.85546875" style="14" bestFit="1" customWidth="1"/>
    <col min="1530" max="1530" width="10.7109375" style="14" bestFit="1" customWidth="1"/>
    <col min="1531" max="1772" width="8.85546875" style="14"/>
    <col min="1773" max="1773" width="46.140625" style="14" customWidth="1"/>
    <col min="1774" max="1776" width="9.140625" style="14" customWidth="1"/>
    <col min="1777" max="1778" width="10.7109375" style="14" bestFit="1" customWidth="1"/>
    <col min="1779" max="1780" width="9.140625" style="14" bestFit="1" customWidth="1"/>
    <col min="1781" max="1781" width="9.28515625" style="14" customWidth="1"/>
    <col min="1782" max="1782" width="8.28515625" style="14" customWidth="1"/>
    <col min="1783" max="1783" width="9.28515625" style="14" customWidth="1"/>
    <col min="1784" max="1784" width="8.28515625" style="14" customWidth="1"/>
    <col min="1785" max="1785" width="12.85546875" style="14" bestFit="1" customWidth="1"/>
    <col min="1786" max="1786" width="10.7109375" style="14" bestFit="1" customWidth="1"/>
    <col min="1787" max="2028" width="8.85546875" style="14"/>
    <col min="2029" max="2029" width="46.140625" style="14" customWidth="1"/>
    <col min="2030" max="2032" width="9.140625" style="14" customWidth="1"/>
    <col min="2033" max="2034" width="10.7109375" style="14" bestFit="1" customWidth="1"/>
    <col min="2035" max="2036" width="9.140625" style="14" bestFit="1" customWidth="1"/>
    <col min="2037" max="2037" width="9.28515625" style="14" customWidth="1"/>
    <col min="2038" max="2038" width="8.28515625" style="14" customWidth="1"/>
    <col min="2039" max="2039" width="9.28515625" style="14" customWidth="1"/>
    <col min="2040" max="2040" width="8.28515625" style="14" customWidth="1"/>
    <col min="2041" max="2041" width="12.85546875" style="14" bestFit="1" customWidth="1"/>
    <col min="2042" max="2042" width="10.7109375" style="14" bestFit="1" customWidth="1"/>
    <col min="2043" max="2284" width="8.85546875" style="14"/>
    <col min="2285" max="2285" width="46.140625" style="14" customWidth="1"/>
    <col min="2286" max="2288" width="9.140625" style="14" customWidth="1"/>
    <col min="2289" max="2290" width="10.7109375" style="14" bestFit="1" customWidth="1"/>
    <col min="2291" max="2292" width="9.140625" style="14" bestFit="1" customWidth="1"/>
    <col min="2293" max="2293" width="9.28515625" style="14" customWidth="1"/>
    <col min="2294" max="2294" width="8.28515625" style="14" customWidth="1"/>
    <col min="2295" max="2295" width="9.28515625" style="14" customWidth="1"/>
    <col min="2296" max="2296" width="8.28515625" style="14" customWidth="1"/>
    <col min="2297" max="2297" width="12.85546875" style="14" bestFit="1" customWidth="1"/>
    <col min="2298" max="2298" width="10.7109375" style="14" bestFit="1" customWidth="1"/>
    <col min="2299" max="2540" width="8.85546875" style="14"/>
    <col min="2541" max="2541" width="46.140625" style="14" customWidth="1"/>
    <col min="2542" max="2544" width="9.140625" style="14" customWidth="1"/>
    <col min="2545" max="2546" width="10.7109375" style="14" bestFit="1" customWidth="1"/>
    <col min="2547" max="2548" width="9.140625" style="14" bestFit="1" customWidth="1"/>
    <col min="2549" max="2549" width="9.28515625" style="14" customWidth="1"/>
    <col min="2550" max="2550" width="8.28515625" style="14" customWidth="1"/>
    <col min="2551" max="2551" width="9.28515625" style="14" customWidth="1"/>
    <col min="2552" max="2552" width="8.28515625" style="14" customWidth="1"/>
    <col min="2553" max="2553" width="12.85546875" style="14" bestFit="1" customWidth="1"/>
    <col min="2554" max="2554" width="10.7109375" style="14" bestFit="1" customWidth="1"/>
    <col min="2555" max="2796" width="8.85546875" style="14"/>
    <col min="2797" max="2797" width="46.140625" style="14" customWidth="1"/>
    <col min="2798" max="2800" width="9.140625" style="14" customWidth="1"/>
    <col min="2801" max="2802" width="10.7109375" style="14" bestFit="1" customWidth="1"/>
    <col min="2803" max="2804" width="9.140625" style="14" bestFit="1" customWidth="1"/>
    <col min="2805" max="2805" width="9.28515625" style="14" customWidth="1"/>
    <col min="2806" max="2806" width="8.28515625" style="14" customWidth="1"/>
    <col min="2807" max="2807" width="9.28515625" style="14" customWidth="1"/>
    <col min="2808" max="2808" width="8.28515625" style="14" customWidth="1"/>
    <col min="2809" max="2809" width="12.85546875" style="14" bestFit="1" customWidth="1"/>
    <col min="2810" max="2810" width="10.7109375" style="14" bestFit="1" customWidth="1"/>
    <col min="2811" max="3052" width="8.85546875" style="14"/>
    <col min="3053" max="3053" width="46.140625" style="14" customWidth="1"/>
    <col min="3054" max="3056" width="9.140625" style="14" customWidth="1"/>
    <col min="3057" max="3058" width="10.7109375" style="14" bestFit="1" customWidth="1"/>
    <col min="3059" max="3060" width="9.140625" style="14" bestFit="1" customWidth="1"/>
    <col min="3061" max="3061" width="9.28515625" style="14" customWidth="1"/>
    <col min="3062" max="3062" width="8.28515625" style="14" customWidth="1"/>
    <col min="3063" max="3063" width="9.28515625" style="14" customWidth="1"/>
    <col min="3064" max="3064" width="8.28515625" style="14" customWidth="1"/>
    <col min="3065" max="3065" width="12.85546875" style="14" bestFit="1" customWidth="1"/>
    <col min="3066" max="3066" width="10.7109375" style="14" bestFit="1" customWidth="1"/>
    <col min="3067" max="3308" width="8.85546875" style="14"/>
    <col min="3309" max="3309" width="46.140625" style="14" customWidth="1"/>
    <col min="3310" max="3312" width="9.140625" style="14" customWidth="1"/>
    <col min="3313" max="3314" width="10.7109375" style="14" bestFit="1" customWidth="1"/>
    <col min="3315" max="3316" width="9.140625" style="14" bestFit="1" customWidth="1"/>
    <col min="3317" max="3317" width="9.28515625" style="14" customWidth="1"/>
    <col min="3318" max="3318" width="8.28515625" style="14" customWidth="1"/>
    <col min="3319" max="3319" width="9.28515625" style="14" customWidth="1"/>
    <col min="3320" max="3320" width="8.28515625" style="14" customWidth="1"/>
    <col min="3321" max="3321" width="12.85546875" style="14" bestFit="1" customWidth="1"/>
    <col min="3322" max="3322" width="10.7109375" style="14" bestFit="1" customWidth="1"/>
    <col min="3323" max="3564" width="8.85546875" style="14"/>
    <col min="3565" max="3565" width="46.140625" style="14" customWidth="1"/>
    <col min="3566" max="3568" width="9.140625" style="14" customWidth="1"/>
    <col min="3569" max="3570" width="10.7109375" style="14" bestFit="1" customWidth="1"/>
    <col min="3571" max="3572" width="9.140625" style="14" bestFit="1" customWidth="1"/>
    <col min="3573" max="3573" width="9.28515625" style="14" customWidth="1"/>
    <col min="3574" max="3574" width="8.28515625" style="14" customWidth="1"/>
    <col min="3575" max="3575" width="9.28515625" style="14" customWidth="1"/>
    <col min="3576" max="3576" width="8.28515625" style="14" customWidth="1"/>
    <col min="3577" max="3577" width="12.85546875" style="14" bestFit="1" customWidth="1"/>
    <col min="3578" max="3578" width="10.7109375" style="14" bestFit="1" customWidth="1"/>
    <col min="3579" max="3820" width="8.85546875" style="14"/>
    <col min="3821" max="3821" width="46.140625" style="14" customWidth="1"/>
    <col min="3822" max="3824" width="9.140625" style="14" customWidth="1"/>
    <col min="3825" max="3826" width="10.7109375" style="14" bestFit="1" customWidth="1"/>
    <col min="3827" max="3828" width="9.140625" style="14" bestFit="1" customWidth="1"/>
    <col min="3829" max="3829" width="9.28515625" style="14" customWidth="1"/>
    <col min="3830" max="3830" width="8.28515625" style="14" customWidth="1"/>
    <col min="3831" max="3831" width="9.28515625" style="14" customWidth="1"/>
    <col min="3832" max="3832" width="8.28515625" style="14" customWidth="1"/>
    <col min="3833" max="3833" width="12.85546875" style="14" bestFit="1" customWidth="1"/>
    <col min="3834" max="3834" width="10.7109375" style="14" bestFit="1" customWidth="1"/>
    <col min="3835" max="4076" width="8.85546875" style="14"/>
    <col min="4077" max="4077" width="46.140625" style="14" customWidth="1"/>
    <col min="4078" max="4080" width="9.140625" style="14" customWidth="1"/>
    <col min="4081" max="4082" width="10.7109375" style="14" bestFit="1" customWidth="1"/>
    <col min="4083" max="4084" width="9.140625" style="14" bestFit="1" customWidth="1"/>
    <col min="4085" max="4085" width="9.28515625" style="14" customWidth="1"/>
    <col min="4086" max="4086" width="8.28515625" style="14" customWidth="1"/>
    <col min="4087" max="4087" width="9.28515625" style="14" customWidth="1"/>
    <col min="4088" max="4088" width="8.28515625" style="14" customWidth="1"/>
    <col min="4089" max="4089" width="12.85546875" style="14" bestFit="1" customWidth="1"/>
    <col min="4090" max="4090" width="10.7109375" style="14" bestFit="1" customWidth="1"/>
    <col min="4091" max="4332" width="8.85546875" style="14"/>
    <col min="4333" max="4333" width="46.140625" style="14" customWidth="1"/>
    <col min="4334" max="4336" width="9.140625" style="14" customWidth="1"/>
    <col min="4337" max="4338" width="10.7109375" style="14" bestFit="1" customWidth="1"/>
    <col min="4339" max="4340" width="9.140625" style="14" bestFit="1" customWidth="1"/>
    <col min="4341" max="4341" width="9.28515625" style="14" customWidth="1"/>
    <col min="4342" max="4342" width="8.28515625" style="14" customWidth="1"/>
    <col min="4343" max="4343" width="9.28515625" style="14" customWidth="1"/>
    <col min="4344" max="4344" width="8.28515625" style="14" customWidth="1"/>
    <col min="4345" max="4345" width="12.85546875" style="14" bestFit="1" customWidth="1"/>
    <col min="4346" max="4346" width="10.7109375" style="14" bestFit="1" customWidth="1"/>
    <col min="4347" max="4588" width="8.85546875" style="14"/>
    <col min="4589" max="4589" width="46.140625" style="14" customWidth="1"/>
    <col min="4590" max="4592" width="9.140625" style="14" customWidth="1"/>
    <col min="4593" max="4594" width="10.7109375" style="14" bestFit="1" customWidth="1"/>
    <col min="4595" max="4596" width="9.140625" style="14" bestFit="1" customWidth="1"/>
    <col min="4597" max="4597" width="9.28515625" style="14" customWidth="1"/>
    <col min="4598" max="4598" width="8.28515625" style="14" customWidth="1"/>
    <col min="4599" max="4599" width="9.28515625" style="14" customWidth="1"/>
    <col min="4600" max="4600" width="8.28515625" style="14" customWidth="1"/>
    <col min="4601" max="4601" width="12.85546875" style="14" bestFit="1" customWidth="1"/>
    <col min="4602" max="4602" width="10.7109375" style="14" bestFit="1" customWidth="1"/>
    <col min="4603" max="4844" width="8.85546875" style="14"/>
    <col min="4845" max="4845" width="46.140625" style="14" customWidth="1"/>
    <col min="4846" max="4848" width="9.140625" style="14" customWidth="1"/>
    <col min="4849" max="4850" width="10.7109375" style="14" bestFit="1" customWidth="1"/>
    <col min="4851" max="4852" width="9.140625" style="14" bestFit="1" customWidth="1"/>
    <col min="4853" max="4853" width="9.28515625" style="14" customWidth="1"/>
    <col min="4854" max="4854" width="8.28515625" style="14" customWidth="1"/>
    <col min="4855" max="4855" width="9.28515625" style="14" customWidth="1"/>
    <col min="4856" max="4856" width="8.28515625" style="14" customWidth="1"/>
    <col min="4857" max="4857" width="12.85546875" style="14" bestFit="1" customWidth="1"/>
    <col min="4858" max="4858" width="10.7109375" style="14" bestFit="1" customWidth="1"/>
    <col min="4859" max="5100" width="8.85546875" style="14"/>
    <col min="5101" max="5101" width="46.140625" style="14" customWidth="1"/>
    <col min="5102" max="5104" width="9.140625" style="14" customWidth="1"/>
    <col min="5105" max="5106" width="10.7109375" style="14" bestFit="1" customWidth="1"/>
    <col min="5107" max="5108" width="9.140625" style="14" bestFit="1" customWidth="1"/>
    <col min="5109" max="5109" width="9.28515625" style="14" customWidth="1"/>
    <col min="5110" max="5110" width="8.28515625" style="14" customWidth="1"/>
    <col min="5111" max="5111" width="9.28515625" style="14" customWidth="1"/>
    <col min="5112" max="5112" width="8.28515625" style="14" customWidth="1"/>
    <col min="5113" max="5113" width="12.85546875" style="14" bestFit="1" customWidth="1"/>
    <col min="5114" max="5114" width="10.7109375" style="14" bestFit="1" customWidth="1"/>
    <col min="5115" max="5356" width="8.85546875" style="14"/>
    <col min="5357" max="5357" width="46.140625" style="14" customWidth="1"/>
    <col min="5358" max="5360" width="9.140625" style="14" customWidth="1"/>
    <col min="5361" max="5362" width="10.7109375" style="14" bestFit="1" customWidth="1"/>
    <col min="5363" max="5364" width="9.140625" style="14" bestFit="1" customWidth="1"/>
    <col min="5365" max="5365" width="9.28515625" style="14" customWidth="1"/>
    <col min="5366" max="5366" width="8.28515625" style="14" customWidth="1"/>
    <col min="5367" max="5367" width="9.28515625" style="14" customWidth="1"/>
    <col min="5368" max="5368" width="8.28515625" style="14" customWidth="1"/>
    <col min="5369" max="5369" width="12.85546875" style="14" bestFit="1" customWidth="1"/>
    <col min="5370" max="5370" width="10.7109375" style="14" bestFit="1" customWidth="1"/>
    <col min="5371" max="5612" width="8.85546875" style="14"/>
    <col min="5613" max="5613" width="46.140625" style="14" customWidth="1"/>
    <col min="5614" max="5616" width="9.140625" style="14" customWidth="1"/>
    <col min="5617" max="5618" width="10.7109375" style="14" bestFit="1" customWidth="1"/>
    <col min="5619" max="5620" width="9.140625" style="14" bestFit="1" customWidth="1"/>
    <col min="5621" max="5621" width="9.28515625" style="14" customWidth="1"/>
    <col min="5622" max="5622" width="8.28515625" style="14" customWidth="1"/>
    <col min="5623" max="5623" width="9.28515625" style="14" customWidth="1"/>
    <col min="5624" max="5624" width="8.28515625" style="14" customWidth="1"/>
    <col min="5625" max="5625" width="12.85546875" style="14" bestFit="1" customWidth="1"/>
    <col min="5626" max="5626" width="10.7109375" style="14" bestFit="1" customWidth="1"/>
    <col min="5627" max="5868" width="8.85546875" style="14"/>
    <col min="5869" max="5869" width="46.140625" style="14" customWidth="1"/>
    <col min="5870" max="5872" width="9.140625" style="14" customWidth="1"/>
    <col min="5873" max="5874" width="10.7109375" style="14" bestFit="1" customWidth="1"/>
    <col min="5875" max="5876" width="9.140625" style="14" bestFit="1" customWidth="1"/>
    <col min="5877" max="5877" width="9.28515625" style="14" customWidth="1"/>
    <col min="5878" max="5878" width="8.28515625" style="14" customWidth="1"/>
    <col min="5879" max="5879" width="9.28515625" style="14" customWidth="1"/>
    <col min="5880" max="5880" width="8.28515625" style="14" customWidth="1"/>
    <col min="5881" max="5881" width="12.85546875" style="14" bestFit="1" customWidth="1"/>
    <col min="5882" max="5882" width="10.7109375" style="14" bestFit="1" customWidth="1"/>
    <col min="5883" max="6124" width="8.85546875" style="14"/>
    <col min="6125" max="6125" width="46.140625" style="14" customWidth="1"/>
    <col min="6126" max="6128" width="9.140625" style="14" customWidth="1"/>
    <col min="6129" max="6130" width="10.7109375" style="14" bestFit="1" customWidth="1"/>
    <col min="6131" max="6132" width="9.140625" style="14" bestFit="1" customWidth="1"/>
    <col min="6133" max="6133" width="9.28515625" style="14" customWidth="1"/>
    <col min="6134" max="6134" width="8.28515625" style="14" customWidth="1"/>
    <col min="6135" max="6135" width="9.28515625" style="14" customWidth="1"/>
    <col min="6136" max="6136" width="8.28515625" style="14" customWidth="1"/>
    <col min="6137" max="6137" width="12.85546875" style="14" bestFit="1" customWidth="1"/>
    <col min="6138" max="6138" width="10.7109375" style="14" bestFit="1" customWidth="1"/>
    <col min="6139" max="6380" width="8.85546875" style="14"/>
    <col min="6381" max="6381" width="46.140625" style="14" customWidth="1"/>
    <col min="6382" max="6384" width="9.140625" style="14" customWidth="1"/>
    <col min="6385" max="6386" width="10.7109375" style="14" bestFit="1" customWidth="1"/>
    <col min="6387" max="6388" width="9.140625" style="14" bestFit="1" customWidth="1"/>
    <col min="6389" max="6389" width="9.28515625" style="14" customWidth="1"/>
    <col min="6390" max="6390" width="8.28515625" style="14" customWidth="1"/>
    <col min="6391" max="6391" width="9.28515625" style="14" customWidth="1"/>
    <col min="6392" max="6392" width="8.28515625" style="14" customWidth="1"/>
    <col min="6393" max="6393" width="12.85546875" style="14" bestFit="1" customWidth="1"/>
    <col min="6394" max="6394" width="10.7109375" style="14" bestFit="1" customWidth="1"/>
    <col min="6395" max="6636" width="8.85546875" style="14"/>
    <col min="6637" max="6637" width="46.140625" style="14" customWidth="1"/>
    <col min="6638" max="6640" width="9.140625" style="14" customWidth="1"/>
    <col min="6641" max="6642" width="10.7109375" style="14" bestFit="1" customWidth="1"/>
    <col min="6643" max="6644" width="9.140625" style="14" bestFit="1" customWidth="1"/>
    <col min="6645" max="6645" width="9.28515625" style="14" customWidth="1"/>
    <col min="6646" max="6646" width="8.28515625" style="14" customWidth="1"/>
    <col min="6647" max="6647" width="9.28515625" style="14" customWidth="1"/>
    <col min="6648" max="6648" width="8.28515625" style="14" customWidth="1"/>
    <col min="6649" max="6649" width="12.85546875" style="14" bestFit="1" customWidth="1"/>
    <col min="6650" max="6650" width="10.7109375" style="14" bestFit="1" customWidth="1"/>
    <col min="6651" max="6892" width="8.85546875" style="14"/>
    <col min="6893" max="6893" width="46.140625" style="14" customWidth="1"/>
    <col min="6894" max="6896" width="9.140625" style="14" customWidth="1"/>
    <col min="6897" max="6898" width="10.7109375" style="14" bestFit="1" customWidth="1"/>
    <col min="6899" max="6900" width="9.140625" style="14" bestFit="1" customWidth="1"/>
    <col min="6901" max="6901" width="9.28515625" style="14" customWidth="1"/>
    <col min="6902" max="6902" width="8.28515625" style="14" customWidth="1"/>
    <col min="6903" max="6903" width="9.28515625" style="14" customWidth="1"/>
    <col min="6904" max="6904" width="8.28515625" style="14" customWidth="1"/>
    <col min="6905" max="6905" width="12.85546875" style="14" bestFit="1" customWidth="1"/>
    <col min="6906" max="6906" width="10.7109375" style="14" bestFit="1" customWidth="1"/>
    <col min="6907" max="7148" width="8.85546875" style="14"/>
    <col min="7149" max="7149" width="46.140625" style="14" customWidth="1"/>
    <col min="7150" max="7152" width="9.140625" style="14" customWidth="1"/>
    <col min="7153" max="7154" width="10.7109375" style="14" bestFit="1" customWidth="1"/>
    <col min="7155" max="7156" width="9.140625" style="14" bestFit="1" customWidth="1"/>
    <col min="7157" max="7157" width="9.28515625" style="14" customWidth="1"/>
    <col min="7158" max="7158" width="8.28515625" style="14" customWidth="1"/>
    <col min="7159" max="7159" width="9.28515625" style="14" customWidth="1"/>
    <col min="7160" max="7160" width="8.28515625" style="14" customWidth="1"/>
    <col min="7161" max="7161" width="12.85546875" style="14" bestFit="1" customWidth="1"/>
    <col min="7162" max="7162" width="10.7109375" style="14" bestFit="1" customWidth="1"/>
    <col min="7163" max="7404" width="8.85546875" style="14"/>
    <col min="7405" max="7405" width="46.140625" style="14" customWidth="1"/>
    <col min="7406" max="7408" width="9.140625" style="14" customWidth="1"/>
    <col min="7409" max="7410" width="10.7109375" style="14" bestFit="1" customWidth="1"/>
    <col min="7411" max="7412" width="9.140625" style="14" bestFit="1" customWidth="1"/>
    <col min="7413" max="7413" width="9.28515625" style="14" customWidth="1"/>
    <col min="7414" max="7414" width="8.28515625" style="14" customWidth="1"/>
    <col min="7415" max="7415" width="9.28515625" style="14" customWidth="1"/>
    <col min="7416" max="7416" width="8.28515625" style="14" customWidth="1"/>
    <col min="7417" max="7417" width="12.85546875" style="14" bestFit="1" customWidth="1"/>
    <col min="7418" max="7418" width="10.7109375" style="14" bestFit="1" customWidth="1"/>
    <col min="7419" max="7660" width="8.85546875" style="14"/>
    <col min="7661" max="7661" width="46.140625" style="14" customWidth="1"/>
    <col min="7662" max="7664" width="9.140625" style="14" customWidth="1"/>
    <col min="7665" max="7666" width="10.7109375" style="14" bestFit="1" customWidth="1"/>
    <col min="7667" max="7668" width="9.140625" style="14" bestFit="1" customWidth="1"/>
    <col min="7669" max="7669" width="9.28515625" style="14" customWidth="1"/>
    <col min="7670" max="7670" width="8.28515625" style="14" customWidth="1"/>
    <col min="7671" max="7671" width="9.28515625" style="14" customWidth="1"/>
    <col min="7672" max="7672" width="8.28515625" style="14" customWidth="1"/>
    <col min="7673" max="7673" width="12.85546875" style="14" bestFit="1" customWidth="1"/>
    <col min="7674" max="7674" width="10.7109375" style="14" bestFit="1" customWidth="1"/>
    <col min="7675" max="7916" width="8.85546875" style="14"/>
    <col min="7917" max="7917" width="46.140625" style="14" customWidth="1"/>
    <col min="7918" max="7920" width="9.140625" style="14" customWidth="1"/>
    <col min="7921" max="7922" width="10.7109375" style="14" bestFit="1" customWidth="1"/>
    <col min="7923" max="7924" width="9.140625" style="14" bestFit="1" customWidth="1"/>
    <col min="7925" max="7925" width="9.28515625" style="14" customWidth="1"/>
    <col min="7926" max="7926" width="8.28515625" style="14" customWidth="1"/>
    <col min="7927" max="7927" width="9.28515625" style="14" customWidth="1"/>
    <col min="7928" max="7928" width="8.28515625" style="14" customWidth="1"/>
    <col min="7929" max="7929" width="12.85546875" style="14" bestFit="1" customWidth="1"/>
    <col min="7930" max="7930" width="10.7109375" style="14" bestFit="1" customWidth="1"/>
    <col min="7931" max="8172" width="8.85546875" style="14"/>
    <col min="8173" max="8173" width="46.140625" style="14" customWidth="1"/>
    <col min="8174" max="8176" width="9.140625" style="14" customWidth="1"/>
    <col min="8177" max="8178" width="10.7109375" style="14" bestFit="1" customWidth="1"/>
    <col min="8179" max="8180" width="9.140625" style="14" bestFit="1" customWidth="1"/>
    <col min="8181" max="8181" width="9.28515625" style="14" customWidth="1"/>
    <col min="8182" max="8182" width="8.28515625" style="14" customWidth="1"/>
    <col min="8183" max="8183" width="9.28515625" style="14" customWidth="1"/>
    <col min="8184" max="8184" width="8.28515625" style="14" customWidth="1"/>
    <col min="8185" max="8185" width="12.85546875" style="14" bestFit="1" customWidth="1"/>
    <col min="8186" max="8186" width="10.7109375" style="14" bestFit="1" customWidth="1"/>
    <col min="8187" max="8428" width="8.85546875" style="14"/>
    <col min="8429" max="8429" width="46.140625" style="14" customWidth="1"/>
    <col min="8430" max="8432" width="9.140625" style="14" customWidth="1"/>
    <col min="8433" max="8434" width="10.7109375" style="14" bestFit="1" customWidth="1"/>
    <col min="8435" max="8436" width="9.140625" style="14" bestFit="1" customWidth="1"/>
    <col min="8437" max="8437" width="9.28515625" style="14" customWidth="1"/>
    <col min="8438" max="8438" width="8.28515625" style="14" customWidth="1"/>
    <col min="8439" max="8439" width="9.28515625" style="14" customWidth="1"/>
    <col min="8440" max="8440" width="8.28515625" style="14" customWidth="1"/>
    <col min="8441" max="8441" width="12.85546875" style="14" bestFit="1" customWidth="1"/>
    <col min="8442" max="8442" width="10.7109375" style="14" bestFit="1" customWidth="1"/>
    <col min="8443" max="8684" width="8.85546875" style="14"/>
    <col min="8685" max="8685" width="46.140625" style="14" customWidth="1"/>
    <col min="8686" max="8688" width="9.140625" style="14" customWidth="1"/>
    <col min="8689" max="8690" width="10.7109375" style="14" bestFit="1" customWidth="1"/>
    <col min="8691" max="8692" width="9.140625" style="14" bestFit="1" customWidth="1"/>
    <col min="8693" max="8693" width="9.28515625" style="14" customWidth="1"/>
    <col min="8694" max="8694" width="8.28515625" style="14" customWidth="1"/>
    <col min="8695" max="8695" width="9.28515625" style="14" customWidth="1"/>
    <col min="8696" max="8696" width="8.28515625" style="14" customWidth="1"/>
    <col min="8697" max="8697" width="12.85546875" style="14" bestFit="1" customWidth="1"/>
    <col min="8698" max="8698" width="10.7109375" style="14" bestFit="1" customWidth="1"/>
    <col min="8699" max="8940" width="8.85546875" style="14"/>
    <col min="8941" max="8941" width="46.140625" style="14" customWidth="1"/>
    <col min="8942" max="8944" width="9.140625" style="14" customWidth="1"/>
    <col min="8945" max="8946" width="10.7109375" style="14" bestFit="1" customWidth="1"/>
    <col min="8947" max="8948" width="9.140625" style="14" bestFit="1" customWidth="1"/>
    <col min="8949" max="8949" width="9.28515625" style="14" customWidth="1"/>
    <col min="8950" max="8950" width="8.28515625" style="14" customWidth="1"/>
    <col min="8951" max="8951" width="9.28515625" style="14" customWidth="1"/>
    <col min="8952" max="8952" width="8.28515625" style="14" customWidth="1"/>
    <col min="8953" max="8953" width="12.85546875" style="14" bestFit="1" customWidth="1"/>
    <col min="8954" max="8954" width="10.7109375" style="14" bestFit="1" customWidth="1"/>
    <col min="8955" max="9196" width="8.85546875" style="14"/>
    <col min="9197" max="9197" width="46.140625" style="14" customWidth="1"/>
    <col min="9198" max="9200" width="9.140625" style="14" customWidth="1"/>
    <col min="9201" max="9202" width="10.7109375" style="14" bestFit="1" customWidth="1"/>
    <col min="9203" max="9204" width="9.140625" style="14" bestFit="1" customWidth="1"/>
    <col min="9205" max="9205" width="9.28515625" style="14" customWidth="1"/>
    <col min="9206" max="9206" width="8.28515625" style="14" customWidth="1"/>
    <col min="9207" max="9207" width="9.28515625" style="14" customWidth="1"/>
    <col min="9208" max="9208" width="8.28515625" style="14" customWidth="1"/>
    <col min="9209" max="9209" width="12.85546875" style="14" bestFit="1" customWidth="1"/>
    <col min="9210" max="9210" width="10.7109375" style="14" bestFit="1" customWidth="1"/>
    <col min="9211" max="9452" width="8.85546875" style="14"/>
    <col min="9453" max="9453" width="46.140625" style="14" customWidth="1"/>
    <col min="9454" max="9456" width="9.140625" style="14" customWidth="1"/>
    <col min="9457" max="9458" width="10.7109375" style="14" bestFit="1" customWidth="1"/>
    <col min="9459" max="9460" width="9.140625" style="14" bestFit="1" customWidth="1"/>
    <col min="9461" max="9461" width="9.28515625" style="14" customWidth="1"/>
    <col min="9462" max="9462" width="8.28515625" style="14" customWidth="1"/>
    <col min="9463" max="9463" width="9.28515625" style="14" customWidth="1"/>
    <col min="9464" max="9464" width="8.28515625" style="14" customWidth="1"/>
    <col min="9465" max="9465" width="12.85546875" style="14" bestFit="1" customWidth="1"/>
    <col min="9466" max="9466" width="10.7109375" style="14" bestFit="1" customWidth="1"/>
    <col min="9467" max="9708" width="8.85546875" style="14"/>
    <col min="9709" max="9709" width="46.140625" style="14" customWidth="1"/>
    <col min="9710" max="9712" width="9.140625" style="14" customWidth="1"/>
    <col min="9713" max="9714" width="10.7109375" style="14" bestFit="1" customWidth="1"/>
    <col min="9715" max="9716" width="9.140625" style="14" bestFit="1" customWidth="1"/>
    <col min="9717" max="9717" width="9.28515625" style="14" customWidth="1"/>
    <col min="9718" max="9718" width="8.28515625" style="14" customWidth="1"/>
    <col min="9719" max="9719" width="9.28515625" style="14" customWidth="1"/>
    <col min="9720" max="9720" width="8.28515625" style="14" customWidth="1"/>
    <col min="9721" max="9721" width="12.85546875" style="14" bestFit="1" customWidth="1"/>
    <col min="9722" max="9722" width="10.7109375" style="14" bestFit="1" customWidth="1"/>
    <col min="9723" max="9964" width="8.85546875" style="14"/>
    <col min="9965" max="9965" width="46.140625" style="14" customWidth="1"/>
    <col min="9966" max="9968" width="9.140625" style="14" customWidth="1"/>
    <col min="9969" max="9970" width="10.7109375" style="14" bestFit="1" customWidth="1"/>
    <col min="9971" max="9972" width="9.140625" style="14" bestFit="1" customWidth="1"/>
    <col min="9973" max="9973" width="9.28515625" style="14" customWidth="1"/>
    <col min="9974" max="9974" width="8.28515625" style="14" customWidth="1"/>
    <col min="9975" max="9975" width="9.28515625" style="14" customWidth="1"/>
    <col min="9976" max="9976" width="8.28515625" style="14" customWidth="1"/>
    <col min="9977" max="9977" width="12.85546875" style="14" bestFit="1" customWidth="1"/>
    <col min="9978" max="9978" width="10.7109375" style="14" bestFit="1" customWidth="1"/>
    <col min="9979" max="10220" width="8.85546875" style="14"/>
    <col min="10221" max="10221" width="46.140625" style="14" customWidth="1"/>
    <col min="10222" max="10224" width="9.140625" style="14" customWidth="1"/>
    <col min="10225" max="10226" width="10.7109375" style="14" bestFit="1" customWidth="1"/>
    <col min="10227" max="10228" width="9.140625" style="14" bestFit="1" customWidth="1"/>
    <col min="10229" max="10229" width="9.28515625" style="14" customWidth="1"/>
    <col min="10230" max="10230" width="8.28515625" style="14" customWidth="1"/>
    <col min="10231" max="10231" width="9.28515625" style="14" customWidth="1"/>
    <col min="10232" max="10232" width="8.28515625" style="14" customWidth="1"/>
    <col min="10233" max="10233" width="12.85546875" style="14" bestFit="1" customWidth="1"/>
    <col min="10234" max="10234" width="10.7109375" style="14" bestFit="1" customWidth="1"/>
    <col min="10235" max="10476" width="8.85546875" style="14"/>
    <col min="10477" max="10477" width="46.140625" style="14" customWidth="1"/>
    <col min="10478" max="10480" width="9.140625" style="14" customWidth="1"/>
    <col min="10481" max="10482" width="10.7109375" style="14" bestFit="1" customWidth="1"/>
    <col min="10483" max="10484" width="9.140625" style="14" bestFit="1" customWidth="1"/>
    <col min="10485" max="10485" width="9.28515625" style="14" customWidth="1"/>
    <col min="10486" max="10486" width="8.28515625" style="14" customWidth="1"/>
    <col min="10487" max="10487" width="9.28515625" style="14" customWidth="1"/>
    <col min="10488" max="10488" width="8.28515625" style="14" customWidth="1"/>
    <col min="10489" max="10489" width="12.85546875" style="14" bestFit="1" customWidth="1"/>
    <col min="10490" max="10490" width="10.7109375" style="14" bestFit="1" customWidth="1"/>
    <col min="10491" max="10732" width="8.85546875" style="14"/>
    <col min="10733" max="10733" width="46.140625" style="14" customWidth="1"/>
    <col min="10734" max="10736" width="9.140625" style="14" customWidth="1"/>
    <col min="10737" max="10738" width="10.7109375" style="14" bestFit="1" customWidth="1"/>
    <col min="10739" max="10740" width="9.140625" style="14" bestFit="1" customWidth="1"/>
    <col min="10741" max="10741" width="9.28515625" style="14" customWidth="1"/>
    <col min="10742" max="10742" width="8.28515625" style="14" customWidth="1"/>
    <col min="10743" max="10743" width="9.28515625" style="14" customWidth="1"/>
    <col min="10744" max="10744" width="8.28515625" style="14" customWidth="1"/>
    <col min="10745" max="10745" width="12.85546875" style="14" bestFit="1" customWidth="1"/>
    <col min="10746" max="10746" width="10.7109375" style="14" bestFit="1" customWidth="1"/>
    <col min="10747" max="10988" width="8.85546875" style="14"/>
    <col min="10989" max="10989" width="46.140625" style="14" customWidth="1"/>
    <col min="10990" max="10992" width="9.140625" style="14" customWidth="1"/>
    <col min="10993" max="10994" width="10.7109375" style="14" bestFit="1" customWidth="1"/>
    <col min="10995" max="10996" width="9.140625" style="14" bestFit="1" customWidth="1"/>
    <col min="10997" max="10997" width="9.28515625" style="14" customWidth="1"/>
    <col min="10998" max="10998" width="8.28515625" style="14" customWidth="1"/>
    <col min="10999" max="10999" width="9.28515625" style="14" customWidth="1"/>
    <col min="11000" max="11000" width="8.28515625" style="14" customWidth="1"/>
    <col min="11001" max="11001" width="12.85546875" style="14" bestFit="1" customWidth="1"/>
    <col min="11002" max="11002" width="10.7109375" style="14" bestFit="1" customWidth="1"/>
    <col min="11003" max="11244" width="8.85546875" style="14"/>
    <col min="11245" max="11245" width="46.140625" style="14" customWidth="1"/>
    <col min="11246" max="11248" width="9.140625" style="14" customWidth="1"/>
    <col min="11249" max="11250" width="10.7109375" style="14" bestFit="1" customWidth="1"/>
    <col min="11251" max="11252" width="9.140625" style="14" bestFit="1" customWidth="1"/>
    <col min="11253" max="11253" width="9.28515625" style="14" customWidth="1"/>
    <col min="11254" max="11254" width="8.28515625" style="14" customWidth="1"/>
    <col min="11255" max="11255" width="9.28515625" style="14" customWidth="1"/>
    <col min="11256" max="11256" width="8.28515625" style="14" customWidth="1"/>
    <col min="11257" max="11257" width="12.85546875" style="14" bestFit="1" customWidth="1"/>
    <col min="11258" max="11258" width="10.7109375" style="14" bestFit="1" customWidth="1"/>
    <col min="11259" max="11500" width="8.85546875" style="14"/>
    <col min="11501" max="11501" width="46.140625" style="14" customWidth="1"/>
    <col min="11502" max="11504" width="9.140625" style="14" customWidth="1"/>
    <col min="11505" max="11506" width="10.7109375" style="14" bestFit="1" customWidth="1"/>
    <col min="11507" max="11508" width="9.140625" style="14" bestFit="1" customWidth="1"/>
    <col min="11509" max="11509" width="9.28515625" style="14" customWidth="1"/>
    <col min="11510" max="11510" width="8.28515625" style="14" customWidth="1"/>
    <col min="11511" max="11511" width="9.28515625" style="14" customWidth="1"/>
    <col min="11512" max="11512" width="8.28515625" style="14" customWidth="1"/>
    <col min="11513" max="11513" width="12.85546875" style="14" bestFit="1" customWidth="1"/>
    <col min="11514" max="11514" width="10.7109375" style="14" bestFit="1" customWidth="1"/>
    <col min="11515" max="11756" width="8.85546875" style="14"/>
    <col min="11757" max="11757" width="46.140625" style="14" customWidth="1"/>
    <col min="11758" max="11760" width="9.140625" style="14" customWidth="1"/>
    <col min="11761" max="11762" width="10.7109375" style="14" bestFit="1" customWidth="1"/>
    <col min="11763" max="11764" width="9.140625" style="14" bestFit="1" customWidth="1"/>
    <col min="11765" max="11765" width="9.28515625" style="14" customWidth="1"/>
    <col min="11766" max="11766" width="8.28515625" style="14" customWidth="1"/>
    <col min="11767" max="11767" width="9.28515625" style="14" customWidth="1"/>
    <col min="11768" max="11768" width="8.28515625" style="14" customWidth="1"/>
    <col min="11769" max="11769" width="12.85546875" style="14" bestFit="1" customWidth="1"/>
    <col min="11770" max="11770" width="10.7109375" style="14" bestFit="1" customWidth="1"/>
    <col min="11771" max="12012" width="8.85546875" style="14"/>
    <col min="12013" max="12013" width="46.140625" style="14" customWidth="1"/>
    <col min="12014" max="12016" width="9.140625" style="14" customWidth="1"/>
    <col min="12017" max="12018" width="10.7109375" style="14" bestFit="1" customWidth="1"/>
    <col min="12019" max="12020" width="9.140625" style="14" bestFit="1" customWidth="1"/>
    <col min="12021" max="12021" width="9.28515625" style="14" customWidth="1"/>
    <col min="12022" max="12022" width="8.28515625" style="14" customWidth="1"/>
    <col min="12023" max="12023" width="9.28515625" style="14" customWidth="1"/>
    <col min="12024" max="12024" width="8.28515625" style="14" customWidth="1"/>
    <col min="12025" max="12025" width="12.85546875" style="14" bestFit="1" customWidth="1"/>
    <col min="12026" max="12026" width="10.7109375" style="14" bestFit="1" customWidth="1"/>
    <col min="12027" max="12268" width="8.85546875" style="14"/>
    <col min="12269" max="12269" width="46.140625" style="14" customWidth="1"/>
    <col min="12270" max="12272" width="9.140625" style="14" customWidth="1"/>
    <col min="12273" max="12274" width="10.7109375" style="14" bestFit="1" customWidth="1"/>
    <col min="12275" max="12276" width="9.140625" style="14" bestFit="1" customWidth="1"/>
    <col min="12277" max="12277" width="9.28515625" style="14" customWidth="1"/>
    <col min="12278" max="12278" width="8.28515625" style="14" customWidth="1"/>
    <col min="12279" max="12279" width="9.28515625" style="14" customWidth="1"/>
    <col min="12280" max="12280" width="8.28515625" style="14" customWidth="1"/>
    <col min="12281" max="12281" width="12.85546875" style="14" bestFit="1" customWidth="1"/>
    <col min="12282" max="12282" width="10.7109375" style="14" bestFit="1" customWidth="1"/>
    <col min="12283" max="12524" width="8.85546875" style="14"/>
    <col min="12525" max="12525" width="46.140625" style="14" customWidth="1"/>
    <col min="12526" max="12528" width="9.140625" style="14" customWidth="1"/>
    <col min="12529" max="12530" width="10.7109375" style="14" bestFit="1" customWidth="1"/>
    <col min="12531" max="12532" width="9.140625" style="14" bestFit="1" customWidth="1"/>
    <col min="12533" max="12533" width="9.28515625" style="14" customWidth="1"/>
    <col min="12534" max="12534" width="8.28515625" style="14" customWidth="1"/>
    <col min="12535" max="12535" width="9.28515625" style="14" customWidth="1"/>
    <col min="12536" max="12536" width="8.28515625" style="14" customWidth="1"/>
    <col min="12537" max="12537" width="12.85546875" style="14" bestFit="1" customWidth="1"/>
    <col min="12538" max="12538" width="10.7109375" style="14" bestFit="1" customWidth="1"/>
    <col min="12539" max="12780" width="8.85546875" style="14"/>
    <col min="12781" max="12781" width="46.140625" style="14" customWidth="1"/>
    <col min="12782" max="12784" width="9.140625" style="14" customWidth="1"/>
    <col min="12785" max="12786" width="10.7109375" style="14" bestFit="1" customWidth="1"/>
    <col min="12787" max="12788" width="9.140625" style="14" bestFit="1" customWidth="1"/>
    <col min="12789" max="12789" width="9.28515625" style="14" customWidth="1"/>
    <col min="12790" max="12790" width="8.28515625" style="14" customWidth="1"/>
    <col min="12791" max="12791" width="9.28515625" style="14" customWidth="1"/>
    <col min="12792" max="12792" width="8.28515625" style="14" customWidth="1"/>
    <col min="12793" max="12793" width="12.85546875" style="14" bestFit="1" customWidth="1"/>
    <col min="12794" max="12794" width="10.7109375" style="14" bestFit="1" customWidth="1"/>
    <col min="12795" max="13036" width="8.85546875" style="14"/>
    <col min="13037" max="13037" width="46.140625" style="14" customWidth="1"/>
    <col min="13038" max="13040" width="9.140625" style="14" customWidth="1"/>
    <col min="13041" max="13042" width="10.7109375" style="14" bestFit="1" customWidth="1"/>
    <col min="13043" max="13044" width="9.140625" style="14" bestFit="1" customWidth="1"/>
    <col min="13045" max="13045" width="9.28515625" style="14" customWidth="1"/>
    <col min="13046" max="13046" width="8.28515625" style="14" customWidth="1"/>
    <col min="13047" max="13047" width="9.28515625" style="14" customWidth="1"/>
    <col min="13048" max="13048" width="8.28515625" style="14" customWidth="1"/>
    <col min="13049" max="13049" width="12.85546875" style="14" bestFit="1" customWidth="1"/>
    <col min="13050" max="13050" width="10.7109375" style="14" bestFit="1" customWidth="1"/>
    <col min="13051" max="13292" width="8.85546875" style="14"/>
    <col min="13293" max="13293" width="46.140625" style="14" customWidth="1"/>
    <col min="13294" max="13296" width="9.140625" style="14" customWidth="1"/>
    <col min="13297" max="13298" width="10.7109375" style="14" bestFit="1" customWidth="1"/>
    <col min="13299" max="13300" width="9.140625" style="14" bestFit="1" customWidth="1"/>
    <col min="13301" max="13301" width="9.28515625" style="14" customWidth="1"/>
    <col min="13302" max="13302" width="8.28515625" style="14" customWidth="1"/>
    <col min="13303" max="13303" width="9.28515625" style="14" customWidth="1"/>
    <col min="13304" max="13304" width="8.28515625" style="14" customWidth="1"/>
    <col min="13305" max="13305" width="12.85546875" style="14" bestFit="1" customWidth="1"/>
    <col min="13306" max="13306" width="10.7109375" style="14" bestFit="1" customWidth="1"/>
    <col min="13307" max="13548" width="8.85546875" style="14"/>
    <col min="13549" max="13549" width="46.140625" style="14" customWidth="1"/>
    <col min="13550" max="13552" width="9.140625" style="14" customWidth="1"/>
    <col min="13553" max="13554" width="10.7109375" style="14" bestFit="1" customWidth="1"/>
    <col min="13555" max="13556" width="9.140625" style="14" bestFit="1" customWidth="1"/>
    <col min="13557" max="13557" width="9.28515625" style="14" customWidth="1"/>
    <col min="13558" max="13558" width="8.28515625" style="14" customWidth="1"/>
    <col min="13559" max="13559" width="9.28515625" style="14" customWidth="1"/>
    <col min="13560" max="13560" width="8.28515625" style="14" customWidth="1"/>
    <col min="13561" max="13561" width="12.85546875" style="14" bestFit="1" customWidth="1"/>
    <col min="13562" max="13562" width="10.7109375" style="14" bestFit="1" customWidth="1"/>
    <col min="13563" max="13804" width="8.85546875" style="14"/>
    <col min="13805" max="13805" width="46.140625" style="14" customWidth="1"/>
    <col min="13806" max="13808" width="9.140625" style="14" customWidth="1"/>
    <col min="13809" max="13810" width="10.7109375" style="14" bestFit="1" customWidth="1"/>
    <col min="13811" max="13812" width="9.140625" style="14" bestFit="1" customWidth="1"/>
    <col min="13813" max="13813" width="9.28515625" style="14" customWidth="1"/>
    <col min="13814" max="13814" width="8.28515625" style="14" customWidth="1"/>
    <col min="13815" max="13815" width="9.28515625" style="14" customWidth="1"/>
    <col min="13816" max="13816" width="8.28515625" style="14" customWidth="1"/>
    <col min="13817" max="13817" width="12.85546875" style="14" bestFit="1" customWidth="1"/>
    <col min="13818" max="13818" width="10.7109375" style="14" bestFit="1" customWidth="1"/>
    <col min="13819" max="14060" width="8.85546875" style="14"/>
    <col min="14061" max="14061" width="46.140625" style="14" customWidth="1"/>
    <col min="14062" max="14064" width="9.140625" style="14" customWidth="1"/>
    <col min="14065" max="14066" width="10.7109375" style="14" bestFit="1" customWidth="1"/>
    <col min="14067" max="14068" width="9.140625" style="14" bestFit="1" customWidth="1"/>
    <col min="14069" max="14069" width="9.28515625" style="14" customWidth="1"/>
    <col min="14070" max="14070" width="8.28515625" style="14" customWidth="1"/>
    <col min="14071" max="14071" width="9.28515625" style="14" customWidth="1"/>
    <col min="14072" max="14072" width="8.28515625" style="14" customWidth="1"/>
    <col min="14073" max="14073" width="12.85546875" style="14" bestFit="1" customWidth="1"/>
    <col min="14074" max="14074" width="10.7109375" style="14" bestFit="1" customWidth="1"/>
    <col min="14075" max="14316" width="8.85546875" style="14"/>
    <col min="14317" max="14317" width="46.140625" style="14" customWidth="1"/>
    <col min="14318" max="14320" width="9.140625" style="14" customWidth="1"/>
    <col min="14321" max="14322" width="10.7109375" style="14" bestFit="1" customWidth="1"/>
    <col min="14323" max="14324" width="9.140625" style="14" bestFit="1" customWidth="1"/>
    <col min="14325" max="14325" width="9.28515625" style="14" customWidth="1"/>
    <col min="14326" max="14326" width="8.28515625" style="14" customWidth="1"/>
    <col min="14327" max="14327" width="9.28515625" style="14" customWidth="1"/>
    <col min="14328" max="14328" width="8.28515625" style="14" customWidth="1"/>
    <col min="14329" max="14329" width="12.85546875" style="14" bestFit="1" customWidth="1"/>
    <col min="14330" max="14330" width="10.7109375" style="14" bestFit="1" customWidth="1"/>
    <col min="14331" max="14572" width="8.85546875" style="14"/>
    <col min="14573" max="14573" width="46.140625" style="14" customWidth="1"/>
    <col min="14574" max="14576" width="9.140625" style="14" customWidth="1"/>
    <col min="14577" max="14578" width="10.7109375" style="14" bestFit="1" customWidth="1"/>
    <col min="14579" max="14580" width="9.140625" style="14" bestFit="1" customWidth="1"/>
    <col min="14581" max="14581" width="9.28515625" style="14" customWidth="1"/>
    <col min="14582" max="14582" width="8.28515625" style="14" customWidth="1"/>
    <col min="14583" max="14583" width="9.28515625" style="14" customWidth="1"/>
    <col min="14584" max="14584" width="8.28515625" style="14" customWidth="1"/>
    <col min="14585" max="14585" width="12.85546875" style="14" bestFit="1" customWidth="1"/>
    <col min="14586" max="14586" width="10.7109375" style="14" bestFit="1" customWidth="1"/>
    <col min="14587" max="14828" width="8.85546875" style="14"/>
    <col min="14829" max="14829" width="46.140625" style="14" customWidth="1"/>
    <col min="14830" max="14832" width="9.140625" style="14" customWidth="1"/>
    <col min="14833" max="14834" width="10.7109375" style="14" bestFit="1" customWidth="1"/>
    <col min="14835" max="14836" width="9.140625" style="14" bestFit="1" customWidth="1"/>
    <col min="14837" max="14837" width="9.28515625" style="14" customWidth="1"/>
    <col min="14838" max="14838" width="8.28515625" style="14" customWidth="1"/>
    <col min="14839" max="14839" width="9.28515625" style="14" customWidth="1"/>
    <col min="14840" max="14840" width="8.28515625" style="14" customWidth="1"/>
    <col min="14841" max="14841" width="12.85546875" style="14" bestFit="1" customWidth="1"/>
    <col min="14842" max="14842" width="10.7109375" style="14" bestFit="1" customWidth="1"/>
    <col min="14843" max="15084" width="8.85546875" style="14"/>
    <col min="15085" max="15085" width="46.140625" style="14" customWidth="1"/>
    <col min="15086" max="15088" width="9.140625" style="14" customWidth="1"/>
    <col min="15089" max="15090" width="10.7109375" style="14" bestFit="1" customWidth="1"/>
    <col min="15091" max="15092" width="9.140625" style="14" bestFit="1" customWidth="1"/>
    <col min="15093" max="15093" width="9.28515625" style="14" customWidth="1"/>
    <col min="15094" max="15094" width="8.28515625" style="14" customWidth="1"/>
    <col min="15095" max="15095" width="9.28515625" style="14" customWidth="1"/>
    <col min="15096" max="15096" width="8.28515625" style="14" customWidth="1"/>
    <col min="15097" max="15097" width="12.85546875" style="14" bestFit="1" customWidth="1"/>
    <col min="15098" max="15098" width="10.7109375" style="14" bestFit="1" customWidth="1"/>
    <col min="15099" max="15340" width="8.85546875" style="14"/>
    <col min="15341" max="15341" width="46.140625" style="14" customWidth="1"/>
    <col min="15342" max="15344" width="9.140625" style="14" customWidth="1"/>
    <col min="15345" max="15346" width="10.7109375" style="14" bestFit="1" customWidth="1"/>
    <col min="15347" max="15348" width="9.140625" style="14" bestFit="1" customWidth="1"/>
    <col min="15349" max="15349" width="9.28515625" style="14" customWidth="1"/>
    <col min="15350" max="15350" width="8.28515625" style="14" customWidth="1"/>
    <col min="15351" max="15351" width="9.28515625" style="14" customWidth="1"/>
    <col min="15352" max="15352" width="8.28515625" style="14" customWidth="1"/>
    <col min="15353" max="15353" width="12.85546875" style="14" bestFit="1" customWidth="1"/>
    <col min="15354" max="15354" width="10.7109375" style="14" bestFit="1" customWidth="1"/>
    <col min="15355" max="15596" width="8.85546875" style="14"/>
    <col min="15597" max="15597" width="46.140625" style="14" customWidth="1"/>
    <col min="15598" max="15600" width="9.140625" style="14" customWidth="1"/>
    <col min="15601" max="15602" width="10.7109375" style="14" bestFit="1" customWidth="1"/>
    <col min="15603" max="15604" width="9.140625" style="14" bestFit="1" customWidth="1"/>
    <col min="15605" max="15605" width="9.28515625" style="14" customWidth="1"/>
    <col min="15606" max="15606" width="8.28515625" style="14" customWidth="1"/>
    <col min="15607" max="15607" width="9.28515625" style="14" customWidth="1"/>
    <col min="15608" max="15608" width="8.28515625" style="14" customWidth="1"/>
    <col min="15609" max="15609" width="12.85546875" style="14" bestFit="1" customWidth="1"/>
    <col min="15610" max="15610" width="10.7109375" style="14" bestFit="1" customWidth="1"/>
    <col min="15611" max="15852" width="8.85546875" style="14"/>
    <col min="15853" max="15853" width="46.140625" style="14" customWidth="1"/>
    <col min="15854" max="15856" width="9.140625" style="14" customWidth="1"/>
    <col min="15857" max="15858" width="10.7109375" style="14" bestFit="1" customWidth="1"/>
    <col min="15859" max="15860" width="9.140625" style="14" bestFit="1" customWidth="1"/>
    <col min="15861" max="15861" width="9.28515625" style="14" customWidth="1"/>
    <col min="15862" max="15862" width="8.28515625" style="14" customWidth="1"/>
    <col min="15863" max="15863" width="9.28515625" style="14" customWidth="1"/>
    <col min="15864" max="15864" width="8.28515625" style="14" customWidth="1"/>
    <col min="15865" max="15865" width="12.85546875" style="14" bestFit="1" customWidth="1"/>
    <col min="15866" max="15866" width="10.7109375" style="14" bestFit="1" customWidth="1"/>
    <col min="15867" max="16108" width="8.85546875" style="14"/>
    <col min="16109" max="16109" width="46.140625" style="14" customWidth="1"/>
    <col min="16110" max="16112" width="9.140625" style="14" customWidth="1"/>
    <col min="16113" max="16114" width="10.7109375" style="14" bestFit="1" customWidth="1"/>
    <col min="16115" max="16116" width="9.140625" style="14" bestFit="1" customWidth="1"/>
    <col min="16117" max="16117" width="9.28515625" style="14" customWidth="1"/>
    <col min="16118" max="16118" width="8.28515625" style="14" customWidth="1"/>
    <col min="16119" max="16119" width="9.28515625" style="14" customWidth="1"/>
    <col min="16120" max="16120" width="8.28515625" style="14" customWidth="1"/>
    <col min="16121" max="16121" width="12.85546875" style="14" bestFit="1" customWidth="1"/>
    <col min="16122" max="16122" width="10.7109375" style="14" bestFit="1" customWidth="1"/>
    <col min="16123" max="16384" width="8.85546875" style="14"/>
  </cols>
  <sheetData>
    <row r="1" spans="1:12" s="30" customFormat="1" ht="52.5" customHeight="1">
      <c r="A1" s="1186" t="s">
        <v>1138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</row>
    <row r="2" spans="1:12" s="30" customFormat="1" ht="33" customHeight="1">
      <c r="A2" s="1187" t="s">
        <v>1494</v>
      </c>
      <c r="B2" s="1188"/>
      <c r="C2" s="1188"/>
      <c r="D2" s="1188"/>
      <c r="E2" s="1188"/>
      <c r="F2" s="1188"/>
      <c r="G2" s="1188"/>
      <c r="H2" s="1188"/>
      <c r="I2" s="1188"/>
      <c r="J2" s="1188"/>
      <c r="K2" s="1188"/>
      <c r="L2" s="1189"/>
    </row>
    <row r="3" spans="1:12" s="30" customFormat="1" ht="18.75">
      <c r="A3" s="1070" t="s">
        <v>1425</v>
      </c>
      <c r="B3" s="1070"/>
      <c r="C3" s="1070"/>
      <c r="D3" s="1070"/>
      <c r="E3" s="1070"/>
      <c r="F3" s="1071"/>
      <c r="G3" s="1072" t="s">
        <v>443</v>
      </c>
      <c r="H3" s="1072"/>
      <c r="I3" s="1072"/>
      <c r="J3" s="1072"/>
      <c r="K3" s="1072"/>
      <c r="L3" s="1073"/>
    </row>
    <row r="4" spans="1:12" ht="54.75" customHeight="1">
      <c r="A4" s="1074" t="s">
        <v>52</v>
      </c>
      <c r="B4" s="1079" t="s">
        <v>654</v>
      </c>
      <c r="C4" s="1138"/>
      <c r="D4" s="1138"/>
      <c r="E4" s="1138"/>
      <c r="F4" s="1138"/>
      <c r="G4" s="1138"/>
      <c r="H4" s="1138"/>
      <c r="I4" s="1138"/>
      <c r="J4" s="1138"/>
      <c r="K4" s="1138" t="s">
        <v>653</v>
      </c>
      <c r="L4" s="1075" t="s">
        <v>56</v>
      </c>
    </row>
    <row r="5" spans="1:12" ht="105" customHeight="1">
      <c r="A5" s="1074"/>
      <c r="B5" s="423" t="s">
        <v>646</v>
      </c>
      <c r="C5" s="423" t="s">
        <v>647</v>
      </c>
      <c r="D5" s="423" t="s">
        <v>867</v>
      </c>
      <c r="E5" s="479" t="s">
        <v>648</v>
      </c>
      <c r="F5" s="423" t="s">
        <v>649</v>
      </c>
      <c r="G5" s="423" t="s">
        <v>650</v>
      </c>
      <c r="H5" s="423" t="s">
        <v>651</v>
      </c>
      <c r="I5" s="423" t="s">
        <v>652</v>
      </c>
      <c r="J5" s="423" t="s">
        <v>257</v>
      </c>
      <c r="K5" s="450" t="s">
        <v>885</v>
      </c>
      <c r="L5" s="1137"/>
    </row>
    <row r="6" spans="1:12" s="832" customFormat="1" ht="54.95" customHeight="1">
      <c r="A6" s="888" t="s">
        <v>643</v>
      </c>
      <c r="B6" s="740">
        <v>84012</v>
      </c>
      <c r="C6" s="740">
        <v>91697</v>
      </c>
      <c r="D6" s="740">
        <v>16214</v>
      </c>
      <c r="E6" s="740">
        <v>10831</v>
      </c>
      <c r="F6" s="740">
        <v>0</v>
      </c>
      <c r="G6" s="740">
        <v>0</v>
      </c>
      <c r="H6" s="740">
        <v>0</v>
      </c>
      <c r="I6" s="740">
        <v>51355</v>
      </c>
      <c r="J6" s="741">
        <f t="shared" ref="J6:J15" si="0">SUM(B6:I6)</f>
        <v>254109</v>
      </c>
      <c r="K6" s="740" t="s">
        <v>205</v>
      </c>
      <c r="L6" s="911" t="s">
        <v>846</v>
      </c>
    </row>
    <row r="7" spans="1:12" s="832" customFormat="1" ht="54.95" customHeight="1">
      <c r="A7" s="888" t="s">
        <v>101</v>
      </c>
      <c r="B7" s="826">
        <v>68875</v>
      </c>
      <c r="C7" s="826">
        <v>28632</v>
      </c>
      <c r="D7" s="826">
        <v>6</v>
      </c>
      <c r="E7" s="826">
        <v>5850</v>
      </c>
      <c r="F7" s="826">
        <v>0</v>
      </c>
      <c r="G7" s="826">
        <v>284</v>
      </c>
      <c r="H7" s="826">
        <v>0</v>
      </c>
      <c r="I7" s="826">
        <v>0</v>
      </c>
      <c r="J7" s="741">
        <f t="shared" si="0"/>
        <v>103647</v>
      </c>
      <c r="K7" s="826">
        <v>413497</v>
      </c>
      <c r="L7" s="873" t="s">
        <v>847</v>
      </c>
    </row>
    <row r="8" spans="1:12" s="832" customFormat="1" ht="54.95" customHeight="1">
      <c r="A8" s="888" t="s">
        <v>716</v>
      </c>
      <c r="B8" s="740">
        <v>24372</v>
      </c>
      <c r="C8" s="740">
        <v>0</v>
      </c>
      <c r="D8" s="740">
        <v>645</v>
      </c>
      <c r="E8" s="740">
        <v>0</v>
      </c>
      <c r="F8" s="740">
        <v>32215</v>
      </c>
      <c r="G8" s="740">
        <v>5370</v>
      </c>
      <c r="H8" s="740">
        <v>0</v>
      </c>
      <c r="I8" s="740">
        <v>0</v>
      </c>
      <c r="J8" s="741">
        <f t="shared" si="0"/>
        <v>62602</v>
      </c>
      <c r="K8" s="740">
        <v>266142</v>
      </c>
      <c r="L8" s="873" t="s">
        <v>848</v>
      </c>
    </row>
    <row r="9" spans="1:12" s="832" customFormat="1" ht="54.95" customHeight="1">
      <c r="A9" s="888" t="s">
        <v>715</v>
      </c>
      <c r="B9" s="826">
        <v>10100</v>
      </c>
      <c r="C9" s="826">
        <v>1916</v>
      </c>
      <c r="D9" s="826">
        <v>8724</v>
      </c>
      <c r="E9" s="826">
        <v>2226</v>
      </c>
      <c r="F9" s="826">
        <v>6469</v>
      </c>
      <c r="G9" s="826">
        <v>0</v>
      </c>
      <c r="H9" s="826">
        <v>0</v>
      </c>
      <c r="I9" s="826">
        <v>0</v>
      </c>
      <c r="J9" s="741">
        <f t="shared" si="0"/>
        <v>29435</v>
      </c>
      <c r="K9" s="826">
        <v>63597</v>
      </c>
      <c r="L9" s="873" t="s">
        <v>849</v>
      </c>
    </row>
    <row r="10" spans="1:12" s="832" customFormat="1" ht="54.95" customHeight="1">
      <c r="A10" s="888" t="s">
        <v>100</v>
      </c>
      <c r="B10" s="740">
        <v>6202</v>
      </c>
      <c r="C10" s="740">
        <v>322</v>
      </c>
      <c r="D10" s="740">
        <v>339</v>
      </c>
      <c r="E10" s="740">
        <v>0</v>
      </c>
      <c r="F10" s="740">
        <v>0</v>
      </c>
      <c r="G10" s="740">
        <v>0</v>
      </c>
      <c r="H10" s="740">
        <v>0</v>
      </c>
      <c r="I10" s="740">
        <v>0</v>
      </c>
      <c r="J10" s="741">
        <f t="shared" si="0"/>
        <v>6863</v>
      </c>
      <c r="K10" s="740">
        <v>42623</v>
      </c>
      <c r="L10" s="873" t="s">
        <v>851</v>
      </c>
    </row>
    <row r="11" spans="1:12" s="832" customFormat="1" ht="54.95" customHeight="1">
      <c r="A11" s="888" t="s">
        <v>206</v>
      </c>
      <c r="B11" s="826">
        <v>14392</v>
      </c>
      <c r="C11" s="826">
        <v>1303</v>
      </c>
      <c r="D11" s="826">
        <v>1158</v>
      </c>
      <c r="E11" s="826">
        <v>1984</v>
      </c>
      <c r="F11" s="826">
        <v>28527</v>
      </c>
      <c r="G11" s="826">
        <v>0</v>
      </c>
      <c r="H11" s="826">
        <v>0</v>
      </c>
      <c r="I11" s="826">
        <v>455</v>
      </c>
      <c r="J11" s="741">
        <f t="shared" si="0"/>
        <v>47819</v>
      </c>
      <c r="K11" s="826">
        <v>379220</v>
      </c>
      <c r="L11" s="873" t="s">
        <v>852</v>
      </c>
    </row>
    <row r="12" spans="1:12" s="832" customFormat="1" ht="54.95" customHeight="1">
      <c r="A12" s="888" t="s">
        <v>680</v>
      </c>
      <c r="B12" s="740">
        <v>63227</v>
      </c>
      <c r="C12" s="740">
        <v>5163</v>
      </c>
      <c r="D12" s="740">
        <v>35168</v>
      </c>
      <c r="E12" s="740">
        <v>1537</v>
      </c>
      <c r="F12" s="740">
        <v>281204</v>
      </c>
      <c r="G12" s="740">
        <v>7592</v>
      </c>
      <c r="H12" s="740">
        <v>23342</v>
      </c>
      <c r="I12" s="740">
        <v>2191</v>
      </c>
      <c r="J12" s="741">
        <f t="shared" si="0"/>
        <v>419424</v>
      </c>
      <c r="K12" s="740" t="s">
        <v>205</v>
      </c>
      <c r="L12" s="873" t="s">
        <v>854</v>
      </c>
    </row>
    <row r="13" spans="1:12" s="832" customFormat="1" ht="54.95" customHeight="1">
      <c r="A13" s="888" t="s">
        <v>708</v>
      </c>
      <c r="B13" s="826">
        <v>102</v>
      </c>
      <c r="C13" s="826">
        <v>0</v>
      </c>
      <c r="D13" s="826">
        <v>0</v>
      </c>
      <c r="E13" s="826">
        <v>0</v>
      </c>
      <c r="F13" s="826">
        <v>0</v>
      </c>
      <c r="G13" s="826">
        <v>0</v>
      </c>
      <c r="H13" s="826">
        <v>0</v>
      </c>
      <c r="I13" s="826">
        <v>0</v>
      </c>
      <c r="J13" s="741">
        <f t="shared" si="0"/>
        <v>102</v>
      </c>
      <c r="K13" s="826">
        <v>1012</v>
      </c>
      <c r="L13" s="873" t="s">
        <v>853</v>
      </c>
    </row>
    <row r="14" spans="1:12" s="832" customFormat="1" ht="54.95" customHeight="1">
      <c r="A14" s="888" t="s">
        <v>207</v>
      </c>
      <c r="B14" s="740">
        <v>3408</v>
      </c>
      <c r="C14" s="740">
        <v>0</v>
      </c>
      <c r="D14" s="740">
        <v>0</v>
      </c>
      <c r="E14" s="740">
        <v>0</v>
      </c>
      <c r="F14" s="740">
        <v>0</v>
      </c>
      <c r="G14" s="740">
        <v>0</v>
      </c>
      <c r="H14" s="740">
        <v>0</v>
      </c>
      <c r="I14" s="740">
        <v>0</v>
      </c>
      <c r="J14" s="741">
        <f t="shared" si="0"/>
        <v>3408</v>
      </c>
      <c r="K14" s="740">
        <v>30792</v>
      </c>
      <c r="L14" s="873" t="s">
        <v>857</v>
      </c>
    </row>
    <row r="15" spans="1:12" s="832" customFormat="1" ht="54.95" customHeight="1">
      <c r="A15" s="888" t="s">
        <v>699</v>
      </c>
      <c r="B15" s="826">
        <v>7707</v>
      </c>
      <c r="C15" s="826">
        <v>0</v>
      </c>
      <c r="D15" s="826">
        <v>408</v>
      </c>
      <c r="E15" s="826">
        <v>1322</v>
      </c>
      <c r="F15" s="826">
        <v>0</v>
      </c>
      <c r="G15" s="826">
        <v>1877</v>
      </c>
      <c r="H15" s="826">
        <v>0</v>
      </c>
      <c r="I15" s="826">
        <v>0</v>
      </c>
      <c r="J15" s="741">
        <f t="shared" si="0"/>
        <v>11314</v>
      </c>
      <c r="K15" s="826">
        <v>11493</v>
      </c>
      <c r="L15" s="873" t="s">
        <v>856</v>
      </c>
    </row>
    <row r="16" spans="1:12" ht="54.95" customHeight="1">
      <c r="A16" s="392" t="s">
        <v>35</v>
      </c>
      <c r="B16" s="672">
        <f t="shared" ref="B16:J16" si="1">SUM(B6:B15)</f>
        <v>282397</v>
      </c>
      <c r="C16" s="672">
        <f t="shared" si="1"/>
        <v>129033</v>
      </c>
      <c r="D16" s="672">
        <f t="shared" si="1"/>
        <v>62662</v>
      </c>
      <c r="E16" s="672">
        <f t="shared" si="1"/>
        <v>23750</v>
      </c>
      <c r="F16" s="672">
        <f t="shared" si="1"/>
        <v>348415</v>
      </c>
      <c r="G16" s="672">
        <f t="shared" si="1"/>
        <v>15123</v>
      </c>
      <c r="H16" s="672">
        <f t="shared" si="1"/>
        <v>23342</v>
      </c>
      <c r="I16" s="672">
        <f t="shared" si="1"/>
        <v>54001</v>
      </c>
      <c r="J16" s="672">
        <f t="shared" si="1"/>
        <v>938723</v>
      </c>
      <c r="K16" s="672" t="s">
        <v>208</v>
      </c>
      <c r="L16" s="392" t="s">
        <v>36</v>
      </c>
    </row>
    <row r="17" spans="1:19" ht="14.25">
      <c r="A17" s="66"/>
      <c r="L17" s="66"/>
    </row>
    <row r="18" spans="1:19" s="624" customFormat="1" ht="27" hidden="1" customHeight="1">
      <c r="A18" s="624" t="s">
        <v>1136</v>
      </c>
      <c r="B18" s="624">
        <v>2802</v>
      </c>
      <c r="C18" s="624">
        <v>322</v>
      </c>
      <c r="D18" s="624">
        <v>339</v>
      </c>
      <c r="E18" s="624">
        <v>0</v>
      </c>
      <c r="F18" s="624">
        <v>0</v>
      </c>
      <c r="G18" s="624">
        <v>0</v>
      </c>
      <c r="H18" s="624">
        <v>0</v>
      </c>
      <c r="I18" s="624">
        <v>0</v>
      </c>
      <c r="J18" s="624">
        <f>SUM(B18:I18)</f>
        <v>3463</v>
      </c>
      <c r="K18" s="624">
        <v>33159</v>
      </c>
      <c r="N18" s="625"/>
      <c r="O18" s="625"/>
      <c r="P18" s="625"/>
      <c r="Q18" s="625"/>
      <c r="R18" s="625"/>
      <c r="S18" s="625"/>
    </row>
    <row r="19" spans="1:19" s="624" customFormat="1" ht="27" hidden="1" customHeight="1">
      <c r="A19" s="624" t="s">
        <v>1137</v>
      </c>
      <c r="B19" s="624">
        <v>3400</v>
      </c>
      <c r="J19" s="624">
        <f>SUM(B19:I19)</f>
        <v>3400</v>
      </c>
      <c r="K19" s="624">
        <v>9464</v>
      </c>
      <c r="N19" s="625"/>
      <c r="O19" s="625"/>
      <c r="P19" s="625"/>
      <c r="Q19" s="625"/>
      <c r="R19" s="625"/>
      <c r="S19" s="625"/>
    </row>
    <row r="20" spans="1:19" s="624" customFormat="1" ht="27" hidden="1" customHeight="1">
      <c r="B20" s="624">
        <f>SUM(B18:B19)</f>
        <v>6202</v>
      </c>
      <c r="C20" s="624">
        <f t="shared" ref="C20:J20" si="2">SUM(C18:C19)</f>
        <v>322</v>
      </c>
      <c r="D20" s="624">
        <f t="shared" si="2"/>
        <v>339</v>
      </c>
      <c r="E20" s="624">
        <f t="shared" si="2"/>
        <v>0</v>
      </c>
      <c r="F20" s="624">
        <f t="shared" si="2"/>
        <v>0</v>
      </c>
      <c r="G20" s="624">
        <f t="shared" si="2"/>
        <v>0</v>
      </c>
      <c r="H20" s="624">
        <f t="shared" si="2"/>
        <v>0</v>
      </c>
      <c r="I20" s="624">
        <f t="shared" si="2"/>
        <v>0</v>
      </c>
      <c r="J20" s="624">
        <f t="shared" si="2"/>
        <v>6863</v>
      </c>
      <c r="K20" s="624">
        <f>SUM(K18:K19)</f>
        <v>42623</v>
      </c>
      <c r="N20" s="625"/>
      <c r="O20" s="625"/>
      <c r="P20" s="625"/>
      <c r="Q20" s="625"/>
      <c r="R20" s="625"/>
      <c r="S20" s="625"/>
    </row>
    <row r="21" spans="1:19" s="624" customFormat="1" ht="27" hidden="1" customHeight="1">
      <c r="A21" s="624" t="s">
        <v>1029</v>
      </c>
      <c r="B21" s="624">
        <v>62</v>
      </c>
      <c r="F21" s="624">
        <v>56</v>
      </c>
      <c r="N21" s="625"/>
      <c r="O21" s="625"/>
      <c r="P21" s="625"/>
      <c r="Q21" s="625"/>
      <c r="R21" s="625"/>
      <c r="S21" s="625"/>
    </row>
    <row r="22" spans="1:19" s="624" customFormat="1" ht="27" hidden="1" customHeight="1">
      <c r="A22" s="624" t="s">
        <v>966</v>
      </c>
      <c r="B22" s="624">
        <v>85</v>
      </c>
      <c r="C22" s="624">
        <v>0</v>
      </c>
      <c r="D22" s="624">
        <v>0</v>
      </c>
      <c r="E22" s="624">
        <v>0</v>
      </c>
      <c r="F22" s="624">
        <v>0</v>
      </c>
      <c r="G22" s="624">
        <v>0</v>
      </c>
      <c r="H22" s="624">
        <v>0</v>
      </c>
      <c r="I22" s="624">
        <v>0</v>
      </c>
      <c r="J22" s="624">
        <f>SUM(B22:I22)</f>
        <v>85</v>
      </c>
      <c r="K22" s="624">
        <v>245</v>
      </c>
      <c r="N22" s="623"/>
      <c r="O22" s="623"/>
      <c r="P22" s="623"/>
      <c r="Q22" s="623"/>
      <c r="R22" s="623"/>
      <c r="S22" s="623"/>
    </row>
    <row r="23" spans="1:19" s="624" customFormat="1" ht="27" hidden="1" customHeight="1">
      <c r="A23" s="624" t="s">
        <v>970</v>
      </c>
      <c r="B23" s="624">
        <v>95</v>
      </c>
      <c r="C23" s="624">
        <v>0</v>
      </c>
      <c r="D23" s="624">
        <v>65</v>
      </c>
      <c r="K23" s="624">
        <v>413</v>
      </c>
      <c r="N23" s="623"/>
      <c r="O23" s="623"/>
      <c r="P23" s="623"/>
      <c r="Q23" s="623"/>
      <c r="R23" s="623"/>
      <c r="S23" s="623"/>
    </row>
    <row r="24" spans="1:19" s="624" customFormat="1" ht="27" hidden="1" customHeight="1">
      <c r="A24" s="624" t="s">
        <v>971</v>
      </c>
      <c r="B24" s="624">
        <v>1615</v>
      </c>
      <c r="J24" s="624">
        <v>1615</v>
      </c>
      <c r="K24" s="624">
        <v>2745</v>
      </c>
      <c r="N24" s="623"/>
      <c r="O24" s="623"/>
      <c r="P24" s="623"/>
      <c r="Q24" s="623"/>
      <c r="R24" s="623"/>
      <c r="S24" s="623"/>
    </row>
    <row r="25" spans="1:19" s="624" customFormat="1" ht="27" hidden="1" customHeight="1">
      <c r="A25" s="624" t="s">
        <v>973</v>
      </c>
      <c r="B25" s="624">
        <v>1663</v>
      </c>
      <c r="J25" s="624">
        <v>1663</v>
      </c>
      <c r="K25" s="624">
        <v>9876</v>
      </c>
      <c r="N25" s="623"/>
      <c r="O25" s="623"/>
      <c r="P25" s="623"/>
      <c r="Q25" s="623"/>
      <c r="R25" s="623"/>
      <c r="S25" s="623"/>
    </row>
    <row r="26" spans="1:19" s="624" customFormat="1" ht="27" hidden="1" customHeight="1">
      <c r="A26" s="624" t="s">
        <v>978</v>
      </c>
      <c r="B26" s="624">
        <v>1176</v>
      </c>
      <c r="J26" s="624">
        <v>1176</v>
      </c>
      <c r="K26" s="624">
        <v>6825</v>
      </c>
      <c r="N26" s="623"/>
      <c r="O26" s="623"/>
      <c r="P26" s="623"/>
      <c r="Q26" s="623"/>
      <c r="R26" s="623"/>
      <c r="S26" s="623"/>
    </row>
    <row r="27" spans="1:19" s="624" customFormat="1" ht="27" hidden="1" customHeight="1">
      <c r="A27" s="624" t="s">
        <v>979</v>
      </c>
      <c r="B27" s="624">
        <v>2768</v>
      </c>
      <c r="C27" s="624">
        <v>287</v>
      </c>
      <c r="D27" s="624">
        <v>1784</v>
      </c>
      <c r="J27" s="624">
        <f>SUM(B27:I27)</f>
        <v>4839</v>
      </c>
      <c r="K27" s="624">
        <v>18961</v>
      </c>
      <c r="N27" s="623"/>
      <c r="O27" s="623"/>
      <c r="P27" s="623"/>
      <c r="Q27" s="623"/>
      <c r="R27" s="623"/>
      <c r="S27" s="623"/>
    </row>
    <row r="28" spans="1:19" s="624" customFormat="1" ht="27" hidden="1" customHeight="1">
      <c r="A28" s="624" t="s">
        <v>995</v>
      </c>
      <c r="D28" s="624">
        <v>39</v>
      </c>
      <c r="G28" s="624">
        <v>179</v>
      </c>
      <c r="J28" s="624">
        <v>218</v>
      </c>
      <c r="K28" s="624">
        <v>218</v>
      </c>
      <c r="N28" s="623"/>
      <c r="O28" s="623"/>
      <c r="P28" s="623"/>
      <c r="Q28" s="623"/>
      <c r="R28" s="623"/>
      <c r="S28" s="623"/>
    </row>
    <row r="29" spans="1:19" s="624" customFormat="1" ht="27" hidden="1" customHeight="1">
      <c r="A29" s="624" t="s">
        <v>996</v>
      </c>
      <c r="B29" s="624">
        <v>13253</v>
      </c>
      <c r="C29" s="624">
        <v>1588</v>
      </c>
      <c r="D29" s="624">
        <v>1759</v>
      </c>
      <c r="E29" s="624">
        <v>88</v>
      </c>
      <c r="F29" s="624">
        <v>2581</v>
      </c>
      <c r="G29" s="624">
        <v>0</v>
      </c>
      <c r="H29" s="624">
        <v>0</v>
      </c>
      <c r="I29" s="624">
        <v>0</v>
      </c>
      <c r="J29" s="624">
        <f>SUM(B29:I29)</f>
        <v>19269</v>
      </c>
      <c r="K29" s="624">
        <v>559401</v>
      </c>
      <c r="N29" s="623"/>
      <c r="O29" s="623"/>
      <c r="P29" s="623"/>
      <c r="Q29" s="623"/>
      <c r="R29" s="623"/>
      <c r="S29" s="623"/>
    </row>
    <row r="30" spans="1:19" s="624" customFormat="1" ht="27" hidden="1" customHeight="1">
      <c r="A30" s="624" t="s">
        <v>998</v>
      </c>
      <c r="B30" s="624">
        <v>4839</v>
      </c>
      <c r="C30" s="624">
        <v>2317</v>
      </c>
      <c r="D30" s="624">
        <v>0</v>
      </c>
      <c r="E30" s="624">
        <v>520</v>
      </c>
      <c r="F30" s="624">
        <v>0</v>
      </c>
      <c r="G30" s="624">
        <v>0</v>
      </c>
      <c r="H30" s="624">
        <v>0</v>
      </c>
      <c r="I30" s="624">
        <v>1047</v>
      </c>
      <c r="J30" s="624">
        <f>SUM(B30:I30)</f>
        <v>8723</v>
      </c>
      <c r="K30" s="624">
        <v>8723</v>
      </c>
      <c r="N30" s="623"/>
      <c r="O30" s="623"/>
      <c r="P30" s="623"/>
      <c r="Q30" s="623"/>
      <c r="R30" s="623"/>
      <c r="S30" s="623"/>
    </row>
    <row r="31" spans="1:19" s="624" customFormat="1" ht="27" hidden="1" customHeight="1">
      <c r="A31" s="624" t="s">
        <v>999</v>
      </c>
      <c r="B31" s="624">
        <v>669</v>
      </c>
      <c r="J31" s="624">
        <f>SUM(B31:I31)</f>
        <v>669</v>
      </c>
      <c r="K31" s="624">
        <v>669</v>
      </c>
      <c r="N31" s="623"/>
      <c r="O31" s="623"/>
      <c r="P31" s="623"/>
      <c r="Q31" s="623"/>
      <c r="R31" s="623"/>
      <c r="S31" s="623"/>
    </row>
    <row r="32" spans="1:19" s="624" customFormat="1" ht="27" hidden="1" customHeight="1">
      <c r="A32" s="624" t="s">
        <v>1028</v>
      </c>
      <c r="B32" s="624">
        <v>13762</v>
      </c>
      <c r="D32" s="624">
        <v>3606</v>
      </c>
      <c r="J32" s="624">
        <f>SUM(B32:I32)</f>
        <v>17368</v>
      </c>
      <c r="N32" s="623"/>
      <c r="O32" s="623"/>
      <c r="P32" s="623"/>
      <c r="Q32" s="623"/>
      <c r="R32" s="623"/>
      <c r="S32" s="623"/>
    </row>
    <row r="33" spans="1:19" s="624" customFormat="1" ht="27" hidden="1" customHeight="1">
      <c r="A33" s="624" t="s">
        <v>1200</v>
      </c>
      <c r="B33" s="624">
        <v>12431</v>
      </c>
      <c r="C33" s="624">
        <v>971</v>
      </c>
      <c r="D33" s="624">
        <v>3825</v>
      </c>
      <c r="E33" s="624">
        <v>929</v>
      </c>
      <c r="F33" s="624">
        <v>6860</v>
      </c>
      <c r="G33" s="624">
        <v>1232</v>
      </c>
      <c r="H33" s="624">
        <v>9017</v>
      </c>
      <c r="I33" s="624">
        <v>0</v>
      </c>
      <c r="J33" s="624">
        <f>SUM(B33:I33)</f>
        <v>35265</v>
      </c>
      <c r="K33" s="624">
        <v>225510</v>
      </c>
      <c r="N33" s="623"/>
      <c r="O33" s="623"/>
      <c r="P33" s="623"/>
      <c r="Q33" s="623"/>
      <c r="R33" s="623"/>
      <c r="S33" s="623"/>
    </row>
    <row r="34" spans="1:19" s="624" customFormat="1" ht="27" hidden="1" customHeight="1">
      <c r="A34" s="624" t="s">
        <v>1202</v>
      </c>
      <c r="B34" s="624">
        <v>10809</v>
      </c>
      <c r="D34" s="624">
        <v>24090</v>
      </c>
      <c r="F34" s="624">
        <v>271707</v>
      </c>
      <c r="G34" s="624">
        <v>6181</v>
      </c>
      <c r="H34" s="624">
        <v>14325</v>
      </c>
      <c r="I34" s="624">
        <v>1144</v>
      </c>
      <c r="N34" s="623"/>
      <c r="O34" s="623"/>
      <c r="P34" s="623"/>
      <c r="Q34" s="623"/>
      <c r="R34" s="623"/>
      <c r="S34" s="623"/>
    </row>
    <row r="35" spans="1:19" s="624" customFormat="1" ht="27" hidden="1" customHeight="1">
      <c r="B35" s="624">
        <f>SUM(B21:B34)</f>
        <v>63227</v>
      </c>
      <c r="C35" s="624">
        <f t="shared" ref="C35:J35" si="3">SUM(C21:C34)</f>
        <v>5163</v>
      </c>
      <c r="D35" s="624">
        <f t="shared" si="3"/>
        <v>35168</v>
      </c>
      <c r="E35" s="624">
        <f t="shared" si="3"/>
        <v>1537</v>
      </c>
      <c r="F35" s="624">
        <f t="shared" si="3"/>
        <v>281204</v>
      </c>
      <c r="G35" s="624">
        <f t="shared" si="3"/>
        <v>7592</v>
      </c>
      <c r="H35" s="624">
        <f t="shared" si="3"/>
        <v>23342</v>
      </c>
      <c r="I35" s="624">
        <f t="shared" si="3"/>
        <v>2191</v>
      </c>
      <c r="J35" s="624">
        <f t="shared" si="3"/>
        <v>90890</v>
      </c>
      <c r="N35" s="623"/>
      <c r="O35" s="623"/>
      <c r="P35" s="623"/>
      <c r="Q35" s="623"/>
      <c r="R35" s="623"/>
      <c r="S35" s="623"/>
    </row>
    <row r="36" spans="1:19" s="624" customFormat="1" ht="27" hidden="1" customHeight="1">
      <c r="A36" s="624" t="s">
        <v>1000</v>
      </c>
      <c r="B36" s="624">
        <v>2377</v>
      </c>
      <c r="C36" s="624">
        <v>255</v>
      </c>
      <c r="D36" s="624">
        <v>1559</v>
      </c>
      <c r="E36" s="624">
        <v>0</v>
      </c>
      <c r="F36" s="624">
        <v>1292</v>
      </c>
      <c r="G36" s="624">
        <v>0</v>
      </c>
      <c r="H36" s="624">
        <v>0</v>
      </c>
      <c r="I36" s="624">
        <v>0</v>
      </c>
      <c r="J36" s="624">
        <f>SUM(B36:I36)</f>
        <v>5483</v>
      </c>
      <c r="N36" s="623"/>
      <c r="O36" s="623"/>
      <c r="P36" s="623"/>
      <c r="Q36" s="623"/>
      <c r="R36" s="623"/>
      <c r="S36" s="623"/>
    </row>
    <row r="37" spans="1:19" s="624" customFormat="1" ht="27" hidden="1" customHeight="1">
      <c r="A37" s="624" t="s">
        <v>1</v>
      </c>
      <c r="B37" s="624">
        <v>7509</v>
      </c>
      <c r="C37" s="624">
        <v>1610</v>
      </c>
      <c r="D37" s="624">
        <v>7165</v>
      </c>
      <c r="E37" s="624">
        <v>2226</v>
      </c>
      <c r="F37" s="624">
        <v>5177</v>
      </c>
      <c r="G37" s="624">
        <v>0</v>
      </c>
      <c r="H37" s="624">
        <v>0</v>
      </c>
      <c r="I37" s="624">
        <v>0</v>
      </c>
      <c r="J37" s="624">
        <f>SUM(B37:I37)</f>
        <v>23687</v>
      </c>
      <c r="K37" s="624">
        <v>63283</v>
      </c>
      <c r="N37" s="623"/>
      <c r="O37" s="623"/>
      <c r="P37" s="623"/>
      <c r="Q37" s="623"/>
      <c r="R37" s="623"/>
      <c r="S37" s="623"/>
    </row>
    <row r="38" spans="1:19" s="624" customFormat="1" ht="27" hidden="1" customHeight="1">
      <c r="A38" s="624" t="s">
        <v>1001</v>
      </c>
      <c r="B38" s="624">
        <v>214</v>
      </c>
      <c r="C38" s="624">
        <v>51</v>
      </c>
      <c r="J38" s="624">
        <v>265</v>
      </c>
      <c r="K38" s="624">
        <v>314</v>
      </c>
      <c r="N38" s="623"/>
      <c r="O38" s="623"/>
      <c r="P38" s="623"/>
      <c r="Q38" s="623"/>
      <c r="R38" s="623"/>
      <c r="S38" s="623"/>
    </row>
    <row r="39" spans="1:19" s="624" customFormat="1" ht="27" hidden="1" customHeight="1">
      <c r="B39" s="624">
        <f>SUM(B36:B38)</f>
        <v>10100</v>
      </c>
      <c r="C39" s="624">
        <f t="shared" ref="C39:K39" si="4">SUM(C36:C38)</f>
        <v>1916</v>
      </c>
      <c r="D39" s="624">
        <f t="shared" si="4"/>
        <v>8724</v>
      </c>
      <c r="E39" s="624">
        <f t="shared" si="4"/>
        <v>2226</v>
      </c>
      <c r="F39" s="624">
        <f t="shared" si="4"/>
        <v>6469</v>
      </c>
      <c r="G39" s="624">
        <f t="shared" si="4"/>
        <v>0</v>
      </c>
      <c r="H39" s="624">
        <f t="shared" si="4"/>
        <v>0</v>
      </c>
      <c r="I39" s="624">
        <f t="shared" si="4"/>
        <v>0</v>
      </c>
      <c r="J39" s="624">
        <f t="shared" si="4"/>
        <v>29435</v>
      </c>
      <c r="K39" s="624">
        <f t="shared" si="4"/>
        <v>63597</v>
      </c>
      <c r="N39" s="623"/>
      <c r="O39" s="623"/>
      <c r="P39" s="623"/>
      <c r="Q39" s="623"/>
      <c r="R39" s="623"/>
      <c r="S39" s="623"/>
    </row>
    <row r="40" spans="1:19" s="624" customFormat="1" ht="27" hidden="1" customHeight="1">
      <c r="A40" s="624" t="s">
        <v>1203</v>
      </c>
      <c r="B40" s="624">
        <v>3867</v>
      </c>
      <c r="D40" s="624">
        <v>136</v>
      </c>
      <c r="I40" s="624">
        <v>455</v>
      </c>
      <c r="J40" s="624">
        <f>SUM(B40:I40)</f>
        <v>4458</v>
      </c>
      <c r="K40" s="624">
        <v>20443</v>
      </c>
      <c r="N40" s="623"/>
      <c r="O40" s="623"/>
      <c r="P40" s="623"/>
      <c r="Q40" s="623"/>
      <c r="R40" s="623"/>
      <c r="S40" s="623"/>
    </row>
    <row r="41" spans="1:19" s="624" customFormat="1" ht="27" hidden="1" customHeight="1">
      <c r="A41" s="624" t="s">
        <v>1204</v>
      </c>
      <c r="B41" s="624">
        <v>10525</v>
      </c>
      <c r="C41" s="624">
        <v>1303</v>
      </c>
      <c r="D41" s="624">
        <v>1022</v>
      </c>
      <c r="E41" s="624">
        <v>1984</v>
      </c>
      <c r="J41" s="624">
        <f>SUM(B41:I41)</f>
        <v>14834</v>
      </c>
      <c r="K41" s="624">
        <v>358777</v>
      </c>
      <c r="N41" s="623"/>
      <c r="O41" s="623"/>
      <c r="P41" s="623"/>
      <c r="Q41" s="623"/>
      <c r="R41" s="623"/>
      <c r="S41" s="623"/>
    </row>
    <row r="42" spans="1:19" s="624" customFormat="1" ht="27" hidden="1" customHeight="1">
      <c r="B42" s="624">
        <f>SUM(B40:B41)</f>
        <v>14392</v>
      </c>
      <c r="C42" s="624">
        <f t="shared" ref="C42:K42" si="5">SUM(C40:C41)</f>
        <v>1303</v>
      </c>
      <c r="D42" s="624">
        <f t="shared" si="5"/>
        <v>1158</v>
      </c>
      <c r="E42" s="624">
        <f t="shared" si="5"/>
        <v>1984</v>
      </c>
      <c r="F42" s="624">
        <f t="shared" si="5"/>
        <v>0</v>
      </c>
      <c r="G42" s="624">
        <f t="shared" si="5"/>
        <v>0</v>
      </c>
      <c r="H42" s="624">
        <f t="shared" si="5"/>
        <v>0</v>
      </c>
      <c r="I42" s="624">
        <f t="shared" si="5"/>
        <v>455</v>
      </c>
      <c r="J42" s="624">
        <f t="shared" si="5"/>
        <v>19292</v>
      </c>
      <c r="K42" s="624">
        <f t="shared" si="5"/>
        <v>379220</v>
      </c>
      <c r="N42" s="623"/>
      <c r="O42" s="623"/>
      <c r="P42" s="623"/>
      <c r="Q42" s="623"/>
      <c r="R42" s="623"/>
      <c r="S42" s="623"/>
    </row>
    <row r="43" spans="1:19" s="624" customFormat="1" ht="27" hidden="1" customHeight="1">
      <c r="N43" s="623"/>
      <c r="O43" s="623"/>
      <c r="P43" s="623"/>
      <c r="Q43" s="623"/>
      <c r="R43" s="623"/>
      <c r="S43" s="623"/>
    </row>
    <row r="44" spans="1:19" s="624" customFormat="1" ht="27" hidden="1" customHeight="1">
      <c r="A44" s="624" t="s">
        <v>1207</v>
      </c>
      <c r="N44" s="623"/>
      <c r="O44" s="623"/>
      <c r="P44" s="623"/>
      <c r="Q44" s="623"/>
      <c r="R44" s="623"/>
      <c r="S44" s="623"/>
    </row>
    <row r="45" spans="1:19" s="624" customFormat="1" ht="27" hidden="1" customHeight="1">
      <c r="A45" s="624" t="s">
        <v>1208</v>
      </c>
      <c r="B45" s="624">
        <v>5052</v>
      </c>
      <c r="J45" s="624">
        <v>5052</v>
      </c>
      <c r="K45" s="624">
        <v>6417</v>
      </c>
      <c r="N45" s="623"/>
      <c r="O45" s="623"/>
      <c r="P45" s="623"/>
      <c r="Q45" s="623"/>
      <c r="R45" s="623"/>
      <c r="S45" s="623"/>
    </row>
    <row r="46" spans="1:19" s="624" customFormat="1" ht="27" hidden="1" customHeight="1">
      <c r="A46" s="624" t="s">
        <v>1</v>
      </c>
      <c r="B46" s="624">
        <v>52600</v>
      </c>
      <c r="C46" s="624">
        <v>24649</v>
      </c>
      <c r="E46" s="624">
        <v>5333</v>
      </c>
      <c r="J46" s="624">
        <f>SUM(B46:I46)</f>
        <v>82582</v>
      </c>
      <c r="K46" s="624">
        <v>351593</v>
      </c>
      <c r="N46" s="623"/>
      <c r="O46" s="623"/>
      <c r="P46" s="623"/>
      <c r="Q46" s="623"/>
      <c r="R46" s="623"/>
      <c r="S46" s="623"/>
    </row>
    <row r="47" spans="1:19" s="624" customFormat="1" ht="27" hidden="1" customHeight="1">
      <c r="A47" s="624" t="s">
        <v>1202</v>
      </c>
      <c r="B47" s="624">
        <v>2952</v>
      </c>
      <c r="J47" s="624">
        <v>2952</v>
      </c>
      <c r="K47" s="624">
        <v>6217</v>
      </c>
      <c r="N47" s="623"/>
      <c r="O47" s="623"/>
      <c r="P47" s="623"/>
      <c r="Q47" s="623"/>
      <c r="R47" s="623"/>
      <c r="S47" s="623"/>
    </row>
    <row r="48" spans="1:19" s="624" customFormat="1" ht="27" hidden="1" customHeight="1">
      <c r="A48" s="624" t="s">
        <v>4</v>
      </c>
      <c r="B48" s="624">
        <v>4576</v>
      </c>
      <c r="C48" s="624">
        <v>3600</v>
      </c>
      <c r="E48" s="624">
        <v>517</v>
      </c>
      <c r="J48" s="624">
        <v>8693</v>
      </c>
      <c r="K48" s="624">
        <v>36380</v>
      </c>
      <c r="N48" s="623"/>
      <c r="O48" s="623"/>
      <c r="P48" s="623"/>
      <c r="Q48" s="623"/>
      <c r="R48" s="623"/>
      <c r="S48" s="623"/>
    </row>
    <row r="49" spans="1:19" s="624" customFormat="1" ht="27" hidden="1" customHeight="1">
      <c r="A49" s="624" t="s">
        <v>1001</v>
      </c>
      <c r="B49" s="624">
        <v>3695</v>
      </c>
      <c r="C49" s="624">
        <v>383</v>
      </c>
      <c r="D49" s="624">
        <v>6</v>
      </c>
      <c r="G49" s="624">
        <v>284</v>
      </c>
      <c r="J49" s="624">
        <v>4368</v>
      </c>
      <c r="K49" s="624">
        <v>12890</v>
      </c>
      <c r="N49" s="623"/>
      <c r="O49" s="623"/>
      <c r="P49" s="623"/>
      <c r="Q49" s="623"/>
      <c r="R49" s="623"/>
      <c r="S49" s="623"/>
    </row>
    <row r="50" spans="1:19" s="624" customFormat="1" ht="27" hidden="1" customHeight="1">
      <c r="B50" s="624">
        <f>SUM(B45:B49)</f>
        <v>68875</v>
      </c>
      <c r="C50" s="624">
        <f t="shared" ref="C50:I50" si="6">SUM(C45:C49)</f>
        <v>28632</v>
      </c>
      <c r="D50" s="624">
        <f t="shared" si="6"/>
        <v>6</v>
      </c>
      <c r="E50" s="624">
        <f t="shared" si="6"/>
        <v>5850</v>
      </c>
      <c r="F50" s="624">
        <f t="shared" si="6"/>
        <v>0</v>
      </c>
      <c r="G50" s="624">
        <f t="shared" si="6"/>
        <v>284</v>
      </c>
      <c r="H50" s="624">
        <f t="shared" si="6"/>
        <v>0</v>
      </c>
      <c r="I50" s="624">
        <f t="shared" si="6"/>
        <v>0</v>
      </c>
      <c r="K50" s="624">
        <f>SUM(K45:K49)</f>
        <v>413497</v>
      </c>
      <c r="N50" s="623"/>
      <c r="O50" s="623"/>
      <c r="P50" s="623"/>
      <c r="Q50" s="623"/>
      <c r="R50" s="623"/>
      <c r="S50" s="623"/>
    </row>
    <row r="51" spans="1:19" s="624" customFormat="1" ht="27" hidden="1" customHeight="1">
      <c r="N51" s="623"/>
      <c r="O51" s="623"/>
      <c r="P51" s="623"/>
      <c r="Q51" s="623"/>
      <c r="R51" s="623"/>
      <c r="S51" s="623"/>
    </row>
    <row r="52" spans="1:19" ht="21" hidden="1" customHeight="1"/>
    <row r="53" spans="1:19" ht="21" hidden="1" customHeight="1"/>
    <row r="54" spans="1:19" ht="21" hidden="1" customHeight="1"/>
    <row r="55" spans="1:19" ht="21" hidden="1" customHeight="1"/>
    <row r="56" spans="1:19" ht="21" hidden="1" customHeight="1"/>
    <row r="57" spans="1:19" ht="21" hidden="1" customHeight="1"/>
  </sheetData>
  <mergeCells count="7">
    <mergeCell ref="L4:L5"/>
    <mergeCell ref="A1:L1"/>
    <mergeCell ref="A2:L2"/>
    <mergeCell ref="A3:F3"/>
    <mergeCell ref="G3:L3"/>
    <mergeCell ref="A4:A5"/>
    <mergeCell ref="B4:K4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9" orientation="landscape" horizontalDpi="4294967292" verticalDpi="4294967292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AD33"/>
  <sheetViews>
    <sheetView showGridLines="0" rightToLeft="1" topLeftCell="B1" zoomScaleNormal="100" zoomScaleSheetLayoutView="75" workbookViewId="0">
      <selection activeCell="F9" sqref="F9"/>
    </sheetView>
  </sheetViews>
  <sheetFormatPr defaultColWidth="8.85546875" defaultRowHeight="15.75"/>
  <cols>
    <col min="1" max="1" width="27.140625" style="15" customWidth="1"/>
    <col min="2" max="3" width="15.28515625" style="15" customWidth="1"/>
    <col min="4" max="4" width="19.140625" style="15" customWidth="1"/>
    <col min="5" max="7" width="15.28515625" style="15" customWidth="1"/>
    <col min="8" max="8" width="13.85546875" style="15" customWidth="1"/>
    <col min="9" max="9" width="17.42578125" style="15" customWidth="1"/>
    <col min="10" max="15" width="15.28515625" style="15" customWidth="1"/>
    <col min="16" max="30" width="8.85546875" style="171"/>
    <col min="31" max="238" width="8.85546875" style="15"/>
    <col min="239" max="239" width="14.7109375" style="15" customWidth="1"/>
    <col min="240" max="240" width="9.7109375" style="15" customWidth="1"/>
    <col min="241" max="241" width="7.7109375" style="15" customWidth="1"/>
    <col min="242" max="242" width="13.140625" style="15" customWidth="1"/>
    <col min="243" max="243" width="12.7109375" style="15" customWidth="1"/>
    <col min="244" max="244" width="8" style="15" customWidth="1"/>
    <col min="245" max="245" width="9.7109375" style="15" customWidth="1"/>
    <col min="246" max="246" width="8.85546875" style="15" customWidth="1"/>
    <col min="247" max="247" width="12" style="15" customWidth="1"/>
    <col min="248" max="248" width="9.28515625" style="15" customWidth="1"/>
    <col min="249" max="249" width="11.42578125" style="15" customWidth="1"/>
    <col min="250" max="250" width="9.140625" style="15" customWidth="1"/>
    <col min="251" max="251" width="8.7109375" style="15" customWidth="1"/>
    <col min="252" max="252" width="9.85546875" style="15" customWidth="1"/>
    <col min="253" max="253" width="8.7109375" style="15" customWidth="1"/>
    <col min="254" max="494" width="8.85546875" style="15"/>
    <col min="495" max="495" width="14.7109375" style="15" customWidth="1"/>
    <col min="496" max="496" width="9.7109375" style="15" customWidth="1"/>
    <col min="497" max="497" width="7.7109375" style="15" customWidth="1"/>
    <col min="498" max="498" width="13.140625" style="15" customWidth="1"/>
    <col min="499" max="499" width="12.7109375" style="15" customWidth="1"/>
    <col min="500" max="500" width="8" style="15" customWidth="1"/>
    <col min="501" max="501" width="9.7109375" style="15" customWidth="1"/>
    <col min="502" max="502" width="8.85546875" style="15" customWidth="1"/>
    <col min="503" max="503" width="12" style="15" customWidth="1"/>
    <col min="504" max="504" width="9.28515625" style="15" customWidth="1"/>
    <col min="505" max="505" width="11.42578125" style="15" customWidth="1"/>
    <col min="506" max="506" width="9.140625" style="15" customWidth="1"/>
    <col min="507" max="507" width="8.7109375" style="15" customWidth="1"/>
    <col min="508" max="508" width="9.85546875" style="15" customWidth="1"/>
    <col min="509" max="509" width="8.7109375" style="15" customWidth="1"/>
    <col min="510" max="750" width="8.85546875" style="15"/>
    <col min="751" max="751" width="14.7109375" style="15" customWidth="1"/>
    <col min="752" max="752" width="9.7109375" style="15" customWidth="1"/>
    <col min="753" max="753" width="7.7109375" style="15" customWidth="1"/>
    <col min="754" max="754" width="13.140625" style="15" customWidth="1"/>
    <col min="755" max="755" width="12.7109375" style="15" customWidth="1"/>
    <col min="756" max="756" width="8" style="15" customWidth="1"/>
    <col min="757" max="757" width="9.7109375" style="15" customWidth="1"/>
    <col min="758" max="758" width="8.85546875" style="15" customWidth="1"/>
    <col min="759" max="759" width="12" style="15" customWidth="1"/>
    <col min="760" max="760" width="9.28515625" style="15" customWidth="1"/>
    <col min="761" max="761" width="11.42578125" style="15" customWidth="1"/>
    <col min="762" max="762" width="9.140625" style="15" customWidth="1"/>
    <col min="763" max="763" width="8.7109375" style="15" customWidth="1"/>
    <col min="764" max="764" width="9.85546875" style="15" customWidth="1"/>
    <col min="765" max="765" width="8.7109375" style="15" customWidth="1"/>
    <col min="766" max="1006" width="8.85546875" style="15"/>
    <col min="1007" max="1007" width="14.7109375" style="15" customWidth="1"/>
    <col min="1008" max="1008" width="9.7109375" style="15" customWidth="1"/>
    <col min="1009" max="1009" width="7.7109375" style="15" customWidth="1"/>
    <col min="1010" max="1010" width="13.140625" style="15" customWidth="1"/>
    <col min="1011" max="1011" width="12.7109375" style="15" customWidth="1"/>
    <col min="1012" max="1012" width="8" style="15" customWidth="1"/>
    <col min="1013" max="1013" width="9.7109375" style="15" customWidth="1"/>
    <col min="1014" max="1014" width="8.85546875" style="15" customWidth="1"/>
    <col min="1015" max="1015" width="12" style="15" customWidth="1"/>
    <col min="1016" max="1016" width="9.28515625" style="15" customWidth="1"/>
    <col min="1017" max="1017" width="11.42578125" style="15" customWidth="1"/>
    <col min="1018" max="1018" width="9.140625" style="15" customWidth="1"/>
    <col min="1019" max="1019" width="8.7109375" style="15" customWidth="1"/>
    <col min="1020" max="1020" width="9.85546875" style="15" customWidth="1"/>
    <col min="1021" max="1021" width="8.7109375" style="15" customWidth="1"/>
    <col min="1022" max="1262" width="8.85546875" style="15"/>
    <col min="1263" max="1263" width="14.7109375" style="15" customWidth="1"/>
    <col min="1264" max="1264" width="9.7109375" style="15" customWidth="1"/>
    <col min="1265" max="1265" width="7.7109375" style="15" customWidth="1"/>
    <col min="1266" max="1266" width="13.140625" style="15" customWidth="1"/>
    <col min="1267" max="1267" width="12.7109375" style="15" customWidth="1"/>
    <col min="1268" max="1268" width="8" style="15" customWidth="1"/>
    <col min="1269" max="1269" width="9.7109375" style="15" customWidth="1"/>
    <col min="1270" max="1270" width="8.85546875" style="15" customWidth="1"/>
    <col min="1271" max="1271" width="12" style="15" customWidth="1"/>
    <col min="1272" max="1272" width="9.28515625" style="15" customWidth="1"/>
    <col min="1273" max="1273" width="11.42578125" style="15" customWidth="1"/>
    <col min="1274" max="1274" width="9.140625" style="15" customWidth="1"/>
    <col min="1275" max="1275" width="8.7109375" style="15" customWidth="1"/>
    <col min="1276" max="1276" width="9.85546875" style="15" customWidth="1"/>
    <col min="1277" max="1277" width="8.7109375" style="15" customWidth="1"/>
    <col min="1278" max="1518" width="8.85546875" style="15"/>
    <col min="1519" max="1519" width="14.7109375" style="15" customWidth="1"/>
    <col min="1520" max="1520" width="9.7109375" style="15" customWidth="1"/>
    <col min="1521" max="1521" width="7.7109375" style="15" customWidth="1"/>
    <col min="1522" max="1522" width="13.140625" style="15" customWidth="1"/>
    <col min="1523" max="1523" width="12.7109375" style="15" customWidth="1"/>
    <col min="1524" max="1524" width="8" style="15" customWidth="1"/>
    <col min="1525" max="1525" width="9.7109375" style="15" customWidth="1"/>
    <col min="1526" max="1526" width="8.85546875" style="15" customWidth="1"/>
    <col min="1527" max="1527" width="12" style="15" customWidth="1"/>
    <col min="1528" max="1528" width="9.28515625" style="15" customWidth="1"/>
    <col min="1529" max="1529" width="11.42578125" style="15" customWidth="1"/>
    <col min="1530" max="1530" width="9.140625" style="15" customWidth="1"/>
    <col min="1531" max="1531" width="8.7109375" style="15" customWidth="1"/>
    <col min="1532" max="1532" width="9.85546875" style="15" customWidth="1"/>
    <col min="1533" max="1533" width="8.7109375" style="15" customWidth="1"/>
    <col min="1534" max="1774" width="8.85546875" style="15"/>
    <col min="1775" max="1775" width="14.7109375" style="15" customWidth="1"/>
    <col min="1776" max="1776" width="9.7109375" style="15" customWidth="1"/>
    <col min="1777" max="1777" width="7.7109375" style="15" customWidth="1"/>
    <col min="1778" max="1778" width="13.140625" style="15" customWidth="1"/>
    <col min="1779" max="1779" width="12.7109375" style="15" customWidth="1"/>
    <col min="1780" max="1780" width="8" style="15" customWidth="1"/>
    <col min="1781" max="1781" width="9.7109375" style="15" customWidth="1"/>
    <col min="1782" max="1782" width="8.85546875" style="15" customWidth="1"/>
    <col min="1783" max="1783" width="12" style="15" customWidth="1"/>
    <col min="1784" max="1784" width="9.28515625" style="15" customWidth="1"/>
    <col min="1785" max="1785" width="11.42578125" style="15" customWidth="1"/>
    <col min="1786" max="1786" width="9.140625" style="15" customWidth="1"/>
    <col min="1787" max="1787" width="8.7109375" style="15" customWidth="1"/>
    <col min="1788" max="1788" width="9.85546875" style="15" customWidth="1"/>
    <col min="1789" max="1789" width="8.7109375" style="15" customWidth="1"/>
    <col min="1790" max="2030" width="8.85546875" style="15"/>
    <col min="2031" max="2031" width="14.7109375" style="15" customWidth="1"/>
    <col min="2032" max="2032" width="9.7109375" style="15" customWidth="1"/>
    <col min="2033" max="2033" width="7.7109375" style="15" customWidth="1"/>
    <col min="2034" max="2034" width="13.140625" style="15" customWidth="1"/>
    <col min="2035" max="2035" width="12.7109375" style="15" customWidth="1"/>
    <col min="2036" max="2036" width="8" style="15" customWidth="1"/>
    <col min="2037" max="2037" width="9.7109375" style="15" customWidth="1"/>
    <col min="2038" max="2038" width="8.85546875" style="15" customWidth="1"/>
    <col min="2039" max="2039" width="12" style="15" customWidth="1"/>
    <col min="2040" max="2040" width="9.28515625" style="15" customWidth="1"/>
    <col min="2041" max="2041" width="11.42578125" style="15" customWidth="1"/>
    <col min="2042" max="2042" width="9.140625" style="15" customWidth="1"/>
    <col min="2043" max="2043" width="8.7109375" style="15" customWidth="1"/>
    <col min="2044" max="2044" width="9.85546875" style="15" customWidth="1"/>
    <col min="2045" max="2045" width="8.7109375" style="15" customWidth="1"/>
    <col min="2046" max="2286" width="8.85546875" style="15"/>
    <col min="2287" max="2287" width="14.7109375" style="15" customWidth="1"/>
    <col min="2288" max="2288" width="9.7109375" style="15" customWidth="1"/>
    <col min="2289" max="2289" width="7.7109375" style="15" customWidth="1"/>
    <col min="2290" max="2290" width="13.140625" style="15" customWidth="1"/>
    <col min="2291" max="2291" width="12.7109375" style="15" customWidth="1"/>
    <col min="2292" max="2292" width="8" style="15" customWidth="1"/>
    <col min="2293" max="2293" width="9.7109375" style="15" customWidth="1"/>
    <col min="2294" max="2294" width="8.85546875" style="15" customWidth="1"/>
    <col min="2295" max="2295" width="12" style="15" customWidth="1"/>
    <col min="2296" max="2296" width="9.28515625" style="15" customWidth="1"/>
    <col min="2297" max="2297" width="11.42578125" style="15" customWidth="1"/>
    <col min="2298" max="2298" width="9.140625" style="15" customWidth="1"/>
    <col min="2299" max="2299" width="8.7109375" style="15" customWidth="1"/>
    <col min="2300" max="2300" width="9.85546875" style="15" customWidth="1"/>
    <col min="2301" max="2301" width="8.7109375" style="15" customWidth="1"/>
    <col min="2302" max="2542" width="8.85546875" style="15"/>
    <col min="2543" max="2543" width="14.7109375" style="15" customWidth="1"/>
    <col min="2544" max="2544" width="9.7109375" style="15" customWidth="1"/>
    <col min="2545" max="2545" width="7.7109375" style="15" customWidth="1"/>
    <col min="2546" max="2546" width="13.140625" style="15" customWidth="1"/>
    <col min="2547" max="2547" width="12.7109375" style="15" customWidth="1"/>
    <col min="2548" max="2548" width="8" style="15" customWidth="1"/>
    <col min="2549" max="2549" width="9.7109375" style="15" customWidth="1"/>
    <col min="2550" max="2550" width="8.85546875" style="15" customWidth="1"/>
    <col min="2551" max="2551" width="12" style="15" customWidth="1"/>
    <col min="2552" max="2552" width="9.28515625" style="15" customWidth="1"/>
    <col min="2553" max="2553" width="11.42578125" style="15" customWidth="1"/>
    <col min="2554" max="2554" width="9.140625" style="15" customWidth="1"/>
    <col min="2555" max="2555" width="8.7109375" style="15" customWidth="1"/>
    <col min="2556" max="2556" width="9.85546875" style="15" customWidth="1"/>
    <col min="2557" max="2557" width="8.7109375" style="15" customWidth="1"/>
    <col min="2558" max="2798" width="8.85546875" style="15"/>
    <col min="2799" max="2799" width="14.7109375" style="15" customWidth="1"/>
    <col min="2800" max="2800" width="9.7109375" style="15" customWidth="1"/>
    <col min="2801" max="2801" width="7.7109375" style="15" customWidth="1"/>
    <col min="2802" max="2802" width="13.140625" style="15" customWidth="1"/>
    <col min="2803" max="2803" width="12.7109375" style="15" customWidth="1"/>
    <col min="2804" max="2804" width="8" style="15" customWidth="1"/>
    <col min="2805" max="2805" width="9.7109375" style="15" customWidth="1"/>
    <col min="2806" max="2806" width="8.85546875" style="15" customWidth="1"/>
    <col min="2807" max="2807" width="12" style="15" customWidth="1"/>
    <col min="2808" max="2808" width="9.28515625" style="15" customWidth="1"/>
    <col min="2809" max="2809" width="11.42578125" style="15" customWidth="1"/>
    <col min="2810" max="2810" width="9.140625" style="15" customWidth="1"/>
    <col min="2811" max="2811" width="8.7109375" style="15" customWidth="1"/>
    <col min="2812" max="2812" width="9.85546875" style="15" customWidth="1"/>
    <col min="2813" max="2813" width="8.7109375" style="15" customWidth="1"/>
    <col min="2814" max="3054" width="8.85546875" style="15"/>
    <col min="3055" max="3055" width="14.7109375" style="15" customWidth="1"/>
    <col min="3056" max="3056" width="9.7109375" style="15" customWidth="1"/>
    <col min="3057" max="3057" width="7.7109375" style="15" customWidth="1"/>
    <col min="3058" max="3058" width="13.140625" style="15" customWidth="1"/>
    <col min="3059" max="3059" width="12.7109375" style="15" customWidth="1"/>
    <col min="3060" max="3060" width="8" style="15" customWidth="1"/>
    <col min="3061" max="3061" width="9.7109375" style="15" customWidth="1"/>
    <col min="3062" max="3062" width="8.85546875" style="15" customWidth="1"/>
    <col min="3063" max="3063" width="12" style="15" customWidth="1"/>
    <col min="3064" max="3064" width="9.28515625" style="15" customWidth="1"/>
    <col min="3065" max="3065" width="11.42578125" style="15" customWidth="1"/>
    <col min="3066" max="3066" width="9.140625" style="15" customWidth="1"/>
    <col min="3067" max="3067" width="8.7109375" style="15" customWidth="1"/>
    <col min="3068" max="3068" width="9.85546875" style="15" customWidth="1"/>
    <col min="3069" max="3069" width="8.7109375" style="15" customWidth="1"/>
    <col min="3070" max="3310" width="8.85546875" style="15"/>
    <col min="3311" max="3311" width="14.7109375" style="15" customWidth="1"/>
    <col min="3312" max="3312" width="9.7109375" style="15" customWidth="1"/>
    <col min="3313" max="3313" width="7.7109375" style="15" customWidth="1"/>
    <col min="3314" max="3314" width="13.140625" style="15" customWidth="1"/>
    <col min="3315" max="3315" width="12.7109375" style="15" customWidth="1"/>
    <col min="3316" max="3316" width="8" style="15" customWidth="1"/>
    <col min="3317" max="3317" width="9.7109375" style="15" customWidth="1"/>
    <col min="3318" max="3318" width="8.85546875" style="15" customWidth="1"/>
    <col min="3319" max="3319" width="12" style="15" customWidth="1"/>
    <col min="3320" max="3320" width="9.28515625" style="15" customWidth="1"/>
    <col min="3321" max="3321" width="11.42578125" style="15" customWidth="1"/>
    <col min="3322" max="3322" width="9.140625" style="15" customWidth="1"/>
    <col min="3323" max="3323" width="8.7109375" style="15" customWidth="1"/>
    <col min="3324" max="3324" width="9.85546875" style="15" customWidth="1"/>
    <col min="3325" max="3325" width="8.7109375" style="15" customWidth="1"/>
    <col min="3326" max="3566" width="8.85546875" style="15"/>
    <col min="3567" max="3567" width="14.7109375" style="15" customWidth="1"/>
    <col min="3568" max="3568" width="9.7109375" style="15" customWidth="1"/>
    <col min="3569" max="3569" width="7.7109375" style="15" customWidth="1"/>
    <col min="3570" max="3570" width="13.140625" style="15" customWidth="1"/>
    <col min="3571" max="3571" width="12.7109375" style="15" customWidth="1"/>
    <col min="3572" max="3572" width="8" style="15" customWidth="1"/>
    <col min="3573" max="3573" width="9.7109375" style="15" customWidth="1"/>
    <col min="3574" max="3574" width="8.85546875" style="15" customWidth="1"/>
    <col min="3575" max="3575" width="12" style="15" customWidth="1"/>
    <col min="3576" max="3576" width="9.28515625" style="15" customWidth="1"/>
    <col min="3577" max="3577" width="11.42578125" style="15" customWidth="1"/>
    <col min="3578" max="3578" width="9.140625" style="15" customWidth="1"/>
    <col min="3579" max="3579" width="8.7109375" style="15" customWidth="1"/>
    <col min="3580" max="3580" width="9.85546875" style="15" customWidth="1"/>
    <col min="3581" max="3581" width="8.7109375" style="15" customWidth="1"/>
    <col min="3582" max="3822" width="8.85546875" style="15"/>
    <col min="3823" max="3823" width="14.7109375" style="15" customWidth="1"/>
    <col min="3824" max="3824" width="9.7109375" style="15" customWidth="1"/>
    <col min="3825" max="3825" width="7.7109375" style="15" customWidth="1"/>
    <col min="3826" max="3826" width="13.140625" style="15" customWidth="1"/>
    <col min="3827" max="3827" width="12.7109375" style="15" customWidth="1"/>
    <col min="3828" max="3828" width="8" style="15" customWidth="1"/>
    <col min="3829" max="3829" width="9.7109375" style="15" customWidth="1"/>
    <col min="3830" max="3830" width="8.85546875" style="15" customWidth="1"/>
    <col min="3831" max="3831" width="12" style="15" customWidth="1"/>
    <col min="3832" max="3832" width="9.28515625" style="15" customWidth="1"/>
    <col min="3833" max="3833" width="11.42578125" style="15" customWidth="1"/>
    <col min="3834" max="3834" width="9.140625" style="15" customWidth="1"/>
    <col min="3835" max="3835" width="8.7109375" style="15" customWidth="1"/>
    <col min="3836" max="3836" width="9.85546875" style="15" customWidth="1"/>
    <col min="3837" max="3837" width="8.7109375" style="15" customWidth="1"/>
    <col min="3838" max="4078" width="8.85546875" style="15"/>
    <col min="4079" max="4079" width="14.7109375" style="15" customWidth="1"/>
    <col min="4080" max="4080" width="9.7109375" style="15" customWidth="1"/>
    <col min="4081" max="4081" width="7.7109375" style="15" customWidth="1"/>
    <col min="4082" max="4082" width="13.140625" style="15" customWidth="1"/>
    <col min="4083" max="4083" width="12.7109375" style="15" customWidth="1"/>
    <col min="4084" max="4084" width="8" style="15" customWidth="1"/>
    <col min="4085" max="4085" width="9.7109375" style="15" customWidth="1"/>
    <col min="4086" max="4086" width="8.85546875" style="15" customWidth="1"/>
    <col min="4087" max="4087" width="12" style="15" customWidth="1"/>
    <col min="4088" max="4088" width="9.28515625" style="15" customWidth="1"/>
    <col min="4089" max="4089" width="11.42578125" style="15" customWidth="1"/>
    <col min="4090" max="4090" width="9.140625" style="15" customWidth="1"/>
    <col min="4091" max="4091" width="8.7109375" style="15" customWidth="1"/>
    <col min="4092" max="4092" width="9.85546875" style="15" customWidth="1"/>
    <col min="4093" max="4093" width="8.7109375" style="15" customWidth="1"/>
    <col min="4094" max="4334" width="8.85546875" style="15"/>
    <col min="4335" max="4335" width="14.7109375" style="15" customWidth="1"/>
    <col min="4336" max="4336" width="9.7109375" style="15" customWidth="1"/>
    <col min="4337" max="4337" width="7.7109375" style="15" customWidth="1"/>
    <col min="4338" max="4338" width="13.140625" style="15" customWidth="1"/>
    <col min="4339" max="4339" width="12.7109375" style="15" customWidth="1"/>
    <col min="4340" max="4340" width="8" style="15" customWidth="1"/>
    <col min="4341" max="4341" width="9.7109375" style="15" customWidth="1"/>
    <col min="4342" max="4342" width="8.85546875" style="15" customWidth="1"/>
    <col min="4343" max="4343" width="12" style="15" customWidth="1"/>
    <col min="4344" max="4344" width="9.28515625" style="15" customWidth="1"/>
    <col min="4345" max="4345" width="11.42578125" style="15" customWidth="1"/>
    <col min="4346" max="4346" width="9.140625" style="15" customWidth="1"/>
    <col min="4347" max="4347" width="8.7109375" style="15" customWidth="1"/>
    <col min="4348" max="4348" width="9.85546875" style="15" customWidth="1"/>
    <col min="4349" max="4349" width="8.7109375" style="15" customWidth="1"/>
    <col min="4350" max="4590" width="8.85546875" style="15"/>
    <col min="4591" max="4591" width="14.7109375" style="15" customWidth="1"/>
    <col min="4592" max="4592" width="9.7109375" style="15" customWidth="1"/>
    <col min="4593" max="4593" width="7.7109375" style="15" customWidth="1"/>
    <col min="4594" max="4594" width="13.140625" style="15" customWidth="1"/>
    <col min="4595" max="4595" width="12.7109375" style="15" customWidth="1"/>
    <col min="4596" max="4596" width="8" style="15" customWidth="1"/>
    <col min="4597" max="4597" width="9.7109375" style="15" customWidth="1"/>
    <col min="4598" max="4598" width="8.85546875" style="15" customWidth="1"/>
    <col min="4599" max="4599" width="12" style="15" customWidth="1"/>
    <col min="4600" max="4600" width="9.28515625" style="15" customWidth="1"/>
    <col min="4601" max="4601" width="11.42578125" style="15" customWidth="1"/>
    <col min="4602" max="4602" width="9.140625" style="15" customWidth="1"/>
    <col min="4603" max="4603" width="8.7109375" style="15" customWidth="1"/>
    <col min="4604" max="4604" width="9.85546875" style="15" customWidth="1"/>
    <col min="4605" max="4605" width="8.7109375" style="15" customWidth="1"/>
    <col min="4606" max="4846" width="8.85546875" style="15"/>
    <col min="4847" max="4847" width="14.7109375" style="15" customWidth="1"/>
    <col min="4848" max="4848" width="9.7109375" style="15" customWidth="1"/>
    <col min="4849" max="4849" width="7.7109375" style="15" customWidth="1"/>
    <col min="4850" max="4850" width="13.140625" style="15" customWidth="1"/>
    <col min="4851" max="4851" width="12.7109375" style="15" customWidth="1"/>
    <col min="4852" max="4852" width="8" style="15" customWidth="1"/>
    <col min="4853" max="4853" width="9.7109375" style="15" customWidth="1"/>
    <col min="4854" max="4854" width="8.85546875" style="15" customWidth="1"/>
    <col min="4855" max="4855" width="12" style="15" customWidth="1"/>
    <col min="4856" max="4856" width="9.28515625" style="15" customWidth="1"/>
    <col min="4857" max="4857" width="11.42578125" style="15" customWidth="1"/>
    <col min="4858" max="4858" width="9.140625" style="15" customWidth="1"/>
    <col min="4859" max="4859" width="8.7109375" style="15" customWidth="1"/>
    <col min="4860" max="4860" width="9.85546875" style="15" customWidth="1"/>
    <col min="4861" max="4861" width="8.7109375" style="15" customWidth="1"/>
    <col min="4862" max="5102" width="8.85546875" style="15"/>
    <col min="5103" max="5103" width="14.7109375" style="15" customWidth="1"/>
    <col min="5104" max="5104" width="9.7109375" style="15" customWidth="1"/>
    <col min="5105" max="5105" width="7.7109375" style="15" customWidth="1"/>
    <col min="5106" max="5106" width="13.140625" style="15" customWidth="1"/>
    <col min="5107" max="5107" width="12.7109375" style="15" customWidth="1"/>
    <col min="5108" max="5108" width="8" style="15" customWidth="1"/>
    <col min="5109" max="5109" width="9.7109375" style="15" customWidth="1"/>
    <col min="5110" max="5110" width="8.85546875" style="15" customWidth="1"/>
    <col min="5111" max="5111" width="12" style="15" customWidth="1"/>
    <col min="5112" max="5112" width="9.28515625" style="15" customWidth="1"/>
    <col min="5113" max="5113" width="11.42578125" style="15" customWidth="1"/>
    <col min="5114" max="5114" width="9.140625" style="15" customWidth="1"/>
    <col min="5115" max="5115" width="8.7109375" style="15" customWidth="1"/>
    <col min="5116" max="5116" width="9.85546875" style="15" customWidth="1"/>
    <col min="5117" max="5117" width="8.7109375" style="15" customWidth="1"/>
    <col min="5118" max="5358" width="8.85546875" style="15"/>
    <col min="5359" max="5359" width="14.7109375" style="15" customWidth="1"/>
    <col min="5360" max="5360" width="9.7109375" style="15" customWidth="1"/>
    <col min="5361" max="5361" width="7.7109375" style="15" customWidth="1"/>
    <col min="5362" max="5362" width="13.140625" style="15" customWidth="1"/>
    <col min="5363" max="5363" width="12.7109375" style="15" customWidth="1"/>
    <col min="5364" max="5364" width="8" style="15" customWidth="1"/>
    <col min="5365" max="5365" width="9.7109375" style="15" customWidth="1"/>
    <col min="5366" max="5366" width="8.85546875" style="15" customWidth="1"/>
    <col min="5367" max="5367" width="12" style="15" customWidth="1"/>
    <col min="5368" max="5368" width="9.28515625" style="15" customWidth="1"/>
    <col min="5369" max="5369" width="11.42578125" style="15" customWidth="1"/>
    <col min="5370" max="5370" width="9.140625" style="15" customWidth="1"/>
    <col min="5371" max="5371" width="8.7109375" style="15" customWidth="1"/>
    <col min="5372" max="5372" width="9.85546875" style="15" customWidth="1"/>
    <col min="5373" max="5373" width="8.7109375" style="15" customWidth="1"/>
    <col min="5374" max="5614" width="8.85546875" style="15"/>
    <col min="5615" max="5615" width="14.7109375" style="15" customWidth="1"/>
    <col min="5616" max="5616" width="9.7109375" style="15" customWidth="1"/>
    <col min="5617" max="5617" width="7.7109375" style="15" customWidth="1"/>
    <col min="5618" max="5618" width="13.140625" style="15" customWidth="1"/>
    <col min="5619" max="5619" width="12.7109375" style="15" customWidth="1"/>
    <col min="5620" max="5620" width="8" style="15" customWidth="1"/>
    <col min="5621" max="5621" width="9.7109375" style="15" customWidth="1"/>
    <col min="5622" max="5622" width="8.85546875" style="15" customWidth="1"/>
    <col min="5623" max="5623" width="12" style="15" customWidth="1"/>
    <col min="5624" max="5624" width="9.28515625" style="15" customWidth="1"/>
    <col min="5625" max="5625" width="11.42578125" style="15" customWidth="1"/>
    <col min="5626" max="5626" width="9.140625" style="15" customWidth="1"/>
    <col min="5627" max="5627" width="8.7109375" style="15" customWidth="1"/>
    <col min="5628" max="5628" width="9.85546875" style="15" customWidth="1"/>
    <col min="5629" max="5629" width="8.7109375" style="15" customWidth="1"/>
    <col min="5630" max="5870" width="8.85546875" style="15"/>
    <col min="5871" max="5871" width="14.7109375" style="15" customWidth="1"/>
    <col min="5872" max="5872" width="9.7109375" style="15" customWidth="1"/>
    <col min="5873" max="5873" width="7.7109375" style="15" customWidth="1"/>
    <col min="5874" max="5874" width="13.140625" style="15" customWidth="1"/>
    <col min="5875" max="5875" width="12.7109375" style="15" customWidth="1"/>
    <col min="5876" max="5876" width="8" style="15" customWidth="1"/>
    <col min="5877" max="5877" width="9.7109375" style="15" customWidth="1"/>
    <col min="5878" max="5878" width="8.85546875" style="15" customWidth="1"/>
    <col min="5879" max="5879" width="12" style="15" customWidth="1"/>
    <col min="5880" max="5880" width="9.28515625" style="15" customWidth="1"/>
    <col min="5881" max="5881" width="11.42578125" style="15" customWidth="1"/>
    <col min="5882" max="5882" width="9.140625" style="15" customWidth="1"/>
    <col min="5883" max="5883" width="8.7109375" style="15" customWidth="1"/>
    <col min="5884" max="5884" width="9.85546875" style="15" customWidth="1"/>
    <col min="5885" max="5885" width="8.7109375" style="15" customWidth="1"/>
    <col min="5886" max="6126" width="8.85546875" style="15"/>
    <col min="6127" max="6127" width="14.7109375" style="15" customWidth="1"/>
    <col min="6128" max="6128" width="9.7109375" style="15" customWidth="1"/>
    <col min="6129" max="6129" width="7.7109375" style="15" customWidth="1"/>
    <col min="6130" max="6130" width="13.140625" style="15" customWidth="1"/>
    <col min="6131" max="6131" width="12.7109375" style="15" customWidth="1"/>
    <col min="6132" max="6132" width="8" style="15" customWidth="1"/>
    <col min="6133" max="6133" width="9.7109375" style="15" customWidth="1"/>
    <col min="6134" max="6134" width="8.85546875" style="15" customWidth="1"/>
    <col min="6135" max="6135" width="12" style="15" customWidth="1"/>
    <col min="6136" max="6136" width="9.28515625" style="15" customWidth="1"/>
    <col min="6137" max="6137" width="11.42578125" style="15" customWidth="1"/>
    <col min="6138" max="6138" width="9.140625" style="15" customWidth="1"/>
    <col min="6139" max="6139" width="8.7109375" style="15" customWidth="1"/>
    <col min="6140" max="6140" width="9.85546875" style="15" customWidth="1"/>
    <col min="6141" max="6141" width="8.7109375" style="15" customWidth="1"/>
    <col min="6142" max="6382" width="8.85546875" style="15"/>
    <col min="6383" max="6383" width="14.7109375" style="15" customWidth="1"/>
    <col min="6384" max="6384" width="9.7109375" style="15" customWidth="1"/>
    <col min="6385" max="6385" width="7.7109375" style="15" customWidth="1"/>
    <col min="6386" max="6386" width="13.140625" style="15" customWidth="1"/>
    <col min="6387" max="6387" width="12.7109375" style="15" customWidth="1"/>
    <col min="6388" max="6388" width="8" style="15" customWidth="1"/>
    <col min="6389" max="6389" width="9.7109375" style="15" customWidth="1"/>
    <col min="6390" max="6390" width="8.85546875" style="15" customWidth="1"/>
    <col min="6391" max="6391" width="12" style="15" customWidth="1"/>
    <col min="6392" max="6392" width="9.28515625" style="15" customWidth="1"/>
    <col min="6393" max="6393" width="11.42578125" style="15" customWidth="1"/>
    <col min="6394" max="6394" width="9.140625" style="15" customWidth="1"/>
    <col min="6395" max="6395" width="8.7109375" style="15" customWidth="1"/>
    <col min="6396" max="6396" width="9.85546875" style="15" customWidth="1"/>
    <col min="6397" max="6397" width="8.7109375" style="15" customWidth="1"/>
    <col min="6398" max="6638" width="8.85546875" style="15"/>
    <col min="6639" max="6639" width="14.7109375" style="15" customWidth="1"/>
    <col min="6640" max="6640" width="9.7109375" style="15" customWidth="1"/>
    <col min="6641" max="6641" width="7.7109375" style="15" customWidth="1"/>
    <col min="6642" max="6642" width="13.140625" style="15" customWidth="1"/>
    <col min="6643" max="6643" width="12.7109375" style="15" customWidth="1"/>
    <col min="6644" max="6644" width="8" style="15" customWidth="1"/>
    <col min="6645" max="6645" width="9.7109375" style="15" customWidth="1"/>
    <col min="6646" max="6646" width="8.85546875" style="15" customWidth="1"/>
    <col min="6647" max="6647" width="12" style="15" customWidth="1"/>
    <col min="6648" max="6648" width="9.28515625" style="15" customWidth="1"/>
    <col min="6649" max="6649" width="11.42578125" style="15" customWidth="1"/>
    <col min="6650" max="6650" width="9.140625" style="15" customWidth="1"/>
    <col min="6651" max="6651" width="8.7109375" style="15" customWidth="1"/>
    <col min="6652" max="6652" width="9.85546875" style="15" customWidth="1"/>
    <col min="6653" max="6653" width="8.7109375" style="15" customWidth="1"/>
    <col min="6654" max="6894" width="8.85546875" style="15"/>
    <col min="6895" max="6895" width="14.7109375" style="15" customWidth="1"/>
    <col min="6896" max="6896" width="9.7109375" style="15" customWidth="1"/>
    <col min="6897" max="6897" width="7.7109375" style="15" customWidth="1"/>
    <col min="6898" max="6898" width="13.140625" style="15" customWidth="1"/>
    <col min="6899" max="6899" width="12.7109375" style="15" customWidth="1"/>
    <col min="6900" max="6900" width="8" style="15" customWidth="1"/>
    <col min="6901" max="6901" width="9.7109375" style="15" customWidth="1"/>
    <col min="6902" max="6902" width="8.85546875" style="15" customWidth="1"/>
    <col min="6903" max="6903" width="12" style="15" customWidth="1"/>
    <col min="6904" max="6904" width="9.28515625" style="15" customWidth="1"/>
    <col min="6905" max="6905" width="11.42578125" style="15" customWidth="1"/>
    <col min="6906" max="6906" width="9.140625" style="15" customWidth="1"/>
    <col min="6907" max="6907" width="8.7109375" style="15" customWidth="1"/>
    <col min="6908" max="6908" width="9.85546875" style="15" customWidth="1"/>
    <col min="6909" max="6909" width="8.7109375" style="15" customWidth="1"/>
    <col min="6910" max="7150" width="8.85546875" style="15"/>
    <col min="7151" max="7151" width="14.7109375" style="15" customWidth="1"/>
    <col min="7152" max="7152" width="9.7109375" style="15" customWidth="1"/>
    <col min="7153" max="7153" width="7.7109375" style="15" customWidth="1"/>
    <col min="7154" max="7154" width="13.140625" style="15" customWidth="1"/>
    <col min="7155" max="7155" width="12.7109375" style="15" customWidth="1"/>
    <col min="7156" max="7156" width="8" style="15" customWidth="1"/>
    <col min="7157" max="7157" width="9.7109375" style="15" customWidth="1"/>
    <col min="7158" max="7158" width="8.85546875" style="15" customWidth="1"/>
    <col min="7159" max="7159" width="12" style="15" customWidth="1"/>
    <col min="7160" max="7160" width="9.28515625" style="15" customWidth="1"/>
    <col min="7161" max="7161" width="11.42578125" style="15" customWidth="1"/>
    <col min="7162" max="7162" width="9.140625" style="15" customWidth="1"/>
    <col min="7163" max="7163" width="8.7109375" style="15" customWidth="1"/>
    <col min="7164" max="7164" width="9.85546875" style="15" customWidth="1"/>
    <col min="7165" max="7165" width="8.7109375" style="15" customWidth="1"/>
    <col min="7166" max="7406" width="8.85546875" style="15"/>
    <col min="7407" max="7407" width="14.7109375" style="15" customWidth="1"/>
    <col min="7408" max="7408" width="9.7109375" style="15" customWidth="1"/>
    <col min="7409" max="7409" width="7.7109375" style="15" customWidth="1"/>
    <col min="7410" max="7410" width="13.140625" style="15" customWidth="1"/>
    <col min="7411" max="7411" width="12.7109375" style="15" customWidth="1"/>
    <col min="7412" max="7412" width="8" style="15" customWidth="1"/>
    <col min="7413" max="7413" width="9.7109375" style="15" customWidth="1"/>
    <col min="7414" max="7414" width="8.85546875" style="15" customWidth="1"/>
    <col min="7415" max="7415" width="12" style="15" customWidth="1"/>
    <col min="7416" max="7416" width="9.28515625" style="15" customWidth="1"/>
    <col min="7417" max="7417" width="11.42578125" style="15" customWidth="1"/>
    <col min="7418" max="7418" width="9.140625" style="15" customWidth="1"/>
    <col min="7419" max="7419" width="8.7109375" style="15" customWidth="1"/>
    <col min="7420" max="7420" width="9.85546875" style="15" customWidth="1"/>
    <col min="7421" max="7421" width="8.7109375" style="15" customWidth="1"/>
    <col min="7422" max="7662" width="8.85546875" style="15"/>
    <col min="7663" max="7663" width="14.7109375" style="15" customWidth="1"/>
    <col min="7664" max="7664" width="9.7109375" style="15" customWidth="1"/>
    <col min="7665" max="7665" width="7.7109375" style="15" customWidth="1"/>
    <col min="7666" max="7666" width="13.140625" style="15" customWidth="1"/>
    <col min="7667" max="7667" width="12.7109375" style="15" customWidth="1"/>
    <col min="7668" max="7668" width="8" style="15" customWidth="1"/>
    <col min="7669" max="7669" width="9.7109375" style="15" customWidth="1"/>
    <col min="7670" max="7670" width="8.85546875" style="15" customWidth="1"/>
    <col min="7671" max="7671" width="12" style="15" customWidth="1"/>
    <col min="7672" max="7672" width="9.28515625" style="15" customWidth="1"/>
    <col min="7673" max="7673" width="11.42578125" style="15" customWidth="1"/>
    <col min="7674" max="7674" width="9.140625" style="15" customWidth="1"/>
    <col min="7675" max="7675" width="8.7109375" style="15" customWidth="1"/>
    <col min="7676" max="7676" width="9.85546875" style="15" customWidth="1"/>
    <col min="7677" max="7677" width="8.7109375" style="15" customWidth="1"/>
    <col min="7678" max="7918" width="8.85546875" style="15"/>
    <col min="7919" max="7919" width="14.7109375" style="15" customWidth="1"/>
    <col min="7920" max="7920" width="9.7109375" style="15" customWidth="1"/>
    <col min="7921" max="7921" width="7.7109375" style="15" customWidth="1"/>
    <col min="7922" max="7922" width="13.140625" style="15" customWidth="1"/>
    <col min="7923" max="7923" width="12.7109375" style="15" customWidth="1"/>
    <col min="7924" max="7924" width="8" style="15" customWidth="1"/>
    <col min="7925" max="7925" width="9.7109375" style="15" customWidth="1"/>
    <col min="7926" max="7926" width="8.85546875" style="15" customWidth="1"/>
    <col min="7927" max="7927" width="12" style="15" customWidth="1"/>
    <col min="7928" max="7928" width="9.28515625" style="15" customWidth="1"/>
    <col min="7929" max="7929" width="11.42578125" style="15" customWidth="1"/>
    <col min="7930" max="7930" width="9.140625" style="15" customWidth="1"/>
    <col min="7931" max="7931" width="8.7109375" style="15" customWidth="1"/>
    <col min="7932" max="7932" width="9.85546875" style="15" customWidth="1"/>
    <col min="7933" max="7933" width="8.7109375" style="15" customWidth="1"/>
    <col min="7934" max="8174" width="8.85546875" style="15"/>
    <col min="8175" max="8175" width="14.7109375" style="15" customWidth="1"/>
    <col min="8176" max="8176" width="9.7109375" style="15" customWidth="1"/>
    <col min="8177" max="8177" width="7.7109375" style="15" customWidth="1"/>
    <col min="8178" max="8178" width="13.140625" style="15" customWidth="1"/>
    <col min="8179" max="8179" width="12.7109375" style="15" customWidth="1"/>
    <col min="8180" max="8180" width="8" style="15" customWidth="1"/>
    <col min="8181" max="8181" width="9.7109375" style="15" customWidth="1"/>
    <col min="8182" max="8182" width="8.85546875" style="15" customWidth="1"/>
    <col min="8183" max="8183" width="12" style="15" customWidth="1"/>
    <col min="8184" max="8184" width="9.28515625" style="15" customWidth="1"/>
    <col min="8185" max="8185" width="11.42578125" style="15" customWidth="1"/>
    <col min="8186" max="8186" width="9.140625" style="15" customWidth="1"/>
    <col min="8187" max="8187" width="8.7109375" style="15" customWidth="1"/>
    <col min="8188" max="8188" width="9.85546875" style="15" customWidth="1"/>
    <col min="8189" max="8189" width="8.7109375" style="15" customWidth="1"/>
    <col min="8190" max="8430" width="8.85546875" style="15"/>
    <col min="8431" max="8431" width="14.7109375" style="15" customWidth="1"/>
    <col min="8432" max="8432" width="9.7109375" style="15" customWidth="1"/>
    <col min="8433" max="8433" width="7.7109375" style="15" customWidth="1"/>
    <col min="8434" max="8434" width="13.140625" style="15" customWidth="1"/>
    <col min="8435" max="8435" width="12.7109375" style="15" customWidth="1"/>
    <col min="8436" max="8436" width="8" style="15" customWidth="1"/>
    <col min="8437" max="8437" width="9.7109375" style="15" customWidth="1"/>
    <col min="8438" max="8438" width="8.85546875" style="15" customWidth="1"/>
    <col min="8439" max="8439" width="12" style="15" customWidth="1"/>
    <col min="8440" max="8440" width="9.28515625" style="15" customWidth="1"/>
    <col min="8441" max="8441" width="11.42578125" style="15" customWidth="1"/>
    <col min="8442" max="8442" width="9.140625" style="15" customWidth="1"/>
    <col min="8443" max="8443" width="8.7109375" style="15" customWidth="1"/>
    <col min="8444" max="8444" width="9.85546875" style="15" customWidth="1"/>
    <col min="8445" max="8445" width="8.7109375" style="15" customWidth="1"/>
    <col min="8446" max="8686" width="8.85546875" style="15"/>
    <col min="8687" max="8687" width="14.7109375" style="15" customWidth="1"/>
    <col min="8688" max="8688" width="9.7109375" style="15" customWidth="1"/>
    <col min="8689" max="8689" width="7.7109375" style="15" customWidth="1"/>
    <col min="8690" max="8690" width="13.140625" style="15" customWidth="1"/>
    <col min="8691" max="8691" width="12.7109375" style="15" customWidth="1"/>
    <col min="8692" max="8692" width="8" style="15" customWidth="1"/>
    <col min="8693" max="8693" width="9.7109375" style="15" customWidth="1"/>
    <col min="8694" max="8694" width="8.85546875" style="15" customWidth="1"/>
    <col min="8695" max="8695" width="12" style="15" customWidth="1"/>
    <col min="8696" max="8696" width="9.28515625" style="15" customWidth="1"/>
    <col min="8697" max="8697" width="11.42578125" style="15" customWidth="1"/>
    <col min="8698" max="8698" width="9.140625" style="15" customWidth="1"/>
    <col min="8699" max="8699" width="8.7109375" style="15" customWidth="1"/>
    <col min="8700" max="8700" width="9.85546875" style="15" customWidth="1"/>
    <col min="8701" max="8701" width="8.7109375" style="15" customWidth="1"/>
    <col min="8702" max="8942" width="8.85546875" style="15"/>
    <col min="8943" max="8943" width="14.7109375" style="15" customWidth="1"/>
    <col min="8944" max="8944" width="9.7109375" style="15" customWidth="1"/>
    <col min="8945" max="8945" width="7.7109375" style="15" customWidth="1"/>
    <col min="8946" max="8946" width="13.140625" style="15" customWidth="1"/>
    <col min="8947" max="8947" width="12.7109375" style="15" customWidth="1"/>
    <col min="8948" max="8948" width="8" style="15" customWidth="1"/>
    <col min="8949" max="8949" width="9.7109375" style="15" customWidth="1"/>
    <col min="8950" max="8950" width="8.85546875" style="15" customWidth="1"/>
    <col min="8951" max="8951" width="12" style="15" customWidth="1"/>
    <col min="8952" max="8952" width="9.28515625" style="15" customWidth="1"/>
    <col min="8953" max="8953" width="11.42578125" style="15" customWidth="1"/>
    <col min="8954" max="8954" width="9.140625" style="15" customWidth="1"/>
    <col min="8955" max="8955" width="8.7109375" style="15" customWidth="1"/>
    <col min="8956" max="8956" width="9.85546875" style="15" customWidth="1"/>
    <col min="8957" max="8957" width="8.7109375" style="15" customWidth="1"/>
    <col min="8958" max="9198" width="8.85546875" style="15"/>
    <col min="9199" max="9199" width="14.7109375" style="15" customWidth="1"/>
    <col min="9200" max="9200" width="9.7109375" style="15" customWidth="1"/>
    <col min="9201" max="9201" width="7.7109375" style="15" customWidth="1"/>
    <col min="9202" max="9202" width="13.140625" style="15" customWidth="1"/>
    <col min="9203" max="9203" width="12.7109375" style="15" customWidth="1"/>
    <col min="9204" max="9204" width="8" style="15" customWidth="1"/>
    <col min="9205" max="9205" width="9.7109375" style="15" customWidth="1"/>
    <col min="9206" max="9206" width="8.85546875" style="15" customWidth="1"/>
    <col min="9207" max="9207" width="12" style="15" customWidth="1"/>
    <col min="9208" max="9208" width="9.28515625" style="15" customWidth="1"/>
    <col min="9209" max="9209" width="11.42578125" style="15" customWidth="1"/>
    <col min="9210" max="9210" width="9.140625" style="15" customWidth="1"/>
    <col min="9211" max="9211" width="8.7109375" style="15" customWidth="1"/>
    <col min="9212" max="9212" width="9.85546875" style="15" customWidth="1"/>
    <col min="9213" max="9213" width="8.7109375" style="15" customWidth="1"/>
    <col min="9214" max="9454" width="8.85546875" style="15"/>
    <col min="9455" max="9455" width="14.7109375" style="15" customWidth="1"/>
    <col min="9456" max="9456" width="9.7109375" style="15" customWidth="1"/>
    <col min="9457" max="9457" width="7.7109375" style="15" customWidth="1"/>
    <col min="9458" max="9458" width="13.140625" style="15" customWidth="1"/>
    <col min="9459" max="9459" width="12.7109375" style="15" customWidth="1"/>
    <col min="9460" max="9460" width="8" style="15" customWidth="1"/>
    <col min="9461" max="9461" width="9.7109375" style="15" customWidth="1"/>
    <col min="9462" max="9462" width="8.85546875" style="15" customWidth="1"/>
    <col min="9463" max="9463" width="12" style="15" customWidth="1"/>
    <col min="9464" max="9464" width="9.28515625" style="15" customWidth="1"/>
    <col min="9465" max="9465" width="11.42578125" style="15" customWidth="1"/>
    <col min="9466" max="9466" width="9.140625" style="15" customWidth="1"/>
    <col min="9467" max="9467" width="8.7109375" style="15" customWidth="1"/>
    <col min="9468" max="9468" width="9.85546875" style="15" customWidth="1"/>
    <col min="9469" max="9469" width="8.7109375" style="15" customWidth="1"/>
    <col min="9470" max="9710" width="8.85546875" style="15"/>
    <col min="9711" max="9711" width="14.7109375" style="15" customWidth="1"/>
    <col min="9712" max="9712" width="9.7109375" style="15" customWidth="1"/>
    <col min="9713" max="9713" width="7.7109375" style="15" customWidth="1"/>
    <col min="9714" max="9714" width="13.140625" style="15" customWidth="1"/>
    <col min="9715" max="9715" width="12.7109375" style="15" customWidth="1"/>
    <col min="9716" max="9716" width="8" style="15" customWidth="1"/>
    <col min="9717" max="9717" width="9.7109375" style="15" customWidth="1"/>
    <col min="9718" max="9718" width="8.85546875" style="15" customWidth="1"/>
    <col min="9719" max="9719" width="12" style="15" customWidth="1"/>
    <col min="9720" max="9720" width="9.28515625" style="15" customWidth="1"/>
    <col min="9721" max="9721" width="11.42578125" style="15" customWidth="1"/>
    <col min="9722" max="9722" width="9.140625" style="15" customWidth="1"/>
    <col min="9723" max="9723" width="8.7109375" style="15" customWidth="1"/>
    <col min="9724" max="9724" width="9.85546875" style="15" customWidth="1"/>
    <col min="9725" max="9725" width="8.7109375" style="15" customWidth="1"/>
    <col min="9726" max="9966" width="8.85546875" style="15"/>
    <col min="9967" max="9967" width="14.7109375" style="15" customWidth="1"/>
    <col min="9968" max="9968" width="9.7109375" style="15" customWidth="1"/>
    <col min="9969" max="9969" width="7.7109375" style="15" customWidth="1"/>
    <col min="9970" max="9970" width="13.140625" style="15" customWidth="1"/>
    <col min="9971" max="9971" width="12.7109375" style="15" customWidth="1"/>
    <col min="9972" max="9972" width="8" style="15" customWidth="1"/>
    <col min="9973" max="9973" width="9.7109375" style="15" customWidth="1"/>
    <col min="9974" max="9974" width="8.85546875" style="15" customWidth="1"/>
    <col min="9975" max="9975" width="12" style="15" customWidth="1"/>
    <col min="9976" max="9976" width="9.28515625" style="15" customWidth="1"/>
    <col min="9977" max="9977" width="11.42578125" style="15" customWidth="1"/>
    <col min="9978" max="9978" width="9.140625" style="15" customWidth="1"/>
    <col min="9979" max="9979" width="8.7109375" style="15" customWidth="1"/>
    <col min="9980" max="9980" width="9.85546875" style="15" customWidth="1"/>
    <col min="9981" max="9981" width="8.7109375" style="15" customWidth="1"/>
    <col min="9982" max="10222" width="8.85546875" style="15"/>
    <col min="10223" max="10223" width="14.7109375" style="15" customWidth="1"/>
    <col min="10224" max="10224" width="9.7109375" style="15" customWidth="1"/>
    <col min="10225" max="10225" width="7.7109375" style="15" customWidth="1"/>
    <col min="10226" max="10226" width="13.140625" style="15" customWidth="1"/>
    <col min="10227" max="10227" width="12.7109375" style="15" customWidth="1"/>
    <col min="10228" max="10228" width="8" style="15" customWidth="1"/>
    <col min="10229" max="10229" width="9.7109375" style="15" customWidth="1"/>
    <col min="10230" max="10230" width="8.85546875" style="15" customWidth="1"/>
    <col min="10231" max="10231" width="12" style="15" customWidth="1"/>
    <col min="10232" max="10232" width="9.28515625" style="15" customWidth="1"/>
    <col min="10233" max="10233" width="11.42578125" style="15" customWidth="1"/>
    <col min="10234" max="10234" width="9.140625" style="15" customWidth="1"/>
    <col min="10235" max="10235" width="8.7109375" style="15" customWidth="1"/>
    <col min="10236" max="10236" width="9.85546875" style="15" customWidth="1"/>
    <col min="10237" max="10237" width="8.7109375" style="15" customWidth="1"/>
    <col min="10238" max="10478" width="8.85546875" style="15"/>
    <col min="10479" max="10479" width="14.7109375" style="15" customWidth="1"/>
    <col min="10480" max="10480" width="9.7109375" style="15" customWidth="1"/>
    <col min="10481" max="10481" width="7.7109375" style="15" customWidth="1"/>
    <col min="10482" max="10482" width="13.140625" style="15" customWidth="1"/>
    <col min="10483" max="10483" width="12.7109375" style="15" customWidth="1"/>
    <col min="10484" max="10484" width="8" style="15" customWidth="1"/>
    <col min="10485" max="10485" width="9.7109375" style="15" customWidth="1"/>
    <col min="10486" max="10486" width="8.85546875" style="15" customWidth="1"/>
    <col min="10487" max="10487" width="12" style="15" customWidth="1"/>
    <col min="10488" max="10488" width="9.28515625" style="15" customWidth="1"/>
    <col min="10489" max="10489" width="11.42578125" style="15" customWidth="1"/>
    <col min="10490" max="10490" width="9.140625" style="15" customWidth="1"/>
    <col min="10491" max="10491" width="8.7109375" style="15" customWidth="1"/>
    <col min="10492" max="10492" width="9.85546875" style="15" customWidth="1"/>
    <col min="10493" max="10493" width="8.7109375" style="15" customWidth="1"/>
    <col min="10494" max="10734" width="8.85546875" style="15"/>
    <col min="10735" max="10735" width="14.7109375" style="15" customWidth="1"/>
    <col min="10736" max="10736" width="9.7109375" style="15" customWidth="1"/>
    <col min="10737" max="10737" width="7.7109375" style="15" customWidth="1"/>
    <col min="10738" max="10738" width="13.140625" style="15" customWidth="1"/>
    <col min="10739" max="10739" width="12.7109375" style="15" customWidth="1"/>
    <col min="10740" max="10740" width="8" style="15" customWidth="1"/>
    <col min="10741" max="10741" width="9.7109375" style="15" customWidth="1"/>
    <col min="10742" max="10742" width="8.85546875" style="15" customWidth="1"/>
    <col min="10743" max="10743" width="12" style="15" customWidth="1"/>
    <col min="10744" max="10744" width="9.28515625" style="15" customWidth="1"/>
    <col min="10745" max="10745" width="11.42578125" style="15" customWidth="1"/>
    <col min="10746" max="10746" width="9.140625" style="15" customWidth="1"/>
    <col min="10747" max="10747" width="8.7109375" style="15" customWidth="1"/>
    <col min="10748" max="10748" width="9.85546875" style="15" customWidth="1"/>
    <col min="10749" max="10749" width="8.7109375" style="15" customWidth="1"/>
    <col min="10750" max="10990" width="8.85546875" style="15"/>
    <col min="10991" max="10991" width="14.7109375" style="15" customWidth="1"/>
    <col min="10992" max="10992" width="9.7109375" style="15" customWidth="1"/>
    <col min="10993" max="10993" width="7.7109375" style="15" customWidth="1"/>
    <col min="10994" max="10994" width="13.140625" style="15" customWidth="1"/>
    <col min="10995" max="10995" width="12.7109375" style="15" customWidth="1"/>
    <col min="10996" max="10996" width="8" style="15" customWidth="1"/>
    <col min="10997" max="10997" width="9.7109375" style="15" customWidth="1"/>
    <col min="10998" max="10998" width="8.85546875" style="15" customWidth="1"/>
    <col min="10999" max="10999" width="12" style="15" customWidth="1"/>
    <col min="11000" max="11000" width="9.28515625" style="15" customWidth="1"/>
    <col min="11001" max="11001" width="11.42578125" style="15" customWidth="1"/>
    <col min="11002" max="11002" width="9.140625" style="15" customWidth="1"/>
    <col min="11003" max="11003" width="8.7109375" style="15" customWidth="1"/>
    <col min="11004" max="11004" width="9.85546875" style="15" customWidth="1"/>
    <col min="11005" max="11005" width="8.7109375" style="15" customWidth="1"/>
    <col min="11006" max="11246" width="8.85546875" style="15"/>
    <col min="11247" max="11247" width="14.7109375" style="15" customWidth="1"/>
    <col min="11248" max="11248" width="9.7109375" style="15" customWidth="1"/>
    <col min="11249" max="11249" width="7.7109375" style="15" customWidth="1"/>
    <col min="11250" max="11250" width="13.140625" style="15" customWidth="1"/>
    <col min="11251" max="11251" width="12.7109375" style="15" customWidth="1"/>
    <col min="11252" max="11252" width="8" style="15" customWidth="1"/>
    <col min="11253" max="11253" width="9.7109375" style="15" customWidth="1"/>
    <col min="11254" max="11254" width="8.85546875" style="15" customWidth="1"/>
    <col min="11255" max="11255" width="12" style="15" customWidth="1"/>
    <col min="11256" max="11256" width="9.28515625" style="15" customWidth="1"/>
    <col min="11257" max="11257" width="11.42578125" style="15" customWidth="1"/>
    <col min="11258" max="11258" width="9.140625" style="15" customWidth="1"/>
    <col min="11259" max="11259" width="8.7109375" style="15" customWidth="1"/>
    <col min="11260" max="11260" width="9.85546875" style="15" customWidth="1"/>
    <col min="11261" max="11261" width="8.7109375" style="15" customWidth="1"/>
    <col min="11262" max="11502" width="8.85546875" style="15"/>
    <col min="11503" max="11503" width="14.7109375" style="15" customWidth="1"/>
    <col min="11504" max="11504" width="9.7109375" style="15" customWidth="1"/>
    <col min="11505" max="11505" width="7.7109375" style="15" customWidth="1"/>
    <col min="11506" max="11506" width="13.140625" style="15" customWidth="1"/>
    <col min="11507" max="11507" width="12.7109375" style="15" customWidth="1"/>
    <col min="11508" max="11508" width="8" style="15" customWidth="1"/>
    <col min="11509" max="11509" width="9.7109375" style="15" customWidth="1"/>
    <col min="11510" max="11510" width="8.85546875" style="15" customWidth="1"/>
    <col min="11511" max="11511" width="12" style="15" customWidth="1"/>
    <col min="11512" max="11512" width="9.28515625" style="15" customWidth="1"/>
    <col min="11513" max="11513" width="11.42578125" style="15" customWidth="1"/>
    <col min="11514" max="11514" width="9.140625" style="15" customWidth="1"/>
    <col min="11515" max="11515" width="8.7109375" style="15" customWidth="1"/>
    <col min="11516" max="11516" width="9.85546875" style="15" customWidth="1"/>
    <col min="11517" max="11517" width="8.7109375" style="15" customWidth="1"/>
    <col min="11518" max="11758" width="8.85546875" style="15"/>
    <col min="11759" max="11759" width="14.7109375" style="15" customWidth="1"/>
    <col min="11760" max="11760" width="9.7109375" style="15" customWidth="1"/>
    <col min="11761" max="11761" width="7.7109375" style="15" customWidth="1"/>
    <col min="11762" max="11762" width="13.140625" style="15" customWidth="1"/>
    <col min="11763" max="11763" width="12.7109375" style="15" customWidth="1"/>
    <col min="11764" max="11764" width="8" style="15" customWidth="1"/>
    <col min="11765" max="11765" width="9.7109375" style="15" customWidth="1"/>
    <col min="11766" max="11766" width="8.85546875" style="15" customWidth="1"/>
    <col min="11767" max="11767" width="12" style="15" customWidth="1"/>
    <col min="11768" max="11768" width="9.28515625" style="15" customWidth="1"/>
    <col min="11769" max="11769" width="11.42578125" style="15" customWidth="1"/>
    <col min="11770" max="11770" width="9.140625" style="15" customWidth="1"/>
    <col min="11771" max="11771" width="8.7109375" style="15" customWidth="1"/>
    <col min="11772" max="11772" width="9.85546875" style="15" customWidth="1"/>
    <col min="11773" max="11773" width="8.7109375" style="15" customWidth="1"/>
    <col min="11774" max="12014" width="8.85546875" style="15"/>
    <col min="12015" max="12015" width="14.7109375" style="15" customWidth="1"/>
    <col min="12016" max="12016" width="9.7109375" style="15" customWidth="1"/>
    <col min="12017" max="12017" width="7.7109375" style="15" customWidth="1"/>
    <col min="12018" max="12018" width="13.140625" style="15" customWidth="1"/>
    <col min="12019" max="12019" width="12.7109375" style="15" customWidth="1"/>
    <col min="12020" max="12020" width="8" style="15" customWidth="1"/>
    <col min="12021" max="12021" width="9.7109375" style="15" customWidth="1"/>
    <col min="12022" max="12022" width="8.85546875" style="15" customWidth="1"/>
    <col min="12023" max="12023" width="12" style="15" customWidth="1"/>
    <col min="12024" max="12024" width="9.28515625" style="15" customWidth="1"/>
    <col min="12025" max="12025" width="11.42578125" style="15" customWidth="1"/>
    <col min="12026" max="12026" width="9.140625" style="15" customWidth="1"/>
    <col min="12027" max="12027" width="8.7109375" style="15" customWidth="1"/>
    <col min="12028" max="12028" width="9.85546875" style="15" customWidth="1"/>
    <col min="12029" max="12029" width="8.7109375" style="15" customWidth="1"/>
    <col min="12030" max="12270" width="8.85546875" style="15"/>
    <col min="12271" max="12271" width="14.7109375" style="15" customWidth="1"/>
    <col min="12272" max="12272" width="9.7109375" style="15" customWidth="1"/>
    <col min="12273" max="12273" width="7.7109375" style="15" customWidth="1"/>
    <col min="12274" max="12274" width="13.140625" style="15" customWidth="1"/>
    <col min="12275" max="12275" width="12.7109375" style="15" customWidth="1"/>
    <col min="12276" max="12276" width="8" style="15" customWidth="1"/>
    <col min="12277" max="12277" width="9.7109375" style="15" customWidth="1"/>
    <col min="12278" max="12278" width="8.85546875" style="15" customWidth="1"/>
    <col min="12279" max="12279" width="12" style="15" customWidth="1"/>
    <col min="12280" max="12280" width="9.28515625" style="15" customWidth="1"/>
    <col min="12281" max="12281" width="11.42578125" style="15" customWidth="1"/>
    <col min="12282" max="12282" width="9.140625" style="15" customWidth="1"/>
    <col min="12283" max="12283" width="8.7109375" style="15" customWidth="1"/>
    <col min="12284" max="12284" width="9.85546875" style="15" customWidth="1"/>
    <col min="12285" max="12285" width="8.7109375" style="15" customWidth="1"/>
    <col min="12286" max="12526" width="8.85546875" style="15"/>
    <col min="12527" max="12527" width="14.7109375" style="15" customWidth="1"/>
    <col min="12528" max="12528" width="9.7109375" style="15" customWidth="1"/>
    <col min="12529" max="12529" width="7.7109375" style="15" customWidth="1"/>
    <col min="12530" max="12530" width="13.140625" style="15" customWidth="1"/>
    <col min="12531" max="12531" width="12.7109375" style="15" customWidth="1"/>
    <col min="12532" max="12532" width="8" style="15" customWidth="1"/>
    <col min="12533" max="12533" width="9.7109375" style="15" customWidth="1"/>
    <col min="12534" max="12534" width="8.85546875" style="15" customWidth="1"/>
    <col min="12535" max="12535" width="12" style="15" customWidth="1"/>
    <col min="12536" max="12536" width="9.28515625" style="15" customWidth="1"/>
    <col min="12537" max="12537" width="11.42578125" style="15" customWidth="1"/>
    <col min="12538" max="12538" width="9.140625" style="15" customWidth="1"/>
    <col min="12539" max="12539" width="8.7109375" style="15" customWidth="1"/>
    <col min="12540" max="12540" width="9.85546875" style="15" customWidth="1"/>
    <col min="12541" max="12541" width="8.7109375" style="15" customWidth="1"/>
    <col min="12542" max="12782" width="8.85546875" style="15"/>
    <col min="12783" max="12783" width="14.7109375" style="15" customWidth="1"/>
    <col min="12784" max="12784" width="9.7109375" style="15" customWidth="1"/>
    <col min="12785" max="12785" width="7.7109375" style="15" customWidth="1"/>
    <col min="12786" max="12786" width="13.140625" style="15" customWidth="1"/>
    <col min="12787" max="12787" width="12.7109375" style="15" customWidth="1"/>
    <col min="12788" max="12788" width="8" style="15" customWidth="1"/>
    <col min="12789" max="12789" width="9.7109375" style="15" customWidth="1"/>
    <col min="12790" max="12790" width="8.85546875" style="15" customWidth="1"/>
    <col min="12791" max="12791" width="12" style="15" customWidth="1"/>
    <col min="12792" max="12792" width="9.28515625" style="15" customWidth="1"/>
    <col min="12793" max="12793" width="11.42578125" style="15" customWidth="1"/>
    <col min="12794" max="12794" width="9.140625" style="15" customWidth="1"/>
    <col min="12795" max="12795" width="8.7109375" style="15" customWidth="1"/>
    <col min="12796" max="12796" width="9.85546875" style="15" customWidth="1"/>
    <col min="12797" max="12797" width="8.7109375" style="15" customWidth="1"/>
    <col min="12798" max="13038" width="8.85546875" style="15"/>
    <col min="13039" max="13039" width="14.7109375" style="15" customWidth="1"/>
    <col min="13040" max="13040" width="9.7109375" style="15" customWidth="1"/>
    <col min="13041" max="13041" width="7.7109375" style="15" customWidth="1"/>
    <col min="13042" max="13042" width="13.140625" style="15" customWidth="1"/>
    <col min="13043" max="13043" width="12.7109375" style="15" customWidth="1"/>
    <col min="13044" max="13044" width="8" style="15" customWidth="1"/>
    <col min="13045" max="13045" width="9.7109375" style="15" customWidth="1"/>
    <col min="13046" max="13046" width="8.85546875" style="15" customWidth="1"/>
    <col min="13047" max="13047" width="12" style="15" customWidth="1"/>
    <col min="13048" max="13048" width="9.28515625" style="15" customWidth="1"/>
    <col min="13049" max="13049" width="11.42578125" style="15" customWidth="1"/>
    <col min="13050" max="13050" width="9.140625" style="15" customWidth="1"/>
    <col min="13051" max="13051" width="8.7109375" style="15" customWidth="1"/>
    <col min="13052" max="13052" width="9.85546875" style="15" customWidth="1"/>
    <col min="13053" max="13053" width="8.7109375" style="15" customWidth="1"/>
    <col min="13054" max="13294" width="8.85546875" style="15"/>
    <col min="13295" max="13295" width="14.7109375" style="15" customWidth="1"/>
    <col min="13296" max="13296" width="9.7109375" style="15" customWidth="1"/>
    <col min="13297" max="13297" width="7.7109375" style="15" customWidth="1"/>
    <col min="13298" max="13298" width="13.140625" style="15" customWidth="1"/>
    <col min="13299" max="13299" width="12.7109375" style="15" customWidth="1"/>
    <col min="13300" max="13300" width="8" style="15" customWidth="1"/>
    <col min="13301" max="13301" width="9.7109375" style="15" customWidth="1"/>
    <col min="13302" max="13302" width="8.85546875" style="15" customWidth="1"/>
    <col min="13303" max="13303" width="12" style="15" customWidth="1"/>
    <col min="13304" max="13304" width="9.28515625" style="15" customWidth="1"/>
    <col min="13305" max="13305" width="11.42578125" style="15" customWidth="1"/>
    <col min="13306" max="13306" width="9.140625" style="15" customWidth="1"/>
    <col min="13307" max="13307" width="8.7109375" style="15" customWidth="1"/>
    <col min="13308" max="13308" width="9.85546875" style="15" customWidth="1"/>
    <col min="13309" max="13309" width="8.7109375" style="15" customWidth="1"/>
    <col min="13310" max="13550" width="8.85546875" style="15"/>
    <col min="13551" max="13551" width="14.7109375" style="15" customWidth="1"/>
    <col min="13552" max="13552" width="9.7109375" style="15" customWidth="1"/>
    <col min="13553" max="13553" width="7.7109375" style="15" customWidth="1"/>
    <col min="13554" max="13554" width="13.140625" style="15" customWidth="1"/>
    <col min="13555" max="13555" width="12.7109375" style="15" customWidth="1"/>
    <col min="13556" max="13556" width="8" style="15" customWidth="1"/>
    <col min="13557" max="13557" width="9.7109375" style="15" customWidth="1"/>
    <col min="13558" max="13558" width="8.85546875" style="15" customWidth="1"/>
    <col min="13559" max="13559" width="12" style="15" customWidth="1"/>
    <col min="13560" max="13560" width="9.28515625" style="15" customWidth="1"/>
    <col min="13561" max="13561" width="11.42578125" style="15" customWidth="1"/>
    <col min="13562" max="13562" width="9.140625" style="15" customWidth="1"/>
    <col min="13563" max="13563" width="8.7109375" style="15" customWidth="1"/>
    <col min="13564" max="13564" width="9.85546875" style="15" customWidth="1"/>
    <col min="13565" max="13565" width="8.7109375" style="15" customWidth="1"/>
    <col min="13566" max="13806" width="8.85546875" style="15"/>
    <col min="13807" max="13807" width="14.7109375" style="15" customWidth="1"/>
    <col min="13808" max="13808" width="9.7109375" style="15" customWidth="1"/>
    <col min="13809" max="13809" width="7.7109375" style="15" customWidth="1"/>
    <col min="13810" max="13810" width="13.140625" style="15" customWidth="1"/>
    <col min="13811" max="13811" width="12.7109375" style="15" customWidth="1"/>
    <col min="13812" max="13812" width="8" style="15" customWidth="1"/>
    <col min="13813" max="13813" width="9.7109375" style="15" customWidth="1"/>
    <col min="13814" max="13814" width="8.85546875" style="15" customWidth="1"/>
    <col min="13815" max="13815" width="12" style="15" customWidth="1"/>
    <col min="13816" max="13816" width="9.28515625" style="15" customWidth="1"/>
    <col min="13817" max="13817" width="11.42578125" style="15" customWidth="1"/>
    <col min="13818" max="13818" width="9.140625" style="15" customWidth="1"/>
    <col min="13819" max="13819" width="8.7109375" style="15" customWidth="1"/>
    <col min="13820" max="13820" width="9.85546875" style="15" customWidth="1"/>
    <col min="13821" max="13821" width="8.7109375" style="15" customWidth="1"/>
    <col min="13822" max="14062" width="8.85546875" style="15"/>
    <col min="14063" max="14063" width="14.7109375" style="15" customWidth="1"/>
    <col min="14064" max="14064" width="9.7109375" style="15" customWidth="1"/>
    <col min="14065" max="14065" width="7.7109375" style="15" customWidth="1"/>
    <col min="14066" max="14066" width="13.140625" style="15" customWidth="1"/>
    <col min="14067" max="14067" width="12.7109375" style="15" customWidth="1"/>
    <col min="14068" max="14068" width="8" style="15" customWidth="1"/>
    <col min="14069" max="14069" width="9.7109375" style="15" customWidth="1"/>
    <col min="14070" max="14070" width="8.85546875" style="15" customWidth="1"/>
    <col min="14071" max="14071" width="12" style="15" customWidth="1"/>
    <col min="14072" max="14072" width="9.28515625" style="15" customWidth="1"/>
    <col min="14073" max="14073" width="11.42578125" style="15" customWidth="1"/>
    <col min="14074" max="14074" width="9.140625" style="15" customWidth="1"/>
    <col min="14075" max="14075" width="8.7109375" style="15" customWidth="1"/>
    <col min="14076" max="14076" width="9.85546875" style="15" customWidth="1"/>
    <col min="14077" max="14077" width="8.7109375" style="15" customWidth="1"/>
    <col min="14078" max="14318" width="8.85546875" style="15"/>
    <col min="14319" max="14319" width="14.7109375" style="15" customWidth="1"/>
    <col min="14320" max="14320" width="9.7109375" style="15" customWidth="1"/>
    <col min="14321" max="14321" width="7.7109375" style="15" customWidth="1"/>
    <col min="14322" max="14322" width="13.140625" style="15" customWidth="1"/>
    <col min="14323" max="14323" width="12.7109375" style="15" customWidth="1"/>
    <col min="14324" max="14324" width="8" style="15" customWidth="1"/>
    <col min="14325" max="14325" width="9.7109375" style="15" customWidth="1"/>
    <col min="14326" max="14326" width="8.85546875" style="15" customWidth="1"/>
    <col min="14327" max="14327" width="12" style="15" customWidth="1"/>
    <col min="14328" max="14328" width="9.28515625" style="15" customWidth="1"/>
    <col min="14329" max="14329" width="11.42578125" style="15" customWidth="1"/>
    <col min="14330" max="14330" width="9.140625" style="15" customWidth="1"/>
    <col min="14331" max="14331" width="8.7109375" style="15" customWidth="1"/>
    <col min="14332" max="14332" width="9.85546875" style="15" customWidth="1"/>
    <col min="14333" max="14333" width="8.7109375" style="15" customWidth="1"/>
    <col min="14334" max="14574" width="8.85546875" style="15"/>
    <col min="14575" max="14575" width="14.7109375" style="15" customWidth="1"/>
    <col min="14576" max="14576" width="9.7109375" style="15" customWidth="1"/>
    <col min="14577" max="14577" width="7.7109375" style="15" customWidth="1"/>
    <col min="14578" max="14578" width="13.140625" style="15" customWidth="1"/>
    <col min="14579" max="14579" width="12.7109375" style="15" customWidth="1"/>
    <col min="14580" max="14580" width="8" style="15" customWidth="1"/>
    <col min="14581" max="14581" width="9.7109375" style="15" customWidth="1"/>
    <col min="14582" max="14582" width="8.85546875" style="15" customWidth="1"/>
    <col min="14583" max="14583" width="12" style="15" customWidth="1"/>
    <col min="14584" max="14584" width="9.28515625" style="15" customWidth="1"/>
    <col min="14585" max="14585" width="11.42578125" style="15" customWidth="1"/>
    <col min="14586" max="14586" width="9.140625" style="15" customWidth="1"/>
    <col min="14587" max="14587" width="8.7109375" style="15" customWidth="1"/>
    <col min="14588" max="14588" width="9.85546875" style="15" customWidth="1"/>
    <col min="14589" max="14589" width="8.7109375" style="15" customWidth="1"/>
    <col min="14590" max="14830" width="8.85546875" style="15"/>
    <col min="14831" max="14831" width="14.7109375" style="15" customWidth="1"/>
    <col min="14832" max="14832" width="9.7109375" style="15" customWidth="1"/>
    <col min="14833" max="14833" width="7.7109375" style="15" customWidth="1"/>
    <col min="14834" max="14834" width="13.140625" style="15" customWidth="1"/>
    <col min="14835" max="14835" width="12.7109375" style="15" customWidth="1"/>
    <col min="14836" max="14836" width="8" style="15" customWidth="1"/>
    <col min="14837" max="14837" width="9.7109375" style="15" customWidth="1"/>
    <col min="14838" max="14838" width="8.85546875" style="15" customWidth="1"/>
    <col min="14839" max="14839" width="12" style="15" customWidth="1"/>
    <col min="14840" max="14840" width="9.28515625" style="15" customWidth="1"/>
    <col min="14841" max="14841" width="11.42578125" style="15" customWidth="1"/>
    <col min="14842" max="14842" width="9.140625" style="15" customWidth="1"/>
    <col min="14843" max="14843" width="8.7109375" style="15" customWidth="1"/>
    <col min="14844" max="14844" width="9.85546875" style="15" customWidth="1"/>
    <col min="14845" max="14845" width="8.7109375" style="15" customWidth="1"/>
    <col min="14846" max="15086" width="8.85546875" style="15"/>
    <col min="15087" max="15087" width="14.7109375" style="15" customWidth="1"/>
    <col min="15088" max="15088" width="9.7109375" style="15" customWidth="1"/>
    <col min="15089" max="15089" width="7.7109375" style="15" customWidth="1"/>
    <col min="15090" max="15090" width="13.140625" style="15" customWidth="1"/>
    <col min="15091" max="15091" width="12.7109375" style="15" customWidth="1"/>
    <col min="15092" max="15092" width="8" style="15" customWidth="1"/>
    <col min="15093" max="15093" width="9.7109375" style="15" customWidth="1"/>
    <col min="15094" max="15094" width="8.85546875" style="15" customWidth="1"/>
    <col min="15095" max="15095" width="12" style="15" customWidth="1"/>
    <col min="15096" max="15096" width="9.28515625" style="15" customWidth="1"/>
    <col min="15097" max="15097" width="11.42578125" style="15" customWidth="1"/>
    <col min="15098" max="15098" width="9.140625" style="15" customWidth="1"/>
    <col min="15099" max="15099" width="8.7109375" style="15" customWidth="1"/>
    <col min="15100" max="15100" width="9.85546875" style="15" customWidth="1"/>
    <col min="15101" max="15101" width="8.7109375" style="15" customWidth="1"/>
    <col min="15102" max="15342" width="8.85546875" style="15"/>
    <col min="15343" max="15343" width="14.7109375" style="15" customWidth="1"/>
    <col min="15344" max="15344" width="9.7109375" style="15" customWidth="1"/>
    <col min="15345" max="15345" width="7.7109375" style="15" customWidth="1"/>
    <col min="15346" max="15346" width="13.140625" style="15" customWidth="1"/>
    <col min="15347" max="15347" width="12.7109375" style="15" customWidth="1"/>
    <col min="15348" max="15348" width="8" style="15" customWidth="1"/>
    <col min="15349" max="15349" width="9.7109375" style="15" customWidth="1"/>
    <col min="15350" max="15350" width="8.85546875" style="15" customWidth="1"/>
    <col min="15351" max="15351" width="12" style="15" customWidth="1"/>
    <col min="15352" max="15352" width="9.28515625" style="15" customWidth="1"/>
    <col min="15353" max="15353" width="11.42578125" style="15" customWidth="1"/>
    <col min="15354" max="15354" width="9.140625" style="15" customWidth="1"/>
    <col min="15355" max="15355" width="8.7109375" style="15" customWidth="1"/>
    <col min="15356" max="15356" width="9.85546875" style="15" customWidth="1"/>
    <col min="15357" max="15357" width="8.7109375" style="15" customWidth="1"/>
    <col min="15358" max="15598" width="8.85546875" style="15"/>
    <col min="15599" max="15599" width="14.7109375" style="15" customWidth="1"/>
    <col min="15600" max="15600" width="9.7109375" style="15" customWidth="1"/>
    <col min="15601" max="15601" width="7.7109375" style="15" customWidth="1"/>
    <col min="15602" max="15602" width="13.140625" style="15" customWidth="1"/>
    <col min="15603" max="15603" width="12.7109375" style="15" customWidth="1"/>
    <col min="15604" max="15604" width="8" style="15" customWidth="1"/>
    <col min="15605" max="15605" width="9.7109375" style="15" customWidth="1"/>
    <col min="15606" max="15606" width="8.85546875" style="15" customWidth="1"/>
    <col min="15607" max="15607" width="12" style="15" customWidth="1"/>
    <col min="15608" max="15608" width="9.28515625" style="15" customWidth="1"/>
    <col min="15609" max="15609" width="11.42578125" style="15" customWidth="1"/>
    <col min="15610" max="15610" width="9.140625" style="15" customWidth="1"/>
    <col min="15611" max="15611" width="8.7109375" style="15" customWidth="1"/>
    <col min="15612" max="15612" width="9.85546875" style="15" customWidth="1"/>
    <col min="15613" max="15613" width="8.7109375" style="15" customWidth="1"/>
    <col min="15614" max="15854" width="8.85546875" style="15"/>
    <col min="15855" max="15855" width="14.7109375" style="15" customWidth="1"/>
    <col min="15856" max="15856" width="9.7109375" style="15" customWidth="1"/>
    <col min="15857" max="15857" width="7.7109375" style="15" customWidth="1"/>
    <col min="15858" max="15858" width="13.140625" style="15" customWidth="1"/>
    <col min="15859" max="15859" width="12.7109375" style="15" customWidth="1"/>
    <col min="15860" max="15860" width="8" style="15" customWidth="1"/>
    <col min="15861" max="15861" width="9.7109375" style="15" customWidth="1"/>
    <col min="15862" max="15862" width="8.85546875" style="15" customWidth="1"/>
    <col min="15863" max="15863" width="12" style="15" customWidth="1"/>
    <col min="15864" max="15864" width="9.28515625" style="15" customWidth="1"/>
    <col min="15865" max="15865" width="11.42578125" style="15" customWidth="1"/>
    <col min="15866" max="15866" width="9.140625" style="15" customWidth="1"/>
    <col min="15867" max="15867" width="8.7109375" style="15" customWidth="1"/>
    <col min="15868" max="15868" width="9.85546875" style="15" customWidth="1"/>
    <col min="15869" max="15869" width="8.7109375" style="15" customWidth="1"/>
    <col min="15870" max="16110" width="8.85546875" style="15"/>
    <col min="16111" max="16111" width="14.7109375" style="15" customWidth="1"/>
    <col min="16112" max="16112" width="9.7109375" style="15" customWidth="1"/>
    <col min="16113" max="16113" width="7.7109375" style="15" customWidth="1"/>
    <col min="16114" max="16114" width="13.140625" style="15" customWidth="1"/>
    <col min="16115" max="16115" width="12.7109375" style="15" customWidth="1"/>
    <col min="16116" max="16116" width="8" style="15" customWidth="1"/>
    <col min="16117" max="16117" width="9.7109375" style="15" customWidth="1"/>
    <col min="16118" max="16118" width="8.85546875" style="15" customWidth="1"/>
    <col min="16119" max="16119" width="12" style="15" customWidth="1"/>
    <col min="16120" max="16120" width="9.28515625" style="15" customWidth="1"/>
    <col min="16121" max="16121" width="11.42578125" style="15" customWidth="1"/>
    <col min="16122" max="16122" width="9.140625" style="15" customWidth="1"/>
    <col min="16123" max="16123" width="8.7109375" style="15" customWidth="1"/>
    <col min="16124" max="16124" width="9.85546875" style="15" customWidth="1"/>
    <col min="16125" max="16125" width="8.7109375" style="15" customWidth="1"/>
    <col min="16126" max="16384" width="8.85546875" style="15"/>
  </cols>
  <sheetData>
    <row r="1" spans="1:15" ht="33" customHeight="1">
      <c r="A1" s="1168" t="s">
        <v>1512</v>
      </c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</row>
    <row r="2" spans="1:15" ht="33" customHeight="1">
      <c r="A2" s="1069" t="s">
        <v>1513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</row>
    <row r="3" spans="1:15" ht="18.75">
      <c r="A3" s="1070" t="s">
        <v>1426</v>
      </c>
      <c r="B3" s="1070"/>
      <c r="C3" s="1070"/>
      <c r="D3" s="1070"/>
      <c r="E3" s="1070"/>
      <c r="F3" s="1070"/>
      <c r="G3" s="1071"/>
      <c r="H3" s="1072" t="s">
        <v>1391</v>
      </c>
      <c r="I3" s="1072"/>
      <c r="J3" s="1072"/>
      <c r="K3" s="1072"/>
      <c r="L3" s="1072"/>
      <c r="M3" s="1072"/>
      <c r="N3" s="1072"/>
      <c r="O3" s="1073"/>
    </row>
    <row r="4" spans="1:15" ht="30" customHeight="1">
      <c r="A4" s="1075" t="s">
        <v>481</v>
      </c>
      <c r="B4" s="1195" t="s">
        <v>479</v>
      </c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074" t="s">
        <v>878</v>
      </c>
    </row>
    <row r="5" spans="1:15" ht="34.5" customHeight="1">
      <c r="A5" s="1137"/>
      <c r="B5" s="1195" t="s">
        <v>480</v>
      </c>
      <c r="C5" s="1196"/>
      <c r="D5" s="1196"/>
      <c r="E5" s="1196"/>
      <c r="F5" s="1196"/>
      <c r="G5" s="1196"/>
      <c r="H5" s="1196"/>
      <c r="I5" s="1196"/>
      <c r="J5" s="1196"/>
      <c r="K5" s="1196"/>
      <c r="L5" s="1196"/>
      <c r="M5" s="1196"/>
      <c r="N5" s="1196"/>
      <c r="O5" s="1074"/>
    </row>
    <row r="6" spans="1:15" ht="37.5">
      <c r="A6" s="1137"/>
      <c r="B6" s="449" t="s">
        <v>482</v>
      </c>
      <c r="C6" s="449" t="s">
        <v>483</v>
      </c>
      <c r="D6" s="449" t="s">
        <v>484</v>
      </c>
      <c r="E6" s="449" t="s">
        <v>485</v>
      </c>
      <c r="F6" s="449" t="s">
        <v>486</v>
      </c>
      <c r="G6" s="449" t="s">
        <v>487</v>
      </c>
      <c r="H6" s="449" t="s">
        <v>488</v>
      </c>
      <c r="I6" s="449" t="s">
        <v>489</v>
      </c>
      <c r="J6" s="449" t="s">
        <v>490</v>
      </c>
      <c r="K6" s="449" t="s">
        <v>491</v>
      </c>
      <c r="L6" s="449" t="s">
        <v>735</v>
      </c>
      <c r="M6" s="449" t="s">
        <v>492</v>
      </c>
      <c r="N6" s="449" t="s">
        <v>35</v>
      </c>
      <c r="O6" s="1074"/>
    </row>
    <row r="7" spans="1:15" ht="37.5">
      <c r="A7" s="424" t="s">
        <v>493</v>
      </c>
      <c r="B7" s="450" t="s">
        <v>494</v>
      </c>
      <c r="C7" s="450" t="s">
        <v>495</v>
      </c>
      <c r="D7" s="450" t="s">
        <v>453</v>
      </c>
      <c r="E7" s="450" t="s">
        <v>496</v>
      </c>
      <c r="F7" s="450" t="s">
        <v>497</v>
      </c>
      <c r="G7" s="450" t="s">
        <v>498</v>
      </c>
      <c r="H7" s="450" t="s">
        <v>499</v>
      </c>
      <c r="I7" s="450" t="s">
        <v>644</v>
      </c>
      <c r="J7" s="450" t="s">
        <v>500</v>
      </c>
      <c r="K7" s="450" t="s">
        <v>62</v>
      </c>
      <c r="L7" s="450" t="s">
        <v>734</v>
      </c>
      <c r="M7" s="450" t="s">
        <v>501</v>
      </c>
      <c r="N7" s="450" t="s">
        <v>36</v>
      </c>
      <c r="O7" s="1074"/>
    </row>
    <row r="8" spans="1:15" ht="24.95" customHeight="1">
      <c r="A8" s="697" t="s">
        <v>129</v>
      </c>
      <c r="B8" s="455">
        <v>35</v>
      </c>
      <c r="C8" s="455">
        <v>17</v>
      </c>
      <c r="D8" s="455">
        <v>397</v>
      </c>
      <c r="E8" s="455">
        <v>202</v>
      </c>
      <c r="F8" s="455">
        <v>78</v>
      </c>
      <c r="G8" s="455">
        <v>0</v>
      </c>
      <c r="H8" s="455">
        <v>0</v>
      </c>
      <c r="I8" s="455">
        <v>95</v>
      </c>
      <c r="J8" s="455">
        <v>15</v>
      </c>
      <c r="K8" s="455">
        <v>0</v>
      </c>
      <c r="L8" s="455">
        <v>106</v>
      </c>
      <c r="M8" s="455">
        <v>31</v>
      </c>
      <c r="N8" s="456">
        <f>SUM(C8:M8)</f>
        <v>941</v>
      </c>
      <c r="O8" s="455">
        <f>(N8/B8)</f>
        <v>26.885714285714286</v>
      </c>
    </row>
    <row r="9" spans="1:15" ht="24.95" customHeight="1">
      <c r="A9" s="411">
        <v>1</v>
      </c>
      <c r="B9" s="457">
        <v>185</v>
      </c>
      <c r="C9" s="457">
        <v>83</v>
      </c>
      <c r="D9" s="457">
        <v>5460</v>
      </c>
      <c r="E9" s="457">
        <v>3002</v>
      </c>
      <c r="F9" s="457">
        <v>1849</v>
      </c>
      <c r="G9" s="457">
        <v>0</v>
      </c>
      <c r="H9" s="457">
        <v>0</v>
      </c>
      <c r="I9" s="457">
        <v>899</v>
      </c>
      <c r="J9" s="457">
        <v>181</v>
      </c>
      <c r="K9" s="457">
        <v>0</v>
      </c>
      <c r="L9" s="457">
        <v>1245</v>
      </c>
      <c r="M9" s="457">
        <v>188</v>
      </c>
      <c r="N9" s="456">
        <f t="shared" ref="N9:N20" si="0">SUM(C9:M9)</f>
        <v>12907</v>
      </c>
      <c r="O9" s="457">
        <f t="shared" ref="O9:O21" si="1">(N9/B9)</f>
        <v>69.767567567567568</v>
      </c>
    </row>
    <row r="10" spans="1:15" ht="24.95" customHeight="1">
      <c r="A10" s="411">
        <v>2</v>
      </c>
      <c r="B10" s="455">
        <v>331</v>
      </c>
      <c r="C10" s="455">
        <v>140</v>
      </c>
      <c r="D10" s="455">
        <v>9042</v>
      </c>
      <c r="E10" s="455">
        <v>4847</v>
      </c>
      <c r="F10" s="455">
        <v>2774</v>
      </c>
      <c r="G10" s="455">
        <v>3</v>
      </c>
      <c r="H10" s="455">
        <v>0</v>
      </c>
      <c r="I10" s="455">
        <v>1863</v>
      </c>
      <c r="J10" s="455">
        <v>419</v>
      </c>
      <c r="K10" s="455">
        <v>2</v>
      </c>
      <c r="L10" s="455">
        <v>2347</v>
      </c>
      <c r="M10" s="455">
        <v>453</v>
      </c>
      <c r="N10" s="456">
        <f t="shared" si="0"/>
        <v>21890</v>
      </c>
      <c r="O10" s="455">
        <f t="shared" si="1"/>
        <v>66.13293051359517</v>
      </c>
    </row>
    <row r="11" spans="1:15" ht="24.95" customHeight="1">
      <c r="A11" s="411">
        <v>3</v>
      </c>
      <c r="B11" s="457">
        <v>461</v>
      </c>
      <c r="C11" s="457">
        <v>157</v>
      </c>
      <c r="D11" s="457">
        <v>12353</v>
      </c>
      <c r="E11" s="457">
        <v>5873</v>
      </c>
      <c r="F11" s="457">
        <v>3068</v>
      </c>
      <c r="G11" s="457">
        <v>7</v>
      </c>
      <c r="H11" s="457">
        <v>0</v>
      </c>
      <c r="I11" s="457">
        <v>2685</v>
      </c>
      <c r="J11" s="457">
        <v>765</v>
      </c>
      <c r="K11" s="457">
        <v>0</v>
      </c>
      <c r="L11" s="457">
        <v>3911</v>
      </c>
      <c r="M11" s="457">
        <v>690</v>
      </c>
      <c r="N11" s="456">
        <f t="shared" si="0"/>
        <v>29509</v>
      </c>
      <c r="O11" s="457">
        <f t="shared" si="1"/>
        <v>64.010845986984819</v>
      </c>
    </row>
    <row r="12" spans="1:15" ht="24.95" customHeight="1">
      <c r="A12" s="411">
        <v>4</v>
      </c>
      <c r="B12" s="455">
        <v>434</v>
      </c>
      <c r="C12" s="455">
        <v>110</v>
      </c>
      <c r="D12" s="455">
        <v>10322</v>
      </c>
      <c r="E12" s="455">
        <v>4765</v>
      </c>
      <c r="F12" s="455">
        <v>2198</v>
      </c>
      <c r="G12" s="455">
        <v>21</v>
      </c>
      <c r="H12" s="455">
        <v>0</v>
      </c>
      <c r="I12" s="455">
        <v>2046</v>
      </c>
      <c r="J12" s="455">
        <v>336</v>
      </c>
      <c r="K12" s="455">
        <v>2</v>
      </c>
      <c r="L12" s="455">
        <v>3472</v>
      </c>
      <c r="M12" s="455">
        <v>406</v>
      </c>
      <c r="N12" s="456">
        <f t="shared" si="0"/>
        <v>23678</v>
      </c>
      <c r="O12" s="455">
        <f t="shared" si="1"/>
        <v>54.557603686635943</v>
      </c>
    </row>
    <row r="13" spans="1:15" ht="24.95" customHeight="1">
      <c r="A13" s="411">
        <v>5</v>
      </c>
      <c r="B13" s="457">
        <v>430</v>
      </c>
      <c r="C13" s="457">
        <v>111</v>
      </c>
      <c r="D13" s="457">
        <v>11087</v>
      </c>
      <c r="E13" s="457">
        <v>4776</v>
      </c>
      <c r="F13" s="457">
        <v>1825</v>
      </c>
      <c r="G13" s="457">
        <v>20</v>
      </c>
      <c r="H13" s="457">
        <v>0</v>
      </c>
      <c r="I13" s="457">
        <v>1821</v>
      </c>
      <c r="J13" s="457">
        <v>404</v>
      </c>
      <c r="K13" s="457">
        <v>1</v>
      </c>
      <c r="L13" s="457">
        <v>4164</v>
      </c>
      <c r="M13" s="457">
        <v>373</v>
      </c>
      <c r="N13" s="456">
        <f t="shared" si="0"/>
        <v>24582</v>
      </c>
      <c r="O13" s="457">
        <f t="shared" si="1"/>
        <v>57.167441860465118</v>
      </c>
    </row>
    <row r="14" spans="1:15" ht="24.95" customHeight="1">
      <c r="A14" s="411">
        <v>6</v>
      </c>
      <c r="B14" s="455">
        <v>395</v>
      </c>
      <c r="C14" s="455">
        <v>125</v>
      </c>
      <c r="D14" s="455">
        <v>10541</v>
      </c>
      <c r="E14" s="455">
        <v>3404</v>
      </c>
      <c r="F14" s="455">
        <v>897</v>
      </c>
      <c r="G14" s="455">
        <v>18</v>
      </c>
      <c r="H14" s="455">
        <v>0</v>
      </c>
      <c r="I14" s="455">
        <v>1434</v>
      </c>
      <c r="J14" s="455">
        <v>429</v>
      </c>
      <c r="K14" s="455">
        <v>0</v>
      </c>
      <c r="L14" s="455">
        <v>2929</v>
      </c>
      <c r="M14" s="455">
        <v>256</v>
      </c>
      <c r="N14" s="456">
        <f t="shared" si="0"/>
        <v>20033</v>
      </c>
      <c r="O14" s="455">
        <f t="shared" si="1"/>
        <v>50.71645569620253</v>
      </c>
    </row>
    <row r="15" spans="1:15" ht="24.95" customHeight="1">
      <c r="A15" s="411">
        <v>7</v>
      </c>
      <c r="B15" s="457">
        <v>353</v>
      </c>
      <c r="C15" s="457">
        <v>63</v>
      </c>
      <c r="D15" s="457">
        <v>8618</v>
      </c>
      <c r="E15" s="457">
        <v>2524</v>
      </c>
      <c r="F15" s="457">
        <v>754</v>
      </c>
      <c r="G15" s="457">
        <v>5</v>
      </c>
      <c r="H15" s="457">
        <v>0</v>
      </c>
      <c r="I15" s="457">
        <v>931</v>
      </c>
      <c r="J15" s="457">
        <v>472</v>
      </c>
      <c r="K15" s="457">
        <v>0</v>
      </c>
      <c r="L15" s="457">
        <v>2377</v>
      </c>
      <c r="M15" s="457">
        <v>132</v>
      </c>
      <c r="N15" s="456">
        <f t="shared" si="0"/>
        <v>15876</v>
      </c>
      <c r="O15" s="457">
        <f t="shared" si="1"/>
        <v>44.974504249291783</v>
      </c>
    </row>
    <row r="16" spans="1:15" ht="24.95" customHeight="1">
      <c r="A16" s="411">
        <v>8</v>
      </c>
      <c r="B16" s="455">
        <v>318</v>
      </c>
      <c r="C16" s="455">
        <v>63</v>
      </c>
      <c r="D16" s="455">
        <v>7112</v>
      </c>
      <c r="E16" s="455">
        <v>2323</v>
      </c>
      <c r="F16" s="455">
        <v>702</v>
      </c>
      <c r="G16" s="455">
        <v>10</v>
      </c>
      <c r="H16" s="455">
        <v>0</v>
      </c>
      <c r="I16" s="455">
        <v>702</v>
      </c>
      <c r="J16" s="455">
        <v>556</v>
      </c>
      <c r="K16" s="455">
        <v>1</v>
      </c>
      <c r="L16" s="455">
        <v>2133</v>
      </c>
      <c r="M16" s="455">
        <v>179</v>
      </c>
      <c r="N16" s="456">
        <f t="shared" si="0"/>
        <v>13781</v>
      </c>
      <c r="O16" s="455">
        <f t="shared" si="1"/>
        <v>43.336477987421382</v>
      </c>
    </row>
    <row r="17" spans="1:15" ht="24.95" customHeight="1">
      <c r="A17" s="411">
        <v>9</v>
      </c>
      <c r="B17" s="457">
        <v>270</v>
      </c>
      <c r="C17" s="457">
        <v>46</v>
      </c>
      <c r="D17" s="457">
        <v>5309</v>
      </c>
      <c r="E17" s="457">
        <v>1593</v>
      </c>
      <c r="F17" s="457">
        <v>454</v>
      </c>
      <c r="G17" s="457">
        <v>3</v>
      </c>
      <c r="H17" s="457">
        <v>0</v>
      </c>
      <c r="I17" s="457">
        <v>713</v>
      </c>
      <c r="J17" s="457">
        <v>370</v>
      </c>
      <c r="K17" s="457">
        <v>2</v>
      </c>
      <c r="L17" s="457">
        <v>1718</v>
      </c>
      <c r="M17" s="457">
        <v>91</v>
      </c>
      <c r="N17" s="456">
        <f t="shared" si="0"/>
        <v>10299</v>
      </c>
      <c r="O17" s="457">
        <f t="shared" si="1"/>
        <v>38.144444444444446</v>
      </c>
    </row>
    <row r="18" spans="1:15" ht="24.95" customHeight="1">
      <c r="A18" s="411">
        <v>10</v>
      </c>
      <c r="B18" s="455">
        <v>229</v>
      </c>
      <c r="C18" s="455">
        <v>21</v>
      </c>
      <c r="D18" s="455">
        <v>4645</v>
      </c>
      <c r="E18" s="455">
        <v>1378</v>
      </c>
      <c r="F18" s="455">
        <v>354</v>
      </c>
      <c r="G18" s="455">
        <v>4</v>
      </c>
      <c r="H18" s="455">
        <v>0</v>
      </c>
      <c r="I18" s="455">
        <v>610</v>
      </c>
      <c r="J18" s="455">
        <v>274</v>
      </c>
      <c r="K18" s="455">
        <v>0</v>
      </c>
      <c r="L18" s="455">
        <v>1481</v>
      </c>
      <c r="M18" s="455">
        <v>63</v>
      </c>
      <c r="N18" s="456">
        <f t="shared" si="0"/>
        <v>8830</v>
      </c>
      <c r="O18" s="455">
        <f t="shared" si="1"/>
        <v>38.558951965065503</v>
      </c>
    </row>
    <row r="19" spans="1:15" ht="24.95" customHeight="1">
      <c r="A19" s="411">
        <v>11</v>
      </c>
      <c r="B19" s="457">
        <v>168</v>
      </c>
      <c r="C19" s="457">
        <v>18</v>
      </c>
      <c r="D19" s="457">
        <v>2542</v>
      </c>
      <c r="E19" s="457">
        <v>572</v>
      </c>
      <c r="F19" s="457">
        <v>206</v>
      </c>
      <c r="G19" s="457">
        <v>3</v>
      </c>
      <c r="H19" s="457">
        <v>0</v>
      </c>
      <c r="I19" s="457">
        <v>291</v>
      </c>
      <c r="J19" s="457">
        <v>168</v>
      </c>
      <c r="K19" s="457">
        <v>1</v>
      </c>
      <c r="L19" s="457">
        <v>1073</v>
      </c>
      <c r="M19" s="457">
        <v>36</v>
      </c>
      <c r="N19" s="456">
        <f t="shared" si="0"/>
        <v>4910</v>
      </c>
      <c r="O19" s="457">
        <f t="shared" si="1"/>
        <v>29.226190476190474</v>
      </c>
    </row>
    <row r="20" spans="1:15" ht="24.95" customHeight="1">
      <c r="A20" s="411" t="s">
        <v>661</v>
      </c>
      <c r="B20" s="455">
        <v>231</v>
      </c>
      <c r="C20" s="455">
        <v>7</v>
      </c>
      <c r="D20" s="455">
        <v>2044</v>
      </c>
      <c r="E20" s="455">
        <v>771</v>
      </c>
      <c r="F20" s="455">
        <v>78</v>
      </c>
      <c r="G20" s="455">
        <v>7</v>
      </c>
      <c r="H20" s="455">
        <v>0</v>
      </c>
      <c r="I20" s="455">
        <v>317</v>
      </c>
      <c r="J20" s="455">
        <v>115</v>
      </c>
      <c r="K20" s="455">
        <v>1</v>
      </c>
      <c r="L20" s="455">
        <v>488</v>
      </c>
      <c r="M20" s="455">
        <v>47</v>
      </c>
      <c r="N20" s="456">
        <f t="shared" si="0"/>
        <v>3875</v>
      </c>
      <c r="O20" s="455">
        <f t="shared" si="1"/>
        <v>16.774891774891774</v>
      </c>
    </row>
    <row r="21" spans="1:15" ht="24.95" customHeight="1">
      <c r="A21" s="274" t="s">
        <v>359</v>
      </c>
      <c r="B21" s="430">
        <f>SUM(B8:B20)</f>
        <v>3840</v>
      </c>
      <c r="C21" s="430">
        <f t="shared" ref="C21:M21" si="2">SUM(C8:C20)</f>
        <v>961</v>
      </c>
      <c r="D21" s="430">
        <f t="shared" si="2"/>
        <v>89472</v>
      </c>
      <c r="E21" s="430">
        <f t="shared" si="2"/>
        <v>36030</v>
      </c>
      <c r="F21" s="430">
        <f t="shared" si="2"/>
        <v>15237</v>
      </c>
      <c r="G21" s="430">
        <f t="shared" si="2"/>
        <v>101</v>
      </c>
      <c r="H21" s="430">
        <f t="shared" si="2"/>
        <v>0</v>
      </c>
      <c r="I21" s="430">
        <f t="shared" si="2"/>
        <v>14407</v>
      </c>
      <c r="J21" s="430">
        <f t="shared" si="2"/>
        <v>4504</v>
      </c>
      <c r="K21" s="430">
        <f>SUM(K8:K20)</f>
        <v>10</v>
      </c>
      <c r="L21" s="430">
        <f t="shared" si="2"/>
        <v>27444</v>
      </c>
      <c r="M21" s="430">
        <f t="shared" si="2"/>
        <v>2945</v>
      </c>
      <c r="N21" s="430">
        <f>SUM(N8:N20)</f>
        <v>191111</v>
      </c>
      <c r="O21" s="430">
        <f t="shared" si="1"/>
        <v>49.768489583333334</v>
      </c>
    </row>
    <row r="22" spans="1:15" ht="30" customHeight="1">
      <c r="A22" s="1192" t="s">
        <v>878</v>
      </c>
      <c r="B22" s="1192"/>
      <c r="C22" s="1192"/>
      <c r="D22" s="1192"/>
      <c r="E22" s="1192"/>
      <c r="F22" s="1192"/>
      <c r="G22" s="1190"/>
      <c r="H22" s="1193" t="s">
        <v>503</v>
      </c>
      <c r="I22" s="1194"/>
      <c r="J22" s="1194"/>
      <c r="K22" s="1194"/>
      <c r="L22" s="1194"/>
      <c r="M22" s="1194"/>
      <c r="N22" s="1194"/>
      <c r="O22" s="1194"/>
    </row>
    <row r="23" spans="1:15" ht="30" customHeight="1">
      <c r="A23" s="1190" t="s">
        <v>502</v>
      </c>
      <c r="B23" s="1191"/>
      <c r="C23" s="1191"/>
      <c r="D23" s="1191"/>
      <c r="E23" s="1191"/>
      <c r="F23" s="1191"/>
      <c r="G23" s="1191"/>
      <c r="H23" s="1182" t="s">
        <v>504</v>
      </c>
      <c r="I23" s="1182"/>
      <c r="J23" s="1182"/>
      <c r="K23" s="1182"/>
      <c r="L23" s="1182"/>
      <c r="M23" s="1182"/>
      <c r="N23" s="1182"/>
      <c r="O23" s="1183"/>
    </row>
    <row r="24" spans="1:15">
      <c r="A24" s="172"/>
    </row>
    <row r="25" spans="1:15">
      <c r="A25" s="172"/>
    </row>
    <row r="26" spans="1:15">
      <c r="A26" s="172"/>
    </row>
    <row r="27" spans="1:15">
      <c r="A27" s="172"/>
    </row>
    <row r="28" spans="1:15">
      <c r="A28" s="172"/>
    </row>
    <row r="29" spans="1:15">
      <c r="A29" s="172"/>
    </row>
    <row r="30" spans="1:15">
      <c r="A30" s="172"/>
    </row>
    <row r="31" spans="1:15">
      <c r="A31" s="172"/>
    </row>
    <row r="32" spans="1:15">
      <c r="A32" s="172"/>
    </row>
    <row r="33" spans="1:1">
      <c r="A33" s="172"/>
    </row>
  </sheetData>
  <mergeCells count="12">
    <mergeCell ref="H23:O23"/>
    <mergeCell ref="A23:G23"/>
    <mergeCell ref="A22:G22"/>
    <mergeCell ref="H22:O22"/>
    <mergeCell ref="A1:O1"/>
    <mergeCell ref="A2:O2"/>
    <mergeCell ref="A3:G3"/>
    <mergeCell ref="H3:O3"/>
    <mergeCell ref="A4:A6"/>
    <mergeCell ref="B5:N5"/>
    <mergeCell ref="B4:N4"/>
    <mergeCell ref="O4:O7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55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D37"/>
  <sheetViews>
    <sheetView showGridLines="0" rightToLeft="1" view="pageBreakPreview" zoomScale="80" zoomScaleNormal="100" zoomScaleSheetLayoutView="80" workbookViewId="0">
      <selection activeCell="A3" sqref="A3:B3"/>
    </sheetView>
  </sheetViews>
  <sheetFormatPr defaultColWidth="8.85546875" defaultRowHeight="12.75"/>
  <cols>
    <col min="1" max="1" width="31.7109375" style="157" customWidth="1"/>
    <col min="2" max="2" width="31.85546875" style="157" bestFit="1" customWidth="1"/>
    <col min="3" max="3" width="31.85546875" style="142" bestFit="1" customWidth="1"/>
    <col min="4" max="4" width="31.7109375" style="157" customWidth="1"/>
    <col min="5" max="19" width="9.140625" style="157" customWidth="1"/>
    <col min="20" max="21" width="8.85546875" style="157"/>
    <col min="22" max="22" width="5.28515625" style="157" customWidth="1"/>
    <col min="23" max="23" width="28.28515625" style="157" customWidth="1"/>
    <col min="24" max="24" width="15.85546875" style="157" customWidth="1"/>
    <col min="25" max="238" width="8.85546875" style="157"/>
    <col min="239" max="242" width="22.28515625" style="157" customWidth="1"/>
    <col min="243" max="245" width="8" style="157" customWidth="1"/>
    <col min="246" max="246" width="9" style="157" customWidth="1"/>
    <col min="247" max="494" width="8.85546875" style="157"/>
    <col min="495" max="498" width="22.28515625" style="157" customWidth="1"/>
    <col min="499" max="501" width="8" style="157" customWidth="1"/>
    <col min="502" max="502" width="9" style="157" customWidth="1"/>
    <col min="503" max="750" width="8.85546875" style="157"/>
    <col min="751" max="754" width="22.28515625" style="157" customWidth="1"/>
    <col min="755" max="757" width="8" style="157" customWidth="1"/>
    <col min="758" max="758" width="9" style="157" customWidth="1"/>
    <col min="759" max="1006" width="8.85546875" style="157"/>
    <col min="1007" max="1010" width="22.28515625" style="157" customWidth="1"/>
    <col min="1011" max="1013" width="8" style="157" customWidth="1"/>
    <col min="1014" max="1014" width="9" style="157" customWidth="1"/>
    <col min="1015" max="1262" width="8.85546875" style="157"/>
    <col min="1263" max="1266" width="22.28515625" style="157" customWidth="1"/>
    <col min="1267" max="1269" width="8" style="157" customWidth="1"/>
    <col min="1270" max="1270" width="9" style="157" customWidth="1"/>
    <col min="1271" max="1518" width="8.85546875" style="157"/>
    <col min="1519" max="1522" width="22.28515625" style="157" customWidth="1"/>
    <col min="1523" max="1525" width="8" style="157" customWidth="1"/>
    <col min="1526" max="1526" width="9" style="157" customWidth="1"/>
    <col min="1527" max="1774" width="8.85546875" style="157"/>
    <col min="1775" max="1778" width="22.28515625" style="157" customWidth="1"/>
    <col min="1779" max="1781" width="8" style="157" customWidth="1"/>
    <col min="1782" max="1782" width="9" style="157" customWidth="1"/>
    <col min="1783" max="2030" width="8.85546875" style="157"/>
    <col min="2031" max="2034" width="22.28515625" style="157" customWidth="1"/>
    <col min="2035" max="2037" width="8" style="157" customWidth="1"/>
    <col min="2038" max="2038" width="9" style="157" customWidth="1"/>
    <col min="2039" max="2286" width="8.85546875" style="157"/>
    <col min="2287" max="2290" width="22.28515625" style="157" customWidth="1"/>
    <col min="2291" max="2293" width="8" style="157" customWidth="1"/>
    <col min="2294" max="2294" width="9" style="157" customWidth="1"/>
    <col min="2295" max="2542" width="8.85546875" style="157"/>
    <col min="2543" max="2546" width="22.28515625" style="157" customWidth="1"/>
    <col min="2547" max="2549" width="8" style="157" customWidth="1"/>
    <col min="2550" max="2550" width="9" style="157" customWidth="1"/>
    <col min="2551" max="2798" width="8.85546875" style="157"/>
    <col min="2799" max="2802" width="22.28515625" style="157" customWidth="1"/>
    <col min="2803" max="2805" width="8" style="157" customWidth="1"/>
    <col min="2806" max="2806" width="9" style="157" customWidth="1"/>
    <col min="2807" max="3054" width="8.85546875" style="157"/>
    <col min="3055" max="3058" width="22.28515625" style="157" customWidth="1"/>
    <col min="3059" max="3061" width="8" style="157" customWidth="1"/>
    <col min="3062" max="3062" width="9" style="157" customWidth="1"/>
    <col min="3063" max="3310" width="8.85546875" style="157"/>
    <col min="3311" max="3314" width="22.28515625" style="157" customWidth="1"/>
    <col min="3315" max="3317" width="8" style="157" customWidth="1"/>
    <col min="3318" max="3318" width="9" style="157" customWidth="1"/>
    <col min="3319" max="3566" width="8.85546875" style="157"/>
    <col min="3567" max="3570" width="22.28515625" style="157" customWidth="1"/>
    <col min="3571" max="3573" width="8" style="157" customWidth="1"/>
    <col min="3574" max="3574" width="9" style="157" customWidth="1"/>
    <col min="3575" max="3822" width="8.85546875" style="157"/>
    <col min="3823" max="3826" width="22.28515625" style="157" customWidth="1"/>
    <col min="3827" max="3829" width="8" style="157" customWidth="1"/>
    <col min="3830" max="3830" width="9" style="157" customWidth="1"/>
    <col min="3831" max="4078" width="8.85546875" style="157"/>
    <col min="4079" max="4082" width="22.28515625" style="157" customWidth="1"/>
    <col min="4083" max="4085" width="8" style="157" customWidth="1"/>
    <col min="4086" max="4086" width="9" style="157" customWidth="1"/>
    <col min="4087" max="4334" width="8.85546875" style="157"/>
    <col min="4335" max="4338" width="22.28515625" style="157" customWidth="1"/>
    <col min="4339" max="4341" width="8" style="157" customWidth="1"/>
    <col min="4342" max="4342" width="9" style="157" customWidth="1"/>
    <col min="4343" max="4590" width="8.85546875" style="157"/>
    <col min="4591" max="4594" width="22.28515625" style="157" customWidth="1"/>
    <col min="4595" max="4597" width="8" style="157" customWidth="1"/>
    <col min="4598" max="4598" width="9" style="157" customWidth="1"/>
    <col min="4599" max="4846" width="8.85546875" style="157"/>
    <col min="4847" max="4850" width="22.28515625" style="157" customWidth="1"/>
    <col min="4851" max="4853" width="8" style="157" customWidth="1"/>
    <col min="4854" max="4854" width="9" style="157" customWidth="1"/>
    <col min="4855" max="5102" width="8.85546875" style="157"/>
    <col min="5103" max="5106" width="22.28515625" style="157" customWidth="1"/>
    <col min="5107" max="5109" width="8" style="157" customWidth="1"/>
    <col min="5110" max="5110" width="9" style="157" customWidth="1"/>
    <col min="5111" max="5358" width="8.85546875" style="157"/>
    <col min="5359" max="5362" width="22.28515625" style="157" customWidth="1"/>
    <col min="5363" max="5365" width="8" style="157" customWidth="1"/>
    <col min="5366" max="5366" width="9" style="157" customWidth="1"/>
    <col min="5367" max="5614" width="8.85546875" style="157"/>
    <col min="5615" max="5618" width="22.28515625" style="157" customWidth="1"/>
    <col min="5619" max="5621" width="8" style="157" customWidth="1"/>
    <col min="5622" max="5622" width="9" style="157" customWidth="1"/>
    <col min="5623" max="5870" width="8.85546875" style="157"/>
    <col min="5871" max="5874" width="22.28515625" style="157" customWidth="1"/>
    <col min="5875" max="5877" width="8" style="157" customWidth="1"/>
    <col min="5878" max="5878" width="9" style="157" customWidth="1"/>
    <col min="5879" max="6126" width="8.85546875" style="157"/>
    <col min="6127" max="6130" width="22.28515625" style="157" customWidth="1"/>
    <col min="6131" max="6133" width="8" style="157" customWidth="1"/>
    <col min="6134" max="6134" width="9" style="157" customWidth="1"/>
    <col min="6135" max="6382" width="8.85546875" style="157"/>
    <col min="6383" max="6386" width="22.28515625" style="157" customWidth="1"/>
    <col min="6387" max="6389" width="8" style="157" customWidth="1"/>
    <col min="6390" max="6390" width="9" style="157" customWidth="1"/>
    <col min="6391" max="6638" width="8.85546875" style="157"/>
    <col min="6639" max="6642" width="22.28515625" style="157" customWidth="1"/>
    <col min="6643" max="6645" width="8" style="157" customWidth="1"/>
    <col min="6646" max="6646" width="9" style="157" customWidth="1"/>
    <col min="6647" max="6894" width="8.85546875" style="157"/>
    <col min="6895" max="6898" width="22.28515625" style="157" customWidth="1"/>
    <col min="6899" max="6901" width="8" style="157" customWidth="1"/>
    <col min="6902" max="6902" width="9" style="157" customWidth="1"/>
    <col min="6903" max="7150" width="8.85546875" style="157"/>
    <col min="7151" max="7154" width="22.28515625" style="157" customWidth="1"/>
    <col min="7155" max="7157" width="8" style="157" customWidth="1"/>
    <col min="7158" max="7158" width="9" style="157" customWidth="1"/>
    <col min="7159" max="7406" width="8.85546875" style="157"/>
    <col min="7407" max="7410" width="22.28515625" style="157" customWidth="1"/>
    <col min="7411" max="7413" width="8" style="157" customWidth="1"/>
    <col min="7414" max="7414" width="9" style="157" customWidth="1"/>
    <col min="7415" max="7662" width="8.85546875" style="157"/>
    <col min="7663" max="7666" width="22.28515625" style="157" customWidth="1"/>
    <col min="7667" max="7669" width="8" style="157" customWidth="1"/>
    <col min="7670" max="7670" width="9" style="157" customWidth="1"/>
    <col min="7671" max="7918" width="8.85546875" style="157"/>
    <col min="7919" max="7922" width="22.28515625" style="157" customWidth="1"/>
    <col min="7923" max="7925" width="8" style="157" customWidth="1"/>
    <col min="7926" max="7926" width="9" style="157" customWidth="1"/>
    <col min="7927" max="8174" width="8.85546875" style="157"/>
    <col min="8175" max="8178" width="22.28515625" style="157" customWidth="1"/>
    <col min="8179" max="8181" width="8" style="157" customWidth="1"/>
    <col min="8182" max="8182" width="9" style="157" customWidth="1"/>
    <col min="8183" max="8430" width="8.85546875" style="157"/>
    <col min="8431" max="8434" width="22.28515625" style="157" customWidth="1"/>
    <col min="8435" max="8437" width="8" style="157" customWidth="1"/>
    <col min="8438" max="8438" width="9" style="157" customWidth="1"/>
    <col min="8439" max="8686" width="8.85546875" style="157"/>
    <col min="8687" max="8690" width="22.28515625" style="157" customWidth="1"/>
    <col min="8691" max="8693" width="8" style="157" customWidth="1"/>
    <col min="8694" max="8694" width="9" style="157" customWidth="1"/>
    <col min="8695" max="8942" width="8.85546875" style="157"/>
    <col min="8943" max="8946" width="22.28515625" style="157" customWidth="1"/>
    <col min="8947" max="8949" width="8" style="157" customWidth="1"/>
    <col min="8950" max="8950" width="9" style="157" customWidth="1"/>
    <col min="8951" max="9198" width="8.85546875" style="157"/>
    <col min="9199" max="9202" width="22.28515625" style="157" customWidth="1"/>
    <col min="9203" max="9205" width="8" style="157" customWidth="1"/>
    <col min="9206" max="9206" width="9" style="157" customWidth="1"/>
    <col min="9207" max="9454" width="8.85546875" style="157"/>
    <col min="9455" max="9458" width="22.28515625" style="157" customWidth="1"/>
    <col min="9459" max="9461" width="8" style="157" customWidth="1"/>
    <col min="9462" max="9462" width="9" style="157" customWidth="1"/>
    <col min="9463" max="9710" width="8.85546875" style="157"/>
    <col min="9711" max="9714" width="22.28515625" style="157" customWidth="1"/>
    <col min="9715" max="9717" width="8" style="157" customWidth="1"/>
    <col min="9718" max="9718" width="9" style="157" customWidth="1"/>
    <col min="9719" max="9966" width="8.85546875" style="157"/>
    <col min="9967" max="9970" width="22.28515625" style="157" customWidth="1"/>
    <col min="9971" max="9973" width="8" style="157" customWidth="1"/>
    <col min="9974" max="9974" width="9" style="157" customWidth="1"/>
    <col min="9975" max="10222" width="8.85546875" style="157"/>
    <col min="10223" max="10226" width="22.28515625" style="157" customWidth="1"/>
    <col min="10227" max="10229" width="8" style="157" customWidth="1"/>
    <col min="10230" max="10230" width="9" style="157" customWidth="1"/>
    <col min="10231" max="10478" width="8.85546875" style="157"/>
    <col min="10479" max="10482" width="22.28515625" style="157" customWidth="1"/>
    <col min="10483" max="10485" width="8" style="157" customWidth="1"/>
    <col min="10486" max="10486" width="9" style="157" customWidth="1"/>
    <col min="10487" max="10734" width="8.85546875" style="157"/>
    <col min="10735" max="10738" width="22.28515625" style="157" customWidth="1"/>
    <col min="10739" max="10741" width="8" style="157" customWidth="1"/>
    <col min="10742" max="10742" width="9" style="157" customWidth="1"/>
    <col min="10743" max="10990" width="8.85546875" style="157"/>
    <col min="10991" max="10994" width="22.28515625" style="157" customWidth="1"/>
    <col min="10995" max="10997" width="8" style="157" customWidth="1"/>
    <col min="10998" max="10998" width="9" style="157" customWidth="1"/>
    <col min="10999" max="11246" width="8.85546875" style="157"/>
    <col min="11247" max="11250" width="22.28515625" style="157" customWidth="1"/>
    <col min="11251" max="11253" width="8" style="157" customWidth="1"/>
    <col min="11254" max="11254" width="9" style="157" customWidth="1"/>
    <col min="11255" max="11502" width="8.85546875" style="157"/>
    <col min="11503" max="11506" width="22.28515625" style="157" customWidth="1"/>
    <col min="11507" max="11509" width="8" style="157" customWidth="1"/>
    <col min="11510" max="11510" width="9" style="157" customWidth="1"/>
    <col min="11511" max="11758" width="8.85546875" style="157"/>
    <col min="11759" max="11762" width="22.28515625" style="157" customWidth="1"/>
    <col min="11763" max="11765" width="8" style="157" customWidth="1"/>
    <col min="11766" max="11766" width="9" style="157" customWidth="1"/>
    <col min="11767" max="12014" width="8.85546875" style="157"/>
    <col min="12015" max="12018" width="22.28515625" style="157" customWidth="1"/>
    <col min="12019" max="12021" width="8" style="157" customWidth="1"/>
    <col min="12022" max="12022" width="9" style="157" customWidth="1"/>
    <col min="12023" max="12270" width="8.85546875" style="157"/>
    <col min="12271" max="12274" width="22.28515625" style="157" customWidth="1"/>
    <col min="12275" max="12277" width="8" style="157" customWidth="1"/>
    <col min="12278" max="12278" width="9" style="157" customWidth="1"/>
    <col min="12279" max="12526" width="8.85546875" style="157"/>
    <col min="12527" max="12530" width="22.28515625" style="157" customWidth="1"/>
    <col min="12531" max="12533" width="8" style="157" customWidth="1"/>
    <col min="12534" max="12534" width="9" style="157" customWidth="1"/>
    <col min="12535" max="12782" width="8.85546875" style="157"/>
    <col min="12783" max="12786" width="22.28515625" style="157" customWidth="1"/>
    <col min="12787" max="12789" width="8" style="157" customWidth="1"/>
    <col min="12790" max="12790" width="9" style="157" customWidth="1"/>
    <col min="12791" max="13038" width="8.85546875" style="157"/>
    <col min="13039" max="13042" width="22.28515625" style="157" customWidth="1"/>
    <col min="13043" max="13045" width="8" style="157" customWidth="1"/>
    <col min="13046" max="13046" width="9" style="157" customWidth="1"/>
    <col min="13047" max="13294" width="8.85546875" style="157"/>
    <col min="13295" max="13298" width="22.28515625" style="157" customWidth="1"/>
    <col min="13299" max="13301" width="8" style="157" customWidth="1"/>
    <col min="13302" max="13302" width="9" style="157" customWidth="1"/>
    <col min="13303" max="13550" width="8.85546875" style="157"/>
    <col min="13551" max="13554" width="22.28515625" style="157" customWidth="1"/>
    <col min="13555" max="13557" width="8" style="157" customWidth="1"/>
    <col min="13558" max="13558" width="9" style="157" customWidth="1"/>
    <col min="13559" max="13806" width="8.85546875" style="157"/>
    <col min="13807" max="13810" width="22.28515625" style="157" customWidth="1"/>
    <col min="13811" max="13813" width="8" style="157" customWidth="1"/>
    <col min="13814" max="13814" width="9" style="157" customWidth="1"/>
    <col min="13815" max="14062" width="8.85546875" style="157"/>
    <col min="14063" max="14066" width="22.28515625" style="157" customWidth="1"/>
    <col min="14067" max="14069" width="8" style="157" customWidth="1"/>
    <col min="14070" max="14070" width="9" style="157" customWidth="1"/>
    <col min="14071" max="14318" width="8.85546875" style="157"/>
    <col min="14319" max="14322" width="22.28515625" style="157" customWidth="1"/>
    <col min="14323" max="14325" width="8" style="157" customWidth="1"/>
    <col min="14326" max="14326" width="9" style="157" customWidth="1"/>
    <col min="14327" max="14574" width="8.85546875" style="157"/>
    <col min="14575" max="14578" width="22.28515625" style="157" customWidth="1"/>
    <col min="14579" max="14581" width="8" style="157" customWidth="1"/>
    <col min="14582" max="14582" width="9" style="157" customWidth="1"/>
    <col min="14583" max="14830" width="8.85546875" style="157"/>
    <col min="14831" max="14834" width="22.28515625" style="157" customWidth="1"/>
    <col min="14835" max="14837" width="8" style="157" customWidth="1"/>
    <col min="14838" max="14838" width="9" style="157" customWidth="1"/>
    <col min="14839" max="15086" width="8.85546875" style="157"/>
    <col min="15087" max="15090" width="22.28515625" style="157" customWidth="1"/>
    <col min="15091" max="15093" width="8" style="157" customWidth="1"/>
    <col min="15094" max="15094" width="9" style="157" customWidth="1"/>
    <col min="15095" max="15342" width="8.85546875" style="157"/>
    <col min="15343" max="15346" width="22.28515625" style="157" customWidth="1"/>
    <col min="15347" max="15349" width="8" style="157" customWidth="1"/>
    <col min="15350" max="15350" width="9" style="157" customWidth="1"/>
    <col min="15351" max="15598" width="8.85546875" style="157"/>
    <col min="15599" max="15602" width="22.28515625" style="157" customWidth="1"/>
    <col min="15603" max="15605" width="8" style="157" customWidth="1"/>
    <col min="15606" max="15606" width="9" style="157" customWidth="1"/>
    <col min="15607" max="15854" width="8.85546875" style="157"/>
    <col min="15855" max="15858" width="22.28515625" style="157" customWidth="1"/>
    <col min="15859" max="15861" width="8" style="157" customWidth="1"/>
    <col min="15862" max="15862" width="9" style="157" customWidth="1"/>
    <col min="15863" max="16110" width="8.85546875" style="157"/>
    <col min="16111" max="16114" width="22.28515625" style="157" customWidth="1"/>
    <col min="16115" max="16117" width="8" style="157" customWidth="1"/>
    <col min="16118" max="16118" width="9" style="157" customWidth="1"/>
    <col min="16119" max="16366" width="8.85546875" style="157"/>
    <col min="16367" max="16384" width="9" style="157" customWidth="1"/>
  </cols>
  <sheetData>
    <row r="1" spans="1:4" ht="33" customHeight="1">
      <c r="A1" s="1134" t="s">
        <v>1298</v>
      </c>
      <c r="B1" s="1135"/>
      <c r="C1" s="1135"/>
      <c r="D1" s="1135"/>
    </row>
    <row r="2" spans="1:4" s="173" customFormat="1" ht="46.5" customHeight="1">
      <c r="A2" s="1199" t="s">
        <v>1495</v>
      </c>
      <c r="B2" s="1199"/>
      <c r="C2" s="1199"/>
      <c r="D2" s="1199"/>
    </row>
    <row r="3" spans="1:4" s="173" customFormat="1" ht="18.75">
      <c r="A3" s="1070" t="s">
        <v>1427</v>
      </c>
      <c r="B3" s="1071" t="s">
        <v>46</v>
      </c>
      <c r="C3" s="1072" t="s">
        <v>449</v>
      </c>
      <c r="D3" s="1073"/>
    </row>
    <row r="4" spans="1:4" s="173" customFormat="1" ht="18.75">
      <c r="A4" s="1075" t="s">
        <v>833</v>
      </c>
      <c r="B4" s="449" t="s">
        <v>505</v>
      </c>
      <c r="C4" s="449" t="s">
        <v>740</v>
      </c>
      <c r="D4" s="1075" t="s">
        <v>838</v>
      </c>
    </row>
    <row r="5" spans="1:4" s="173" customFormat="1" ht="37.5">
      <c r="A5" s="1137"/>
      <c r="B5" s="423" t="s">
        <v>877</v>
      </c>
      <c r="C5" s="423" t="s">
        <v>868</v>
      </c>
      <c r="D5" s="1137"/>
    </row>
    <row r="6" spans="1:4" s="173" customFormat="1" ht="29.1" customHeight="1">
      <c r="A6" s="391" t="s">
        <v>1299</v>
      </c>
      <c r="B6" s="877">
        <v>4284273</v>
      </c>
      <c r="C6" s="877">
        <v>30022</v>
      </c>
      <c r="D6" s="391" t="s">
        <v>1303</v>
      </c>
    </row>
    <row r="7" spans="1:4" s="174" customFormat="1" ht="29.1" customHeight="1">
      <c r="A7" s="391" t="s">
        <v>1300</v>
      </c>
      <c r="B7" s="884">
        <v>800725</v>
      </c>
      <c r="C7" s="884">
        <v>14681</v>
      </c>
      <c r="D7" s="391" t="s">
        <v>1304</v>
      </c>
    </row>
    <row r="8" spans="1:4" s="173" customFormat="1" ht="29.1" customHeight="1">
      <c r="A8" s="391" t="s">
        <v>105</v>
      </c>
      <c r="B8" s="877">
        <v>540687</v>
      </c>
      <c r="C8" s="877">
        <v>6632</v>
      </c>
      <c r="D8" s="391" t="s">
        <v>5</v>
      </c>
    </row>
    <row r="9" spans="1:4" s="174" customFormat="1" ht="29.1" customHeight="1">
      <c r="A9" s="391" t="s">
        <v>106</v>
      </c>
      <c r="B9" s="884">
        <v>70856</v>
      </c>
      <c r="C9" s="884">
        <v>3133</v>
      </c>
      <c r="D9" s="391" t="s">
        <v>7</v>
      </c>
    </row>
    <row r="10" spans="1:4" s="174" customFormat="1" ht="29.1" customHeight="1">
      <c r="A10" s="391" t="s">
        <v>107</v>
      </c>
      <c r="B10" s="877">
        <v>281352</v>
      </c>
      <c r="C10" s="877">
        <v>3251</v>
      </c>
      <c r="D10" s="391" t="s">
        <v>8</v>
      </c>
    </row>
    <row r="11" spans="1:4" s="174" customFormat="1" ht="29.1" customHeight="1">
      <c r="A11" s="391" t="s">
        <v>108</v>
      </c>
      <c r="B11" s="884">
        <v>324697</v>
      </c>
      <c r="C11" s="884">
        <v>5573</v>
      </c>
      <c r="D11" s="391" t="s">
        <v>10</v>
      </c>
    </row>
    <row r="12" spans="1:4" s="174" customFormat="1" ht="29.1" customHeight="1">
      <c r="A12" s="391" t="s">
        <v>1301</v>
      </c>
      <c r="B12" s="877">
        <v>214626</v>
      </c>
      <c r="C12" s="877">
        <v>7735</v>
      </c>
      <c r="D12" s="391" t="s">
        <v>1305</v>
      </c>
    </row>
    <row r="13" spans="1:4" s="174" customFormat="1" ht="29.1" customHeight="1">
      <c r="A13" s="391" t="s">
        <v>111</v>
      </c>
      <c r="B13" s="884">
        <v>61002</v>
      </c>
      <c r="C13" s="884">
        <v>9662</v>
      </c>
      <c r="D13" s="391" t="s">
        <v>13</v>
      </c>
    </row>
    <row r="14" spans="1:4" s="174" customFormat="1" ht="29.1" customHeight="1">
      <c r="A14" s="391" t="s">
        <v>124</v>
      </c>
      <c r="B14" s="877">
        <v>38374</v>
      </c>
      <c r="C14" s="877">
        <v>2684</v>
      </c>
      <c r="D14" s="391" t="s">
        <v>15</v>
      </c>
    </row>
    <row r="15" spans="1:4" s="174" customFormat="1" ht="29.1" customHeight="1">
      <c r="A15" s="391" t="s">
        <v>112</v>
      </c>
      <c r="B15" s="884">
        <v>223204</v>
      </c>
      <c r="C15" s="884">
        <v>18668</v>
      </c>
      <c r="D15" s="391" t="s">
        <v>17</v>
      </c>
    </row>
    <row r="16" spans="1:4" s="174" customFormat="1" ht="29.1" customHeight="1">
      <c r="A16" s="391" t="s">
        <v>40</v>
      </c>
      <c r="B16" s="877">
        <v>57189</v>
      </c>
      <c r="C16" s="877">
        <v>1740</v>
      </c>
      <c r="D16" s="391" t="s">
        <v>18</v>
      </c>
    </row>
    <row r="17" spans="1:4" s="174" customFormat="1" ht="29.1" customHeight="1">
      <c r="A17" s="391" t="s">
        <v>113</v>
      </c>
      <c r="B17" s="884">
        <v>64174</v>
      </c>
      <c r="C17" s="884">
        <v>1146</v>
      </c>
      <c r="D17" s="391" t="s">
        <v>20</v>
      </c>
    </row>
    <row r="18" spans="1:4" s="174" customFormat="1" ht="29.1" customHeight="1">
      <c r="A18" s="391" t="s">
        <v>21</v>
      </c>
      <c r="B18" s="877">
        <v>150522</v>
      </c>
      <c r="C18" s="877">
        <v>7403</v>
      </c>
      <c r="D18" s="391" t="s">
        <v>22</v>
      </c>
    </row>
    <row r="19" spans="1:4" s="174" customFormat="1" ht="29.1" customHeight="1">
      <c r="A19" s="391" t="s">
        <v>42</v>
      </c>
      <c r="B19" s="884">
        <v>23925</v>
      </c>
      <c r="C19" s="884">
        <v>831</v>
      </c>
      <c r="D19" s="391" t="s">
        <v>23</v>
      </c>
    </row>
    <row r="20" spans="1:4" s="174" customFormat="1" ht="29.1" customHeight="1">
      <c r="A20" s="391" t="s">
        <v>24</v>
      </c>
      <c r="B20" s="877">
        <v>673329</v>
      </c>
      <c r="C20" s="877">
        <v>15626</v>
      </c>
      <c r="D20" s="391" t="s">
        <v>25</v>
      </c>
    </row>
    <row r="21" spans="1:4" s="174" customFormat="1" ht="29.1" customHeight="1">
      <c r="A21" s="391" t="s">
        <v>116</v>
      </c>
      <c r="B21" s="884">
        <v>118209</v>
      </c>
      <c r="C21" s="884">
        <v>11261</v>
      </c>
      <c r="D21" s="391" t="s">
        <v>117</v>
      </c>
    </row>
    <row r="22" spans="1:4" s="174" customFormat="1" ht="29.1" customHeight="1">
      <c r="A22" s="391" t="s">
        <v>118</v>
      </c>
      <c r="B22" s="877">
        <v>108128</v>
      </c>
      <c r="C22" s="877">
        <v>3575</v>
      </c>
      <c r="D22" s="391" t="s">
        <v>150</v>
      </c>
    </row>
    <row r="23" spans="1:4" s="174" customFormat="1" ht="29.1" customHeight="1">
      <c r="A23" s="391" t="s">
        <v>126</v>
      </c>
      <c r="B23" s="884">
        <v>54954</v>
      </c>
      <c r="C23" s="884">
        <v>3551</v>
      </c>
      <c r="D23" s="391" t="s">
        <v>30</v>
      </c>
    </row>
    <row r="24" spans="1:4" s="174" customFormat="1" ht="29.1" customHeight="1">
      <c r="A24" s="391" t="s">
        <v>669</v>
      </c>
      <c r="B24" s="877">
        <v>26017</v>
      </c>
      <c r="C24" s="877">
        <v>1103</v>
      </c>
      <c r="D24" s="391" t="s">
        <v>1306</v>
      </c>
    </row>
    <row r="25" spans="1:4" s="174" customFormat="1" ht="29.1" customHeight="1">
      <c r="A25" s="391" t="s">
        <v>33</v>
      </c>
      <c r="B25" s="884">
        <v>58841</v>
      </c>
      <c r="C25" s="884">
        <v>1488</v>
      </c>
      <c r="D25" s="391" t="s">
        <v>34</v>
      </c>
    </row>
    <row r="26" spans="1:4" s="174" customFormat="1" ht="29.1" customHeight="1">
      <c r="A26" s="392" t="s">
        <v>58</v>
      </c>
      <c r="B26" s="430">
        <f>SUM(B6:B25)</f>
        <v>8175084</v>
      </c>
      <c r="C26" s="430">
        <f>SUM(C6:C25)</f>
        <v>149765</v>
      </c>
      <c r="D26" s="392" t="s">
        <v>36</v>
      </c>
    </row>
    <row r="27" spans="1:4" s="156" customFormat="1" ht="14.25">
      <c r="A27" s="1197" t="s">
        <v>1302</v>
      </c>
      <c r="B27" s="1197"/>
      <c r="C27" s="1197"/>
      <c r="D27" s="849" t="s">
        <v>1307</v>
      </c>
    </row>
    <row r="28" spans="1:4" s="156" customFormat="1">
      <c r="A28" s="1198"/>
      <c r="B28" s="1198"/>
      <c r="C28" s="1198"/>
      <c r="D28" s="235"/>
    </row>
    <row r="29" spans="1:4" s="156" customFormat="1">
      <c r="C29" s="175"/>
    </row>
    <row r="37" spans="1:1">
      <c r="A37" s="176"/>
    </row>
  </sheetData>
  <mergeCells count="8">
    <mergeCell ref="A27:C27"/>
    <mergeCell ref="A28:C28"/>
    <mergeCell ref="D4:D5"/>
    <mergeCell ref="A1:D1"/>
    <mergeCell ref="A2:D2"/>
    <mergeCell ref="A3:B3"/>
    <mergeCell ref="C3:D3"/>
    <mergeCell ref="A4:A5"/>
  </mergeCells>
  <printOptions horizontalCentered="1" verticalCentered="1"/>
  <pageMargins left="0.6692913385826772" right="0.6692913385826772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G32"/>
  <sheetViews>
    <sheetView showGridLines="0" rightToLeft="1" zoomScale="80" zoomScaleNormal="80" workbookViewId="0">
      <selection activeCell="A3" sqref="A3:B3"/>
    </sheetView>
  </sheetViews>
  <sheetFormatPr defaultColWidth="8.85546875" defaultRowHeight="20.100000000000001" customHeight="1"/>
  <cols>
    <col min="1" max="1" width="35.140625" style="142" customWidth="1"/>
    <col min="2" max="2" width="41.42578125" style="157" customWidth="1"/>
    <col min="3" max="3" width="41.42578125" style="140" customWidth="1"/>
    <col min="4" max="5" width="35.140625" style="157" customWidth="1"/>
    <col min="6" max="217" width="8.85546875" style="157"/>
    <col min="218" max="221" width="22.28515625" style="157" customWidth="1"/>
    <col min="222" max="224" width="8" style="157" customWidth="1"/>
    <col min="225" max="225" width="9" style="157" customWidth="1"/>
    <col min="226" max="473" width="8.85546875" style="157"/>
    <col min="474" max="477" width="22.28515625" style="157" customWidth="1"/>
    <col min="478" max="480" width="8" style="157" customWidth="1"/>
    <col min="481" max="481" width="9" style="157" customWidth="1"/>
    <col min="482" max="729" width="8.85546875" style="157"/>
    <col min="730" max="733" width="22.28515625" style="157" customWidth="1"/>
    <col min="734" max="736" width="8" style="157" customWidth="1"/>
    <col min="737" max="737" width="9" style="157" customWidth="1"/>
    <col min="738" max="985" width="8.85546875" style="157"/>
    <col min="986" max="989" width="22.28515625" style="157" customWidth="1"/>
    <col min="990" max="992" width="8" style="157" customWidth="1"/>
    <col min="993" max="993" width="9" style="157" customWidth="1"/>
    <col min="994" max="1241" width="8.85546875" style="157"/>
    <col min="1242" max="1245" width="22.28515625" style="157" customWidth="1"/>
    <col min="1246" max="1248" width="8" style="157" customWidth="1"/>
    <col min="1249" max="1249" width="9" style="157" customWidth="1"/>
    <col min="1250" max="1497" width="8.85546875" style="157"/>
    <col min="1498" max="1501" width="22.28515625" style="157" customWidth="1"/>
    <col min="1502" max="1504" width="8" style="157" customWidth="1"/>
    <col min="1505" max="1505" width="9" style="157" customWidth="1"/>
    <col min="1506" max="1753" width="8.85546875" style="157"/>
    <col min="1754" max="1757" width="22.28515625" style="157" customWidth="1"/>
    <col min="1758" max="1760" width="8" style="157" customWidth="1"/>
    <col min="1761" max="1761" width="9" style="157" customWidth="1"/>
    <col min="1762" max="2009" width="8.85546875" style="157"/>
    <col min="2010" max="2013" width="22.28515625" style="157" customWidth="1"/>
    <col min="2014" max="2016" width="8" style="157" customWidth="1"/>
    <col min="2017" max="2017" width="9" style="157" customWidth="1"/>
    <col min="2018" max="2265" width="8.85546875" style="157"/>
    <col min="2266" max="2269" width="22.28515625" style="157" customWidth="1"/>
    <col min="2270" max="2272" width="8" style="157" customWidth="1"/>
    <col min="2273" max="2273" width="9" style="157" customWidth="1"/>
    <col min="2274" max="2521" width="8.85546875" style="157"/>
    <col min="2522" max="2525" width="22.28515625" style="157" customWidth="1"/>
    <col min="2526" max="2528" width="8" style="157" customWidth="1"/>
    <col min="2529" max="2529" width="9" style="157" customWidth="1"/>
    <col min="2530" max="2777" width="8.85546875" style="157"/>
    <col min="2778" max="2781" width="22.28515625" style="157" customWidth="1"/>
    <col min="2782" max="2784" width="8" style="157" customWidth="1"/>
    <col min="2785" max="2785" width="9" style="157" customWidth="1"/>
    <col min="2786" max="3033" width="8.85546875" style="157"/>
    <col min="3034" max="3037" width="22.28515625" style="157" customWidth="1"/>
    <col min="3038" max="3040" width="8" style="157" customWidth="1"/>
    <col min="3041" max="3041" width="9" style="157" customWidth="1"/>
    <col min="3042" max="3289" width="8.85546875" style="157"/>
    <col min="3290" max="3293" width="22.28515625" style="157" customWidth="1"/>
    <col min="3294" max="3296" width="8" style="157" customWidth="1"/>
    <col min="3297" max="3297" width="9" style="157" customWidth="1"/>
    <col min="3298" max="3545" width="8.85546875" style="157"/>
    <col min="3546" max="3549" width="22.28515625" style="157" customWidth="1"/>
    <col min="3550" max="3552" width="8" style="157" customWidth="1"/>
    <col min="3553" max="3553" width="9" style="157" customWidth="1"/>
    <col min="3554" max="3801" width="8.85546875" style="157"/>
    <col min="3802" max="3805" width="22.28515625" style="157" customWidth="1"/>
    <col min="3806" max="3808" width="8" style="157" customWidth="1"/>
    <col min="3809" max="3809" width="9" style="157" customWidth="1"/>
    <col min="3810" max="4057" width="8.85546875" style="157"/>
    <col min="4058" max="4061" width="22.28515625" style="157" customWidth="1"/>
    <col min="4062" max="4064" width="8" style="157" customWidth="1"/>
    <col min="4065" max="4065" width="9" style="157" customWidth="1"/>
    <col min="4066" max="4313" width="8.85546875" style="157"/>
    <col min="4314" max="4317" width="22.28515625" style="157" customWidth="1"/>
    <col min="4318" max="4320" width="8" style="157" customWidth="1"/>
    <col min="4321" max="4321" width="9" style="157" customWidth="1"/>
    <col min="4322" max="4569" width="8.85546875" style="157"/>
    <col min="4570" max="4573" width="22.28515625" style="157" customWidth="1"/>
    <col min="4574" max="4576" width="8" style="157" customWidth="1"/>
    <col min="4577" max="4577" width="9" style="157" customWidth="1"/>
    <col min="4578" max="4825" width="8.85546875" style="157"/>
    <col min="4826" max="4829" width="22.28515625" style="157" customWidth="1"/>
    <col min="4830" max="4832" width="8" style="157" customWidth="1"/>
    <col min="4833" max="4833" width="9" style="157" customWidth="1"/>
    <col min="4834" max="5081" width="8.85546875" style="157"/>
    <col min="5082" max="5085" width="22.28515625" style="157" customWidth="1"/>
    <col min="5086" max="5088" width="8" style="157" customWidth="1"/>
    <col min="5089" max="5089" width="9" style="157" customWidth="1"/>
    <col min="5090" max="5337" width="8.85546875" style="157"/>
    <col min="5338" max="5341" width="22.28515625" style="157" customWidth="1"/>
    <col min="5342" max="5344" width="8" style="157" customWidth="1"/>
    <col min="5345" max="5345" width="9" style="157" customWidth="1"/>
    <col min="5346" max="5593" width="8.85546875" style="157"/>
    <col min="5594" max="5597" width="22.28515625" style="157" customWidth="1"/>
    <col min="5598" max="5600" width="8" style="157" customWidth="1"/>
    <col min="5601" max="5601" width="9" style="157" customWidth="1"/>
    <col min="5602" max="5849" width="8.85546875" style="157"/>
    <col min="5850" max="5853" width="22.28515625" style="157" customWidth="1"/>
    <col min="5854" max="5856" width="8" style="157" customWidth="1"/>
    <col min="5857" max="5857" width="9" style="157" customWidth="1"/>
    <col min="5858" max="6105" width="8.85546875" style="157"/>
    <col min="6106" max="6109" width="22.28515625" style="157" customWidth="1"/>
    <col min="6110" max="6112" width="8" style="157" customWidth="1"/>
    <col min="6113" max="6113" width="9" style="157" customWidth="1"/>
    <col min="6114" max="6361" width="8.85546875" style="157"/>
    <col min="6362" max="6365" width="22.28515625" style="157" customWidth="1"/>
    <col min="6366" max="6368" width="8" style="157" customWidth="1"/>
    <col min="6369" max="6369" width="9" style="157" customWidth="1"/>
    <col min="6370" max="6617" width="8.85546875" style="157"/>
    <col min="6618" max="6621" width="22.28515625" style="157" customWidth="1"/>
    <col min="6622" max="6624" width="8" style="157" customWidth="1"/>
    <col min="6625" max="6625" width="9" style="157" customWidth="1"/>
    <col min="6626" max="6873" width="8.85546875" style="157"/>
    <col min="6874" max="6877" width="22.28515625" style="157" customWidth="1"/>
    <col min="6878" max="6880" width="8" style="157" customWidth="1"/>
    <col min="6881" max="6881" width="9" style="157" customWidth="1"/>
    <col min="6882" max="7129" width="8.85546875" style="157"/>
    <col min="7130" max="7133" width="22.28515625" style="157" customWidth="1"/>
    <col min="7134" max="7136" width="8" style="157" customWidth="1"/>
    <col min="7137" max="7137" width="9" style="157" customWidth="1"/>
    <col min="7138" max="7385" width="8.85546875" style="157"/>
    <col min="7386" max="7389" width="22.28515625" style="157" customWidth="1"/>
    <col min="7390" max="7392" width="8" style="157" customWidth="1"/>
    <col min="7393" max="7393" width="9" style="157" customWidth="1"/>
    <col min="7394" max="7641" width="8.85546875" style="157"/>
    <col min="7642" max="7645" width="22.28515625" style="157" customWidth="1"/>
    <col min="7646" max="7648" width="8" style="157" customWidth="1"/>
    <col min="7649" max="7649" width="9" style="157" customWidth="1"/>
    <col min="7650" max="7897" width="8.85546875" style="157"/>
    <col min="7898" max="7901" width="22.28515625" style="157" customWidth="1"/>
    <col min="7902" max="7904" width="8" style="157" customWidth="1"/>
    <col min="7905" max="7905" width="9" style="157" customWidth="1"/>
    <col min="7906" max="8153" width="8.85546875" style="157"/>
    <col min="8154" max="8157" width="22.28515625" style="157" customWidth="1"/>
    <col min="8158" max="8160" width="8" style="157" customWidth="1"/>
    <col min="8161" max="8161" width="9" style="157" customWidth="1"/>
    <col min="8162" max="8409" width="8.85546875" style="157"/>
    <col min="8410" max="8413" width="22.28515625" style="157" customWidth="1"/>
    <col min="8414" max="8416" width="8" style="157" customWidth="1"/>
    <col min="8417" max="8417" width="9" style="157" customWidth="1"/>
    <col min="8418" max="8665" width="8.85546875" style="157"/>
    <col min="8666" max="8669" width="22.28515625" style="157" customWidth="1"/>
    <col min="8670" max="8672" width="8" style="157" customWidth="1"/>
    <col min="8673" max="8673" width="9" style="157" customWidth="1"/>
    <col min="8674" max="8921" width="8.85546875" style="157"/>
    <col min="8922" max="8925" width="22.28515625" style="157" customWidth="1"/>
    <col min="8926" max="8928" width="8" style="157" customWidth="1"/>
    <col min="8929" max="8929" width="9" style="157" customWidth="1"/>
    <col min="8930" max="9177" width="8.85546875" style="157"/>
    <col min="9178" max="9181" width="22.28515625" style="157" customWidth="1"/>
    <col min="9182" max="9184" width="8" style="157" customWidth="1"/>
    <col min="9185" max="9185" width="9" style="157" customWidth="1"/>
    <col min="9186" max="9433" width="8.85546875" style="157"/>
    <col min="9434" max="9437" width="22.28515625" style="157" customWidth="1"/>
    <col min="9438" max="9440" width="8" style="157" customWidth="1"/>
    <col min="9441" max="9441" width="9" style="157" customWidth="1"/>
    <col min="9442" max="9689" width="8.85546875" style="157"/>
    <col min="9690" max="9693" width="22.28515625" style="157" customWidth="1"/>
    <col min="9694" max="9696" width="8" style="157" customWidth="1"/>
    <col min="9697" max="9697" width="9" style="157" customWidth="1"/>
    <col min="9698" max="9945" width="8.85546875" style="157"/>
    <col min="9946" max="9949" width="22.28515625" style="157" customWidth="1"/>
    <col min="9950" max="9952" width="8" style="157" customWidth="1"/>
    <col min="9953" max="9953" width="9" style="157" customWidth="1"/>
    <col min="9954" max="10201" width="8.85546875" style="157"/>
    <col min="10202" max="10205" width="22.28515625" style="157" customWidth="1"/>
    <col min="10206" max="10208" width="8" style="157" customWidth="1"/>
    <col min="10209" max="10209" width="9" style="157" customWidth="1"/>
    <col min="10210" max="10457" width="8.85546875" style="157"/>
    <col min="10458" max="10461" width="22.28515625" style="157" customWidth="1"/>
    <col min="10462" max="10464" width="8" style="157" customWidth="1"/>
    <col min="10465" max="10465" width="9" style="157" customWidth="1"/>
    <col min="10466" max="10713" width="8.85546875" style="157"/>
    <col min="10714" max="10717" width="22.28515625" style="157" customWidth="1"/>
    <col min="10718" max="10720" width="8" style="157" customWidth="1"/>
    <col min="10721" max="10721" width="9" style="157" customWidth="1"/>
    <col min="10722" max="10969" width="8.85546875" style="157"/>
    <col min="10970" max="10973" width="22.28515625" style="157" customWidth="1"/>
    <col min="10974" max="10976" width="8" style="157" customWidth="1"/>
    <col min="10977" max="10977" width="9" style="157" customWidth="1"/>
    <col min="10978" max="11225" width="8.85546875" style="157"/>
    <col min="11226" max="11229" width="22.28515625" style="157" customWidth="1"/>
    <col min="11230" max="11232" width="8" style="157" customWidth="1"/>
    <col min="11233" max="11233" width="9" style="157" customWidth="1"/>
    <col min="11234" max="11481" width="8.85546875" style="157"/>
    <col min="11482" max="11485" width="22.28515625" style="157" customWidth="1"/>
    <col min="11486" max="11488" width="8" style="157" customWidth="1"/>
    <col min="11489" max="11489" width="9" style="157" customWidth="1"/>
    <col min="11490" max="11737" width="8.85546875" style="157"/>
    <col min="11738" max="11741" width="22.28515625" style="157" customWidth="1"/>
    <col min="11742" max="11744" width="8" style="157" customWidth="1"/>
    <col min="11745" max="11745" width="9" style="157" customWidth="1"/>
    <col min="11746" max="11993" width="8.85546875" style="157"/>
    <col min="11994" max="11997" width="22.28515625" style="157" customWidth="1"/>
    <col min="11998" max="12000" width="8" style="157" customWidth="1"/>
    <col min="12001" max="12001" width="9" style="157" customWidth="1"/>
    <col min="12002" max="12249" width="8.85546875" style="157"/>
    <col min="12250" max="12253" width="22.28515625" style="157" customWidth="1"/>
    <col min="12254" max="12256" width="8" style="157" customWidth="1"/>
    <col min="12257" max="12257" width="9" style="157" customWidth="1"/>
    <col min="12258" max="12505" width="8.85546875" style="157"/>
    <col min="12506" max="12509" width="22.28515625" style="157" customWidth="1"/>
    <col min="12510" max="12512" width="8" style="157" customWidth="1"/>
    <col min="12513" max="12513" width="9" style="157" customWidth="1"/>
    <col min="12514" max="12761" width="8.85546875" style="157"/>
    <col min="12762" max="12765" width="22.28515625" style="157" customWidth="1"/>
    <col min="12766" max="12768" width="8" style="157" customWidth="1"/>
    <col min="12769" max="12769" width="9" style="157" customWidth="1"/>
    <col min="12770" max="13017" width="8.85546875" style="157"/>
    <col min="13018" max="13021" width="22.28515625" style="157" customWidth="1"/>
    <col min="13022" max="13024" width="8" style="157" customWidth="1"/>
    <col min="13025" max="13025" width="9" style="157" customWidth="1"/>
    <col min="13026" max="13273" width="8.85546875" style="157"/>
    <col min="13274" max="13277" width="22.28515625" style="157" customWidth="1"/>
    <col min="13278" max="13280" width="8" style="157" customWidth="1"/>
    <col min="13281" max="13281" width="9" style="157" customWidth="1"/>
    <col min="13282" max="13529" width="8.85546875" style="157"/>
    <col min="13530" max="13533" width="22.28515625" style="157" customWidth="1"/>
    <col min="13534" max="13536" width="8" style="157" customWidth="1"/>
    <col min="13537" max="13537" width="9" style="157" customWidth="1"/>
    <col min="13538" max="13785" width="8.85546875" style="157"/>
    <col min="13786" max="13789" width="22.28515625" style="157" customWidth="1"/>
    <col min="13790" max="13792" width="8" style="157" customWidth="1"/>
    <col min="13793" max="13793" width="9" style="157" customWidth="1"/>
    <col min="13794" max="14041" width="8.85546875" style="157"/>
    <col min="14042" max="14045" width="22.28515625" style="157" customWidth="1"/>
    <col min="14046" max="14048" width="8" style="157" customWidth="1"/>
    <col min="14049" max="14049" width="9" style="157" customWidth="1"/>
    <col min="14050" max="14297" width="8.85546875" style="157"/>
    <col min="14298" max="14301" width="22.28515625" style="157" customWidth="1"/>
    <col min="14302" max="14304" width="8" style="157" customWidth="1"/>
    <col min="14305" max="14305" width="9" style="157" customWidth="1"/>
    <col min="14306" max="14553" width="8.85546875" style="157"/>
    <col min="14554" max="14557" width="22.28515625" style="157" customWidth="1"/>
    <col min="14558" max="14560" width="8" style="157" customWidth="1"/>
    <col min="14561" max="14561" width="9" style="157" customWidth="1"/>
    <col min="14562" max="14809" width="8.85546875" style="157"/>
    <col min="14810" max="14813" width="22.28515625" style="157" customWidth="1"/>
    <col min="14814" max="14816" width="8" style="157" customWidth="1"/>
    <col min="14817" max="14817" width="9" style="157" customWidth="1"/>
    <col min="14818" max="15065" width="8.85546875" style="157"/>
    <col min="15066" max="15069" width="22.28515625" style="157" customWidth="1"/>
    <col min="15070" max="15072" width="8" style="157" customWidth="1"/>
    <col min="15073" max="15073" width="9" style="157" customWidth="1"/>
    <col min="15074" max="15321" width="8.85546875" style="157"/>
    <col min="15322" max="15325" width="22.28515625" style="157" customWidth="1"/>
    <col min="15326" max="15328" width="8" style="157" customWidth="1"/>
    <col min="15329" max="15329" width="9" style="157" customWidth="1"/>
    <col min="15330" max="15577" width="8.85546875" style="157"/>
    <col min="15578" max="15581" width="22.28515625" style="157" customWidth="1"/>
    <col min="15582" max="15584" width="8" style="157" customWidth="1"/>
    <col min="15585" max="15585" width="9" style="157" customWidth="1"/>
    <col min="15586" max="15833" width="8.85546875" style="157"/>
    <col min="15834" max="15837" width="22.28515625" style="157" customWidth="1"/>
    <col min="15838" max="15840" width="8" style="157" customWidth="1"/>
    <col min="15841" max="15841" width="9" style="157" customWidth="1"/>
    <col min="15842" max="16089" width="8.85546875" style="157"/>
    <col min="16090" max="16093" width="22.28515625" style="157" customWidth="1"/>
    <col min="16094" max="16096" width="8" style="157" customWidth="1"/>
    <col min="16097" max="16097" width="9" style="157" customWidth="1"/>
    <col min="16098" max="16345" width="8.85546875" style="157"/>
    <col min="16346" max="16384" width="9" style="157" customWidth="1"/>
  </cols>
  <sheetData>
    <row r="1" spans="1:5" s="149" customFormat="1" ht="33" customHeight="1">
      <c r="A1" s="1168" t="s">
        <v>1249</v>
      </c>
      <c r="B1" s="1169"/>
      <c r="C1" s="1169"/>
      <c r="D1" s="1169"/>
      <c r="E1" s="174"/>
    </row>
    <row r="2" spans="1:5" s="177" customFormat="1" ht="33" customHeight="1">
      <c r="A2" s="1069" t="s">
        <v>1496</v>
      </c>
      <c r="B2" s="1069"/>
      <c r="C2" s="1069"/>
      <c r="D2" s="1069"/>
      <c r="E2" s="174"/>
    </row>
    <row r="3" spans="1:5" s="177" customFormat="1" ht="18.75">
      <c r="A3" s="1070" t="s">
        <v>1428</v>
      </c>
      <c r="B3" s="1071"/>
      <c r="C3" s="1072" t="s">
        <v>465</v>
      </c>
      <c r="D3" s="1073"/>
      <c r="E3" s="174"/>
    </row>
    <row r="4" spans="1:5" s="177" customFormat="1" ht="23.25" customHeight="1">
      <c r="A4" s="1074" t="s">
        <v>833</v>
      </c>
      <c r="B4" s="413" t="s">
        <v>505</v>
      </c>
      <c r="C4" s="413" t="s">
        <v>740</v>
      </c>
      <c r="D4" s="1074" t="s">
        <v>838</v>
      </c>
      <c r="E4" s="174"/>
    </row>
    <row r="5" spans="1:5" s="177" customFormat="1" ht="18.75">
      <c r="A5" s="1074"/>
      <c r="B5" s="413" t="s">
        <v>876</v>
      </c>
      <c r="C5" s="413" t="s">
        <v>868</v>
      </c>
      <c r="D5" s="1074"/>
      <c r="E5" s="174"/>
    </row>
    <row r="6" spans="1:5" s="173" customFormat="1" ht="29.1" customHeight="1">
      <c r="A6" s="391" t="s">
        <v>104</v>
      </c>
      <c r="B6" s="454">
        <v>39994542</v>
      </c>
      <c r="C6" s="922">
        <v>1139399</v>
      </c>
      <c r="D6" s="391" t="s">
        <v>2</v>
      </c>
      <c r="E6" s="174"/>
    </row>
    <row r="7" spans="1:5" s="173" customFormat="1" ht="29.1" customHeight="1">
      <c r="A7" s="391" t="s">
        <v>751</v>
      </c>
      <c r="B7" s="451">
        <v>10469661</v>
      </c>
      <c r="C7" s="923">
        <v>522311</v>
      </c>
      <c r="D7" s="391" t="s">
        <v>1139</v>
      </c>
      <c r="E7" s="174"/>
    </row>
    <row r="8" spans="1:5" s="174" customFormat="1" ht="29.1" customHeight="1">
      <c r="A8" s="391" t="s">
        <v>105</v>
      </c>
      <c r="B8" s="419">
        <v>13025718</v>
      </c>
      <c r="C8" s="924">
        <v>631111</v>
      </c>
      <c r="D8" s="391" t="s">
        <v>5</v>
      </c>
    </row>
    <row r="9" spans="1:5" s="174" customFormat="1" ht="29.1" customHeight="1">
      <c r="A9" s="391" t="s">
        <v>106</v>
      </c>
      <c r="B9" s="451">
        <v>7768163</v>
      </c>
      <c r="C9" s="923">
        <v>457748</v>
      </c>
      <c r="D9" s="391" t="s">
        <v>7</v>
      </c>
    </row>
    <row r="10" spans="1:5" s="174" customFormat="1" ht="29.1" customHeight="1">
      <c r="A10" s="391" t="s">
        <v>107</v>
      </c>
      <c r="B10" s="419">
        <v>13746163</v>
      </c>
      <c r="C10" s="924">
        <v>464506</v>
      </c>
      <c r="D10" s="391" t="s">
        <v>8</v>
      </c>
    </row>
    <row r="11" spans="1:5" s="174" customFormat="1" ht="29.1" customHeight="1">
      <c r="A11" s="391" t="s">
        <v>108</v>
      </c>
      <c r="B11" s="451">
        <v>22999829</v>
      </c>
      <c r="C11" s="923">
        <v>597452</v>
      </c>
      <c r="D11" s="391" t="s">
        <v>10</v>
      </c>
    </row>
    <row r="12" spans="1:5" s="174" customFormat="1" ht="29.1" customHeight="1">
      <c r="A12" s="391" t="s">
        <v>39</v>
      </c>
      <c r="B12" s="419">
        <v>10020549</v>
      </c>
      <c r="C12" s="924">
        <v>402639</v>
      </c>
      <c r="D12" s="391" t="s">
        <v>11</v>
      </c>
    </row>
    <row r="13" spans="1:5" s="148" customFormat="1" ht="29.1" customHeight="1">
      <c r="A13" s="391" t="s">
        <v>111</v>
      </c>
      <c r="B13" s="451">
        <v>8696460</v>
      </c>
      <c r="C13" s="923">
        <v>363756</v>
      </c>
      <c r="D13" s="391" t="s">
        <v>13</v>
      </c>
      <c r="E13" s="174"/>
    </row>
    <row r="14" spans="1:5" s="174" customFormat="1" ht="29.1" customHeight="1">
      <c r="A14" s="391" t="s">
        <v>124</v>
      </c>
      <c r="B14" s="419">
        <v>3368677</v>
      </c>
      <c r="C14" s="924">
        <v>216564</v>
      </c>
      <c r="D14" s="391" t="s">
        <v>15</v>
      </c>
    </row>
    <row r="15" spans="1:5" s="174" customFormat="1" ht="29.1" customHeight="1">
      <c r="A15" s="391" t="s">
        <v>112</v>
      </c>
      <c r="B15" s="451">
        <v>8543340</v>
      </c>
      <c r="C15" s="923">
        <v>728592</v>
      </c>
      <c r="D15" s="391" t="s">
        <v>17</v>
      </c>
    </row>
    <row r="16" spans="1:5" s="174" customFormat="1" ht="29.1" customHeight="1">
      <c r="A16" s="391" t="s">
        <v>40</v>
      </c>
      <c r="B16" s="419">
        <v>1687071</v>
      </c>
      <c r="C16" s="924">
        <v>131719</v>
      </c>
      <c r="D16" s="391" t="s">
        <v>18</v>
      </c>
    </row>
    <row r="17" spans="1:7" s="174" customFormat="1" ht="29.1" customHeight="1">
      <c r="A17" s="391" t="s">
        <v>113</v>
      </c>
      <c r="B17" s="451">
        <v>3429497</v>
      </c>
      <c r="C17" s="923">
        <v>257714</v>
      </c>
      <c r="D17" s="391" t="s">
        <v>20</v>
      </c>
    </row>
    <row r="18" spans="1:7" s="174" customFormat="1" ht="29.1" customHeight="1">
      <c r="A18" s="391" t="s">
        <v>21</v>
      </c>
      <c r="B18" s="419">
        <v>5395379</v>
      </c>
      <c r="C18" s="924">
        <v>345330</v>
      </c>
      <c r="D18" s="391" t="s">
        <v>22</v>
      </c>
    </row>
    <row r="19" spans="1:7" s="174" customFormat="1" ht="29.1" customHeight="1">
      <c r="A19" s="391" t="s">
        <v>115</v>
      </c>
      <c r="B19" s="451">
        <v>4271136</v>
      </c>
      <c r="C19" s="923">
        <v>249611</v>
      </c>
      <c r="D19" s="391" t="s">
        <v>23</v>
      </c>
    </row>
    <row r="20" spans="1:7" s="174" customFormat="1" ht="29.1" customHeight="1">
      <c r="A20" s="391" t="s">
        <v>24</v>
      </c>
      <c r="B20" s="419">
        <v>7737262</v>
      </c>
      <c r="C20" s="924">
        <v>499757</v>
      </c>
      <c r="D20" s="391" t="s">
        <v>25</v>
      </c>
    </row>
    <row r="21" spans="1:7" s="174" customFormat="1" ht="29.1" customHeight="1">
      <c r="A21" s="391" t="s">
        <v>116</v>
      </c>
      <c r="B21" s="451">
        <v>4926387</v>
      </c>
      <c r="C21" s="923">
        <v>316378</v>
      </c>
      <c r="D21" s="391" t="s">
        <v>117</v>
      </c>
      <c r="E21" s="853"/>
      <c r="F21" s="853"/>
      <c r="G21" s="853"/>
    </row>
    <row r="22" spans="1:7" s="174" customFormat="1" ht="29.1" customHeight="1">
      <c r="A22" s="391" t="s">
        <v>118</v>
      </c>
      <c r="B22" s="419">
        <v>5119119</v>
      </c>
      <c r="C22" s="924">
        <v>210550</v>
      </c>
      <c r="D22" s="391" t="s">
        <v>150</v>
      </c>
      <c r="E22" s="853"/>
      <c r="F22" s="853"/>
      <c r="G22" s="853"/>
    </row>
    <row r="23" spans="1:7" s="174" customFormat="1" ht="29.1" customHeight="1">
      <c r="A23" s="391" t="s">
        <v>29</v>
      </c>
      <c r="B23" s="451">
        <v>3105968</v>
      </c>
      <c r="C23" s="923">
        <v>190234</v>
      </c>
      <c r="D23" s="391" t="s">
        <v>30</v>
      </c>
      <c r="E23" s="853"/>
      <c r="F23" s="853"/>
      <c r="G23" s="853"/>
    </row>
    <row r="24" spans="1:7" s="174" customFormat="1" ht="29.1" customHeight="1">
      <c r="A24" s="391" t="s">
        <v>31</v>
      </c>
      <c r="B24" s="419">
        <v>2736731</v>
      </c>
      <c r="C24" s="877">
        <v>101944</v>
      </c>
      <c r="D24" s="391" t="s">
        <v>32</v>
      </c>
      <c r="E24" s="853"/>
      <c r="F24" s="853"/>
      <c r="G24" s="853"/>
    </row>
    <row r="25" spans="1:7" s="174" customFormat="1" ht="29.1" customHeight="1">
      <c r="A25" s="391" t="s">
        <v>33</v>
      </c>
      <c r="B25" s="451">
        <v>1169718</v>
      </c>
      <c r="C25" s="923">
        <v>78417</v>
      </c>
      <c r="D25" s="391" t="s">
        <v>34</v>
      </c>
      <c r="E25" s="853"/>
      <c r="F25" s="853"/>
      <c r="G25" s="853"/>
    </row>
    <row r="26" spans="1:7" s="174" customFormat="1" ht="29.1" customHeight="1">
      <c r="A26" s="392" t="s">
        <v>58</v>
      </c>
      <c r="B26" s="430">
        <f>SUM(B6:B25)</f>
        <v>178211370</v>
      </c>
      <c r="C26" s="430">
        <f>SUM(C6:C25)</f>
        <v>7905732</v>
      </c>
      <c r="D26" s="392" t="s">
        <v>36</v>
      </c>
      <c r="E26" s="853"/>
      <c r="F26" s="853"/>
      <c r="G26" s="853"/>
    </row>
    <row r="27" spans="1:7" ht="12.75"/>
    <row r="28" spans="1:7" s="140" customFormat="1" ht="12.75"/>
    <row r="29" spans="1:7" ht="12.75"/>
    <row r="30" spans="1:7" ht="12.75"/>
    <row r="31" spans="1:7" ht="12.75"/>
    <row r="32" spans="1:7" ht="12.75"/>
  </sheetData>
  <mergeCells count="6">
    <mergeCell ref="A1:D1"/>
    <mergeCell ref="A2:D2"/>
    <mergeCell ref="A3:B3"/>
    <mergeCell ref="C3:D3"/>
    <mergeCell ref="A4:A5"/>
    <mergeCell ref="D4:D5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AO46"/>
  <sheetViews>
    <sheetView showGridLines="0" rightToLeft="1" zoomScale="90" zoomScaleNormal="90" workbookViewId="0">
      <selection activeCell="A3" sqref="A3:J3"/>
    </sheetView>
  </sheetViews>
  <sheetFormatPr defaultColWidth="7.7109375" defaultRowHeight="15"/>
  <cols>
    <col min="1" max="1" width="17.42578125" style="24" customWidth="1"/>
    <col min="2" max="8" width="10.28515625" style="24" customWidth="1"/>
    <col min="9" max="9" width="13" style="24" customWidth="1"/>
    <col min="10" max="13" width="10.28515625" style="24" customWidth="1"/>
    <col min="14" max="14" width="14" style="24" customWidth="1"/>
    <col min="15" max="17" width="10.28515625" style="24" customWidth="1"/>
    <col min="18" max="18" width="12.7109375" style="24" customWidth="1"/>
    <col min="19" max="19" width="18.28515625" style="24" customWidth="1"/>
    <col min="20" max="20" width="20.28515625" style="24" customWidth="1"/>
    <col min="21" max="21" width="7.7109375" style="24"/>
    <col min="22" max="24" width="7.85546875" style="24" hidden="1" customWidth="1"/>
    <col min="25" max="25" width="0" style="24" hidden="1" customWidth="1"/>
    <col min="26" max="26" width="7.85546875" style="24" hidden="1" customWidth="1"/>
    <col min="27" max="27" width="0" style="24" hidden="1" customWidth="1"/>
    <col min="28" max="28" width="8.28515625" style="24" hidden="1" customWidth="1"/>
    <col min="29" max="29" width="9.85546875" style="24" hidden="1" customWidth="1"/>
    <col min="30" max="33" width="7.85546875" style="24" hidden="1" customWidth="1"/>
    <col min="34" max="34" width="8.28515625" style="24" hidden="1" customWidth="1"/>
    <col min="35" max="38" width="7.85546875" style="24" hidden="1" customWidth="1"/>
    <col min="39" max="39" width="15.42578125" style="24" hidden="1" customWidth="1"/>
    <col min="40" max="40" width="20.28515625" style="24" hidden="1" customWidth="1"/>
    <col min="41" max="42" width="0" style="24" hidden="1" customWidth="1"/>
    <col min="43" max="226" width="7.7109375" style="24"/>
    <col min="227" max="227" width="12.28515625" style="24" customWidth="1"/>
    <col min="228" max="228" width="16.28515625" style="24" customWidth="1"/>
    <col min="229" max="235" width="10.28515625" style="24" customWidth="1"/>
    <col min="236" max="236" width="13" style="24" customWidth="1"/>
    <col min="237" max="240" width="10.28515625" style="24" customWidth="1"/>
    <col min="241" max="241" width="14" style="24" customWidth="1"/>
    <col min="242" max="244" width="10.28515625" style="24" customWidth="1"/>
    <col min="245" max="245" width="12.7109375" style="24" customWidth="1"/>
    <col min="246" max="246" width="18.28515625" style="24" customWidth="1"/>
    <col min="247" max="253" width="7.7109375" style="24" customWidth="1"/>
    <col min="254" max="482" width="7.7109375" style="24"/>
    <col min="483" max="483" width="12.28515625" style="24" customWidth="1"/>
    <col min="484" max="484" width="16.28515625" style="24" customWidth="1"/>
    <col min="485" max="491" width="10.28515625" style="24" customWidth="1"/>
    <col min="492" max="492" width="13" style="24" customWidth="1"/>
    <col min="493" max="496" width="10.28515625" style="24" customWidth="1"/>
    <col min="497" max="497" width="14" style="24" customWidth="1"/>
    <col min="498" max="500" width="10.28515625" style="24" customWidth="1"/>
    <col min="501" max="501" width="12.7109375" style="24" customWidth="1"/>
    <col min="502" max="502" width="18.28515625" style="24" customWidth="1"/>
    <col min="503" max="509" width="7.7109375" style="24" customWidth="1"/>
    <col min="510" max="738" width="7.7109375" style="24"/>
    <col min="739" max="739" width="12.28515625" style="24" customWidth="1"/>
    <col min="740" max="740" width="16.28515625" style="24" customWidth="1"/>
    <col min="741" max="747" width="10.28515625" style="24" customWidth="1"/>
    <col min="748" max="748" width="13" style="24" customWidth="1"/>
    <col min="749" max="752" width="10.28515625" style="24" customWidth="1"/>
    <col min="753" max="753" width="14" style="24" customWidth="1"/>
    <col min="754" max="756" width="10.28515625" style="24" customWidth="1"/>
    <col min="757" max="757" width="12.7109375" style="24" customWidth="1"/>
    <col min="758" max="758" width="18.28515625" style="24" customWidth="1"/>
    <col min="759" max="765" width="7.7109375" style="24" customWidth="1"/>
    <col min="766" max="994" width="7.7109375" style="24"/>
    <col min="995" max="995" width="12.28515625" style="24" customWidth="1"/>
    <col min="996" max="996" width="16.28515625" style="24" customWidth="1"/>
    <col min="997" max="1003" width="10.28515625" style="24" customWidth="1"/>
    <col min="1004" max="1004" width="13" style="24" customWidth="1"/>
    <col min="1005" max="1008" width="10.28515625" style="24" customWidth="1"/>
    <col min="1009" max="1009" width="14" style="24" customWidth="1"/>
    <col min="1010" max="1012" width="10.28515625" style="24" customWidth="1"/>
    <col min="1013" max="1013" width="12.7109375" style="24" customWidth="1"/>
    <col min="1014" max="1014" width="18.28515625" style="24" customWidth="1"/>
    <col min="1015" max="1021" width="7.7109375" style="24" customWidth="1"/>
    <col min="1022" max="1250" width="7.7109375" style="24"/>
    <col min="1251" max="1251" width="12.28515625" style="24" customWidth="1"/>
    <col min="1252" max="1252" width="16.28515625" style="24" customWidth="1"/>
    <col min="1253" max="1259" width="10.28515625" style="24" customWidth="1"/>
    <col min="1260" max="1260" width="13" style="24" customWidth="1"/>
    <col min="1261" max="1264" width="10.28515625" style="24" customWidth="1"/>
    <col min="1265" max="1265" width="14" style="24" customWidth="1"/>
    <col min="1266" max="1268" width="10.28515625" style="24" customWidth="1"/>
    <col min="1269" max="1269" width="12.7109375" style="24" customWidth="1"/>
    <col min="1270" max="1270" width="18.28515625" style="24" customWidth="1"/>
    <col min="1271" max="1277" width="7.7109375" style="24" customWidth="1"/>
    <col min="1278" max="1506" width="7.7109375" style="24"/>
    <col min="1507" max="1507" width="12.28515625" style="24" customWidth="1"/>
    <col min="1508" max="1508" width="16.28515625" style="24" customWidth="1"/>
    <col min="1509" max="1515" width="10.28515625" style="24" customWidth="1"/>
    <col min="1516" max="1516" width="13" style="24" customWidth="1"/>
    <col min="1517" max="1520" width="10.28515625" style="24" customWidth="1"/>
    <col min="1521" max="1521" width="14" style="24" customWidth="1"/>
    <col min="1522" max="1524" width="10.28515625" style="24" customWidth="1"/>
    <col min="1525" max="1525" width="12.7109375" style="24" customWidth="1"/>
    <col min="1526" max="1526" width="18.28515625" style="24" customWidth="1"/>
    <col min="1527" max="1533" width="7.7109375" style="24" customWidth="1"/>
    <col min="1534" max="1762" width="7.7109375" style="24"/>
    <col min="1763" max="1763" width="12.28515625" style="24" customWidth="1"/>
    <col min="1764" max="1764" width="16.28515625" style="24" customWidth="1"/>
    <col min="1765" max="1771" width="10.28515625" style="24" customWidth="1"/>
    <col min="1772" max="1772" width="13" style="24" customWidth="1"/>
    <col min="1773" max="1776" width="10.28515625" style="24" customWidth="1"/>
    <col min="1777" max="1777" width="14" style="24" customWidth="1"/>
    <col min="1778" max="1780" width="10.28515625" style="24" customWidth="1"/>
    <col min="1781" max="1781" width="12.7109375" style="24" customWidth="1"/>
    <col min="1782" max="1782" width="18.28515625" style="24" customWidth="1"/>
    <col min="1783" max="1789" width="7.7109375" style="24" customWidth="1"/>
    <col min="1790" max="2018" width="7.7109375" style="24"/>
    <col min="2019" max="2019" width="12.28515625" style="24" customWidth="1"/>
    <col min="2020" max="2020" width="16.28515625" style="24" customWidth="1"/>
    <col min="2021" max="2027" width="10.28515625" style="24" customWidth="1"/>
    <col min="2028" max="2028" width="13" style="24" customWidth="1"/>
    <col min="2029" max="2032" width="10.28515625" style="24" customWidth="1"/>
    <col min="2033" max="2033" width="14" style="24" customWidth="1"/>
    <col min="2034" max="2036" width="10.28515625" style="24" customWidth="1"/>
    <col min="2037" max="2037" width="12.7109375" style="24" customWidth="1"/>
    <col min="2038" max="2038" width="18.28515625" style="24" customWidth="1"/>
    <col min="2039" max="2045" width="7.7109375" style="24" customWidth="1"/>
    <col min="2046" max="2274" width="7.7109375" style="24"/>
    <col min="2275" max="2275" width="12.28515625" style="24" customWidth="1"/>
    <col min="2276" max="2276" width="16.28515625" style="24" customWidth="1"/>
    <col min="2277" max="2283" width="10.28515625" style="24" customWidth="1"/>
    <col min="2284" max="2284" width="13" style="24" customWidth="1"/>
    <col min="2285" max="2288" width="10.28515625" style="24" customWidth="1"/>
    <col min="2289" max="2289" width="14" style="24" customWidth="1"/>
    <col min="2290" max="2292" width="10.28515625" style="24" customWidth="1"/>
    <col min="2293" max="2293" width="12.7109375" style="24" customWidth="1"/>
    <col min="2294" max="2294" width="18.28515625" style="24" customWidth="1"/>
    <col min="2295" max="2301" width="7.7109375" style="24" customWidth="1"/>
    <col min="2302" max="2530" width="7.7109375" style="24"/>
    <col min="2531" max="2531" width="12.28515625" style="24" customWidth="1"/>
    <col min="2532" max="2532" width="16.28515625" style="24" customWidth="1"/>
    <col min="2533" max="2539" width="10.28515625" style="24" customWidth="1"/>
    <col min="2540" max="2540" width="13" style="24" customWidth="1"/>
    <col min="2541" max="2544" width="10.28515625" style="24" customWidth="1"/>
    <col min="2545" max="2545" width="14" style="24" customWidth="1"/>
    <col min="2546" max="2548" width="10.28515625" style="24" customWidth="1"/>
    <col min="2549" max="2549" width="12.7109375" style="24" customWidth="1"/>
    <col min="2550" max="2550" width="18.28515625" style="24" customWidth="1"/>
    <col min="2551" max="2557" width="7.7109375" style="24" customWidth="1"/>
    <col min="2558" max="2786" width="7.7109375" style="24"/>
    <col min="2787" max="2787" width="12.28515625" style="24" customWidth="1"/>
    <col min="2788" max="2788" width="16.28515625" style="24" customWidth="1"/>
    <col min="2789" max="2795" width="10.28515625" style="24" customWidth="1"/>
    <col min="2796" max="2796" width="13" style="24" customWidth="1"/>
    <col min="2797" max="2800" width="10.28515625" style="24" customWidth="1"/>
    <col min="2801" max="2801" width="14" style="24" customWidth="1"/>
    <col min="2802" max="2804" width="10.28515625" style="24" customWidth="1"/>
    <col min="2805" max="2805" width="12.7109375" style="24" customWidth="1"/>
    <col min="2806" max="2806" width="18.28515625" style="24" customWidth="1"/>
    <col min="2807" max="2813" width="7.7109375" style="24" customWidth="1"/>
    <col min="2814" max="3042" width="7.7109375" style="24"/>
    <col min="3043" max="3043" width="12.28515625" style="24" customWidth="1"/>
    <col min="3044" max="3044" width="16.28515625" style="24" customWidth="1"/>
    <col min="3045" max="3051" width="10.28515625" style="24" customWidth="1"/>
    <col min="3052" max="3052" width="13" style="24" customWidth="1"/>
    <col min="3053" max="3056" width="10.28515625" style="24" customWidth="1"/>
    <col min="3057" max="3057" width="14" style="24" customWidth="1"/>
    <col min="3058" max="3060" width="10.28515625" style="24" customWidth="1"/>
    <col min="3061" max="3061" width="12.7109375" style="24" customWidth="1"/>
    <col min="3062" max="3062" width="18.28515625" style="24" customWidth="1"/>
    <col min="3063" max="3069" width="7.7109375" style="24" customWidth="1"/>
    <col min="3070" max="3298" width="7.7109375" style="24"/>
    <col min="3299" max="3299" width="12.28515625" style="24" customWidth="1"/>
    <col min="3300" max="3300" width="16.28515625" style="24" customWidth="1"/>
    <col min="3301" max="3307" width="10.28515625" style="24" customWidth="1"/>
    <col min="3308" max="3308" width="13" style="24" customWidth="1"/>
    <col min="3309" max="3312" width="10.28515625" style="24" customWidth="1"/>
    <col min="3313" max="3313" width="14" style="24" customWidth="1"/>
    <col min="3314" max="3316" width="10.28515625" style="24" customWidth="1"/>
    <col min="3317" max="3317" width="12.7109375" style="24" customWidth="1"/>
    <col min="3318" max="3318" width="18.28515625" style="24" customWidth="1"/>
    <col min="3319" max="3325" width="7.7109375" style="24" customWidth="1"/>
    <col min="3326" max="3554" width="7.7109375" style="24"/>
    <col min="3555" max="3555" width="12.28515625" style="24" customWidth="1"/>
    <col min="3556" max="3556" width="16.28515625" style="24" customWidth="1"/>
    <col min="3557" max="3563" width="10.28515625" style="24" customWidth="1"/>
    <col min="3564" max="3564" width="13" style="24" customWidth="1"/>
    <col min="3565" max="3568" width="10.28515625" style="24" customWidth="1"/>
    <col min="3569" max="3569" width="14" style="24" customWidth="1"/>
    <col min="3570" max="3572" width="10.28515625" style="24" customWidth="1"/>
    <col min="3573" max="3573" width="12.7109375" style="24" customWidth="1"/>
    <col min="3574" max="3574" width="18.28515625" style="24" customWidth="1"/>
    <col min="3575" max="3581" width="7.7109375" style="24" customWidth="1"/>
    <col min="3582" max="3810" width="7.7109375" style="24"/>
    <col min="3811" max="3811" width="12.28515625" style="24" customWidth="1"/>
    <col min="3812" max="3812" width="16.28515625" style="24" customWidth="1"/>
    <col min="3813" max="3819" width="10.28515625" style="24" customWidth="1"/>
    <col min="3820" max="3820" width="13" style="24" customWidth="1"/>
    <col min="3821" max="3824" width="10.28515625" style="24" customWidth="1"/>
    <col min="3825" max="3825" width="14" style="24" customWidth="1"/>
    <col min="3826" max="3828" width="10.28515625" style="24" customWidth="1"/>
    <col min="3829" max="3829" width="12.7109375" style="24" customWidth="1"/>
    <col min="3830" max="3830" width="18.28515625" style="24" customWidth="1"/>
    <col min="3831" max="3837" width="7.7109375" style="24" customWidth="1"/>
    <col min="3838" max="4066" width="7.7109375" style="24"/>
    <col min="4067" max="4067" width="12.28515625" style="24" customWidth="1"/>
    <col min="4068" max="4068" width="16.28515625" style="24" customWidth="1"/>
    <col min="4069" max="4075" width="10.28515625" style="24" customWidth="1"/>
    <col min="4076" max="4076" width="13" style="24" customWidth="1"/>
    <col min="4077" max="4080" width="10.28515625" style="24" customWidth="1"/>
    <col min="4081" max="4081" width="14" style="24" customWidth="1"/>
    <col min="4082" max="4084" width="10.28515625" style="24" customWidth="1"/>
    <col min="4085" max="4085" width="12.7109375" style="24" customWidth="1"/>
    <col min="4086" max="4086" width="18.28515625" style="24" customWidth="1"/>
    <col min="4087" max="4093" width="7.7109375" style="24" customWidth="1"/>
    <col min="4094" max="4322" width="7.7109375" style="24"/>
    <col min="4323" max="4323" width="12.28515625" style="24" customWidth="1"/>
    <col min="4324" max="4324" width="16.28515625" style="24" customWidth="1"/>
    <col min="4325" max="4331" width="10.28515625" style="24" customWidth="1"/>
    <col min="4332" max="4332" width="13" style="24" customWidth="1"/>
    <col min="4333" max="4336" width="10.28515625" style="24" customWidth="1"/>
    <col min="4337" max="4337" width="14" style="24" customWidth="1"/>
    <col min="4338" max="4340" width="10.28515625" style="24" customWidth="1"/>
    <col min="4341" max="4341" width="12.7109375" style="24" customWidth="1"/>
    <col min="4342" max="4342" width="18.28515625" style="24" customWidth="1"/>
    <col min="4343" max="4349" width="7.7109375" style="24" customWidth="1"/>
    <col min="4350" max="4578" width="7.7109375" style="24"/>
    <col min="4579" max="4579" width="12.28515625" style="24" customWidth="1"/>
    <col min="4580" max="4580" width="16.28515625" style="24" customWidth="1"/>
    <col min="4581" max="4587" width="10.28515625" style="24" customWidth="1"/>
    <col min="4588" max="4588" width="13" style="24" customWidth="1"/>
    <col min="4589" max="4592" width="10.28515625" style="24" customWidth="1"/>
    <col min="4593" max="4593" width="14" style="24" customWidth="1"/>
    <col min="4594" max="4596" width="10.28515625" style="24" customWidth="1"/>
    <col min="4597" max="4597" width="12.7109375" style="24" customWidth="1"/>
    <col min="4598" max="4598" width="18.28515625" style="24" customWidth="1"/>
    <col min="4599" max="4605" width="7.7109375" style="24" customWidth="1"/>
    <col min="4606" max="4834" width="7.7109375" style="24"/>
    <col min="4835" max="4835" width="12.28515625" style="24" customWidth="1"/>
    <col min="4836" max="4836" width="16.28515625" style="24" customWidth="1"/>
    <col min="4837" max="4843" width="10.28515625" style="24" customWidth="1"/>
    <col min="4844" max="4844" width="13" style="24" customWidth="1"/>
    <col min="4845" max="4848" width="10.28515625" style="24" customWidth="1"/>
    <col min="4849" max="4849" width="14" style="24" customWidth="1"/>
    <col min="4850" max="4852" width="10.28515625" style="24" customWidth="1"/>
    <col min="4853" max="4853" width="12.7109375" style="24" customWidth="1"/>
    <col min="4854" max="4854" width="18.28515625" style="24" customWidth="1"/>
    <col min="4855" max="4861" width="7.7109375" style="24" customWidth="1"/>
    <col min="4862" max="5090" width="7.7109375" style="24"/>
    <col min="5091" max="5091" width="12.28515625" style="24" customWidth="1"/>
    <col min="5092" max="5092" width="16.28515625" style="24" customWidth="1"/>
    <col min="5093" max="5099" width="10.28515625" style="24" customWidth="1"/>
    <col min="5100" max="5100" width="13" style="24" customWidth="1"/>
    <col min="5101" max="5104" width="10.28515625" style="24" customWidth="1"/>
    <col min="5105" max="5105" width="14" style="24" customWidth="1"/>
    <col min="5106" max="5108" width="10.28515625" style="24" customWidth="1"/>
    <col min="5109" max="5109" width="12.7109375" style="24" customWidth="1"/>
    <col min="5110" max="5110" width="18.28515625" style="24" customWidth="1"/>
    <col min="5111" max="5117" width="7.7109375" style="24" customWidth="1"/>
    <col min="5118" max="5346" width="7.7109375" style="24"/>
    <col min="5347" max="5347" width="12.28515625" style="24" customWidth="1"/>
    <col min="5348" max="5348" width="16.28515625" style="24" customWidth="1"/>
    <col min="5349" max="5355" width="10.28515625" style="24" customWidth="1"/>
    <col min="5356" max="5356" width="13" style="24" customWidth="1"/>
    <col min="5357" max="5360" width="10.28515625" style="24" customWidth="1"/>
    <col min="5361" max="5361" width="14" style="24" customWidth="1"/>
    <col min="5362" max="5364" width="10.28515625" style="24" customWidth="1"/>
    <col min="5365" max="5365" width="12.7109375" style="24" customWidth="1"/>
    <col min="5366" max="5366" width="18.28515625" style="24" customWidth="1"/>
    <col min="5367" max="5373" width="7.7109375" style="24" customWidth="1"/>
    <col min="5374" max="5602" width="7.7109375" style="24"/>
    <col min="5603" max="5603" width="12.28515625" style="24" customWidth="1"/>
    <col min="5604" max="5604" width="16.28515625" style="24" customWidth="1"/>
    <col min="5605" max="5611" width="10.28515625" style="24" customWidth="1"/>
    <col min="5612" max="5612" width="13" style="24" customWidth="1"/>
    <col min="5613" max="5616" width="10.28515625" style="24" customWidth="1"/>
    <col min="5617" max="5617" width="14" style="24" customWidth="1"/>
    <col min="5618" max="5620" width="10.28515625" style="24" customWidth="1"/>
    <col min="5621" max="5621" width="12.7109375" style="24" customWidth="1"/>
    <col min="5622" max="5622" width="18.28515625" style="24" customWidth="1"/>
    <col min="5623" max="5629" width="7.7109375" style="24" customWidth="1"/>
    <col min="5630" max="5858" width="7.7109375" style="24"/>
    <col min="5859" max="5859" width="12.28515625" style="24" customWidth="1"/>
    <col min="5860" max="5860" width="16.28515625" style="24" customWidth="1"/>
    <col min="5861" max="5867" width="10.28515625" style="24" customWidth="1"/>
    <col min="5868" max="5868" width="13" style="24" customWidth="1"/>
    <col min="5869" max="5872" width="10.28515625" style="24" customWidth="1"/>
    <col min="5873" max="5873" width="14" style="24" customWidth="1"/>
    <col min="5874" max="5876" width="10.28515625" style="24" customWidth="1"/>
    <col min="5877" max="5877" width="12.7109375" style="24" customWidth="1"/>
    <col min="5878" max="5878" width="18.28515625" style="24" customWidth="1"/>
    <col min="5879" max="5885" width="7.7109375" style="24" customWidth="1"/>
    <col min="5886" max="6114" width="7.7109375" style="24"/>
    <col min="6115" max="6115" width="12.28515625" style="24" customWidth="1"/>
    <col min="6116" max="6116" width="16.28515625" style="24" customWidth="1"/>
    <col min="6117" max="6123" width="10.28515625" style="24" customWidth="1"/>
    <col min="6124" max="6124" width="13" style="24" customWidth="1"/>
    <col min="6125" max="6128" width="10.28515625" style="24" customWidth="1"/>
    <col min="6129" max="6129" width="14" style="24" customWidth="1"/>
    <col min="6130" max="6132" width="10.28515625" style="24" customWidth="1"/>
    <col min="6133" max="6133" width="12.7109375" style="24" customWidth="1"/>
    <col min="6134" max="6134" width="18.28515625" style="24" customWidth="1"/>
    <col min="6135" max="6141" width="7.7109375" style="24" customWidth="1"/>
    <col min="6142" max="6370" width="7.7109375" style="24"/>
    <col min="6371" max="6371" width="12.28515625" style="24" customWidth="1"/>
    <col min="6372" max="6372" width="16.28515625" style="24" customWidth="1"/>
    <col min="6373" max="6379" width="10.28515625" style="24" customWidth="1"/>
    <col min="6380" max="6380" width="13" style="24" customWidth="1"/>
    <col min="6381" max="6384" width="10.28515625" style="24" customWidth="1"/>
    <col min="6385" max="6385" width="14" style="24" customWidth="1"/>
    <col min="6386" max="6388" width="10.28515625" style="24" customWidth="1"/>
    <col min="6389" max="6389" width="12.7109375" style="24" customWidth="1"/>
    <col min="6390" max="6390" width="18.28515625" style="24" customWidth="1"/>
    <col min="6391" max="6397" width="7.7109375" style="24" customWidth="1"/>
    <col min="6398" max="6626" width="7.7109375" style="24"/>
    <col min="6627" max="6627" width="12.28515625" style="24" customWidth="1"/>
    <col min="6628" max="6628" width="16.28515625" style="24" customWidth="1"/>
    <col min="6629" max="6635" width="10.28515625" style="24" customWidth="1"/>
    <col min="6636" max="6636" width="13" style="24" customWidth="1"/>
    <col min="6637" max="6640" width="10.28515625" style="24" customWidth="1"/>
    <col min="6641" max="6641" width="14" style="24" customWidth="1"/>
    <col min="6642" max="6644" width="10.28515625" style="24" customWidth="1"/>
    <col min="6645" max="6645" width="12.7109375" style="24" customWidth="1"/>
    <col min="6646" max="6646" width="18.28515625" style="24" customWidth="1"/>
    <col min="6647" max="6653" width="7.7109375" style="24" customWidth="1"/>
    <col min="6654" max="6882" width="7.7109375" style="24"/>
    <col min="6883" max="6883" width="12.28515625" style="24" customWidth="1"/>
    <col min="6884" max="6884" width="16.28515625" style="24" customWidth="1"/>
    <col min="6885" max="6891" width="10.28515625" style="24" customWidth="1"/>
    <col min="6892" max="6892" width="13" style="24" customWidth="1"/>
    <col min="6893" max="6896" width="10.28515625" style="24" customWidth="1"/>
    <col min="6897" max="6897" width="14" style="24" customWidth="1"/>
    <col min="6898" max="6900" width="10.28515625" style="24" customWidth="1"/>
    <col min="6901" max="6901" width="12.7109375" style="24" customWidth="1"/>
    <col min="6902" max="6902" width="18.28515625" style="24" customWidth="1"/>
    <col min="6903" max="6909" width="7.7109375" style="24" customWidth="1"/>
    <col min="6910" max="7138" width="7.7109375" style="24"/>
    <col min="7139" max="7139" width="12.28515625" style="24" customWidth="1"/>
    <col min="7140" max="7140" width="16.28515625" style="24" customWidth="1"/>
    <col min="7141" max="7147" width="10.28515625" style="24" customWidth="1"/>
    <col min="7148" max="7148" width="13" style="24" customWidth="1"/>
    <col min="7149" max="7152" width="10.28515625" style="24" customWidth="1"/>
    <col min="7153" max="7153" width="14" style="24" customWidth="1"/>
    <col min="7154" max="7156" width="10.28515625" style="24" customWidth="1"/>
    <col min="7157" max="7157" width="12.7109375" style="24" customWidth="1"/>
    <col min="7158" max="7158" width="18.28515625" style="24" customWidth="1"/>
    <col min="7159" max="7165" width="7.7109375" style="24" customWidth="1"/>
    <col min="7166" max="7394" width="7.7109375" style="24"/>
    <col min="7395" max="7395" width="12.28515625" style="24" customWidth="1"/>
    <col min="7396" max="7396" width="16.28515625" style="24" customWidth="1"/>
    <col min="7397" max="7403" width="10.28515625" style="24" customWidth="1"/>
    <col min="7404" max="7404" width="13" style="24" customWidth="1"/>
    <col min="7405" max="7408" width="10.28515625" style="24" customWidth="1"/>
    <col min="7409" max="7409" width="14" style="24" customWidth="1"/>
    <col min="7410" max="7412" width="10.28515625" style="24" customWidth="1"/>
    <col min="7413" max="7413" width="12.7109375" style="24" customWidth="1"/>
    <col min="7414" max="7414" width="18.28515625" style="24" customWidth="1"/>
    <col min="7415" max="7421" width="7.7109375" style="24" customWidth="1"/>
    <col min="7422" max="7650" width="7.7109375" style="24"/>
    <col min="7651" max="7651" width="12.28515625" style="24" customWidth="1"/>
    <col min="7652" max="7652" width="16.28515625" style="24" customWidth="1"/>
    <col min="7653" max="7659" width="10.28515625" style="24" customWidth="1"/>
    <col min="7660" max="7660" width="13" style="24" customWidth="1"/>
    <col min="7661" max="7664" width="10.28515625" style="24" customWidth="1"/>
    <col min="7665" max="7665" width="14" style="24" customWidth="1"/>
    <col min="7666" max="7668" width="10.28515625" style="24" customWidth="1"/>
    <col min="7669" max="7669" width="12.7109375" style="24" customWidth="1"/>
    <col min="7670" max="7670" width="18.28515625" style="24" customWidth="1"/>
    <col min="7671" max="7677" width="7.7109375" style="24" customWidth="1"/>
    <col min="7678" max="7906" width="7.7109375" style="24"/>
    <col min="7907" max="7907" width="12.28515625" style="24" customWidth="1"/>
    <col min="7908" max="7908" width="16.28515625" style="24" customWidth="1"/>
    <col min="7909" max="7915" width="10.28515625" style="24" customWidth="1"/>
    <col min="7916" max="7916" width="13" style="24" customWidth="1"/>
    <col min="7917" max="7920" width="10.28515625" style="24" customWidth="1"/>
    <col min="7921" max="7921" width="14" style="24" customWidth="1"/>
    <col min="7922" max="7924" width="10.28515625" style="24" customWidth="1"/>
    <col min="7925" max="7925" width="12.7109375" style="24" customWidth="1"/>
    <col min="7926" max="7926" width="18.28515625" style="24" customWidth="1"/>
    <col min="7927" max="7933" width="7.7109375" style="24" customWidth="1"/>
    <col min="7934" max="8162" width="7.7109375" style="24"/>
    <col min="8163" max="8163" width="12.28515625" style="24" customWidth="1"/>
    <col min="8164" max="8164" width="16.28515625" style="24" customWidth="1"/>
    <col min="8165" max="8171" width="10.28515625" style="24" customWidth="1"/>
    <col min="8172" max="8172" width="13" style="24" customWidth="1"/>
    <col min="8173" max="8176" width="10.28515625" style="24" customWidth="1"/>
    <col min="8177" max="8177" width="14" style="24" customWidth="1"/>
    <col min="8178" max="8180" width="10.28515625" style="24" customWidth="1"/>
    <col min="8181" max="8181" width="12.7109375" style="24" customWidth="1"/>
    <col min="8182" max="8182" width="18.28515625" style="24" customWidth="1"/>
    <col min="8183" max="8189" width="7.7109375" style="24" customWidth="1"/>
    <col min="8190" max="8418" width="7.7109375" style="24"/>
    <col min="8419" max="8419" width="12.28515625" style="24" customWidth="1"/>
    <col min="8420" max="8420" width="16.28515625" style="24" customWidth="1"/>
    <col min="8421" max="8427" width="10.28515625" style="24" customWidth="1"/>
    <col min="8428" max="8428" width="13" style="24" customWidth="1"/>
    <col min="8429" max="8432" width="10.28515625" style="24" customWidth="1"/>
    <col min="8433" max="8433" width="14" style="24" customWidth="1"/>
    <col min="8434" max="8436" width="10.28515625" style="24" customWidth="1"/>
    <col min="8437" max="8437" width="12.7109375" style="24" customWidth="1"/>
    <col min="8438" max="8438" width="18.28515625" style="24" customWidth="1"/>
    <col min="8439" max="8445" width="7.7109375" style="24" customWidth="1"/>
    <col min="8446" max="8674" width="7.7109375" style="24"/>
    <col min="8675" max="8675" width="12.28515625" style="24" customWidth="1"/>
    <col min="8676" max="8676" width="16.28515625" style="24" customWidth="1"/>
    <col min="8677" max="8683" width="10.28515625" style="24" customWidth="1"/>
    <col min="8684" max="8684" width="13" style="24" customWidth="1"/>
    <col min="8685" max="8688" width="10.28515625" style="24" customWidth="1"/>
    <col min="8689" max="8689" width="14" style="24" customWidth="1"/>
    <col min="8690" max="8692" width="10.28515625" style="24" customWidth="1"/>
    <col min="8693" max="8693" width="12.7109375" style="24" customWidth="1"/>
    <col min="8694" max="8694" width="18.28515625" style="24" customWidth="1"/>
    <col min="8695" max="8701" width="7.7109375" style="24" customWidth="1"/>
    <col min="8702" max="8930" width="7.7109375" style="24"/>
    <col min="8931" max="8931" width="12.28515625" style="24" customWidth="1"/>
    <col min="8932" max="8932" width="16.28515625" style="24" customWidth="1"/>
    <col min="8933" max="8939" width="10.28515625" style="24" customWidth="1"/>
    <col min="8940" max="8940" width="13" style="24" customWidth="1"/>
    <col min="8941" max="8944" width="10.28515625" style="24" customWidth="1"/>
    <col min="8945" max="8945" width="14" style="24" customWidth="1"/>
    <col min="8946" max="8948" width="10.28515625" style="24" customWidth="1"/>
    <col min="8949" max="8949" width="12.7109375" style="24" customWidth="1"/>
    <col min="8950" max="8950" width="18.28515625" style="24" customWidth="1"/>
    <col min="8951" max="8957" width="7.7109375" style="24" customWidth="1"/>
    <col min="8958" max="9186" width="7.7109375" style="24"/>
    <col min="9187" max="9187" width="12.28515625" style="24" customWidth="1"/>
    <col min="9188" max="9188" width="16.28515625" style="24" customWidth="1"/>
    <col min="9189" max="9195" width="10.28515625" style="24" customWidth="1"/>
    <col min="9196" max="9196" width="13" style="24" customWidth="1"/>
    <col min="9197" max="9200" width="10.28515625" style="24" customWidth="1"/>
    <col min="9201" max="9201" width="14" style="24" customWidth="1"/>
    <col min="9202" max="9204" width="10.28515625" style="24" customWidth="1"/>
    <col min="9205" max="9205" width="12.7109375" style="24" customWidth="1"/>
    <col min="9206" max="9206" width="18.28515625" style="24" customWidth="1"/>
    <col min="9207" max="9213" width="7.7109375" style="24" customWidth="1"/>
    <col min="9214" max="9442" width="7.7109375" style="24"/>
    <col min="9443" max="9443" width="12.28515625" style="24" customWidth="1"/>
    <col min="9444" max="9444" width="16.28515625" style="24" customWidth="1"/>
    <col min="9445" max="9451" width="10.28515625" style="24" customWidth="1"/>
    <col min="9452" max="9452" width="13" style="24" customWidth="1"/>
    <col min="9453" max="9456" width="10.28515625" style="24" customWidth="1"/>
    <col min="9457" max="9457" width="14" style="24" customWidth="1"/>
    <col min="9458" max="9460" width="10.28515625" style="24" customWidth="1"/>
    <col min="9461" max="9461" width="12.7109375" style="24" customWidth="1"/>
    <col min="9462" max="9462" width="18.28515625" style="24" customWidth="1"/>
    <col min="9463" max="9469" width="7.7109375" style="24" customWidth="1"/>
    <col min="9470" max="9698" width="7.7109375" style="24"/>
    <col min="9699" max="9699" width="12.28515625" style="24" customWidth="1"/>
    <col min="9700" max="9700" width="16.28515625" style="24" customWidth="1"/>
    <col min="9701" max="9707" width="10.28515625" style="24" customWidth="1"/>
    <col min="9708" max="9708" width="13" style="24" customWidth="1"/>
    <col min="9709" max="9712" width="10.28515625" style="24" customWidth="1"/>
    <col min="9713" max="9713" width="14" style="24" customWidth="1"/>
    <col min="9714" max="9716" width="10.28515625" style="24" customWidth="1"/>
    <col min="9717" max="9717" width="12.7109375" style="24" customWidth="1"/>
    <col min="9718" max="9718" width="18.28515625" style="24" customWidth="1"/>
    <col min="9719" max="9725" width="7.7109375" style="24" customWidth="1"/>
    <col min="9726" max="9954" width="7.7109375" style="24"/>
    <col min="9955" max="9955" width="12.28515625" style="24" customWidth="1"/>
    <col min="9956" max="9956" width="16.28515625" style="24" customWidth="1"/>
    <col min="9957" max="9963" width="10.28515625" style="24" customWidth="1"/>
    <col min="9964" max="9964" width="13" style="24" customWidth="1"/>
    <col min="9965" max="9968" width="10.28515625" style="24" customWidth="1"/>
    <col min="9969" max="9969" width="14" style="24" customWidth="1"/>
    <col min="9970" max="9972" width="10.28515625" style="24" customWidth="1"/>
    <col min="9973" max="9973" width="12.7109375" style="24" customWidth="1"/>
    <col min="9974" max="9974" width="18.28515625" style="24" customWidth="1"/>
    <col min="9975" max="9981" width="7.7109375" style="24" customWidth="1"/>
    <col min="9982" max="10210" width="7.7109375" style="24"/>
    <col min="10211" max="10211" width="12.28515625" style="24" customWidth="1"/>
    <col min="10212" max="10212" width="16.28515625" style="24" customWidth="1"/>
    <col min="10213" max="10219" width="10.28515625" style="24" customWidth="1"/>
    <col min="10220" max="10220" width="13" style="24" customWidth="1"/>
    <col min="10221" max="10224" width="10.28515625" style="24" customWidth="1"/>
    <col min="10225" max="10225" width="14" style="24" customWidth="1"/>
    <col min="10226" max="10228" width="10.28515625" style="24" customWidth="1"/>
    <col min="10229" max="10229" width="12.7109375" style="24" customWidth="1"/>
    <col min="10230" max="10230" width="18.28515625" style="24" customWidth="1"/>
    <col min="10231" max="10237" width="7.7109375" style="24" customWidth="1"/>
    <col min="10238" max="10466" width="7.7109375" style="24"/>
    <col min="10467" max="10467" width="12.28515625" style="24" customWidth="1"/>
    <col min="10468" max="10468" width="16.28515625" style="24" customWidth="1"/>
    <col min="10469" max="10475" width="10.28515625" style="24" customWidth="1"/>
    <col min="10476" max="10476" width="13" style="24" customWidth="1"/>
    <col min="10477" max="10480" width="10.28515625" style="24" customWidth="1"/>
    <col min="10481" max="10481" width="14" style="24" customWidth="1"/>
    <col min="10482" max="10484" width="10.28515625" style="24" customWidth="1"/>
    <col min="10485" max="10485" width="12.7109375" style="24" customWidth="1"/>
    <col min="10486" max="10486" width="18.28515625" style="24" customWidth="1"/>
    <col min="10487" max="10493" width="7.7109375" style="24" customWidth="1"/>
    <col min="10494" max="10722" width="7.7109375" style="24"/>
    <col min="10723" max="10723" width="12.28515625" style="24" customWidth="1"/>
    <col min="10724" max="10724" width="16.28515625" style="24" customWidth="1"/>
    <col min="10725" max="10731" width="10.28515625" style="24" customWidth="1"/>
    <col min="10732" max="10732" width="13" style="24" customWidth="1"/>
    <col min="10733" max="10736" width="10.28515625" style="24" customWidth="1"/>
    <col min="10737" max="10737" width="14" style="24" customWidth="1"/>
    <col min="10738" max="10740" width="10.28515625" style="24" customWidth="1"/>
    <col min="10741" max="10741" width="12.7109375" style="24" customWidth="1"/>
    <col min="10742" max="10742" width="18.28515625" style="24" customWidth="1"/>
    <col min="10743" max="10749" width="7.7109375" style="24" customWidth="1"/>
    <col min="10750" max="10978" width="7.7109375" style="24"/>
    <col min="10979" max="10979" width="12.28515625" style="24" customWidth="1"/>
    <col min="10980" max="10980" width="16.28515625" style="24" customWidth="1"/>
    <col min="10981" max="10987" width="10.28515625" style="24" customWidth="1"/>
    <col min="10988" max="10988" width="13" style="24" customWidth="1"/>
    <col min="10989" max="10992" width="10.28515625" style="24" customWidth="1"/>
    <col min="10993" max="10993" width="14" style="24" customWidth="1"/>
    <col min="10994" max="10996" width="10.28515625" style="24" customWidth="1"/>
    <col min="10997" max="10997" width="12.7109375" style="24" customWidth="1"/>
    <col min="10998" max="10998" width="18.28515625" style="24" customWidth="1"/>
    <col min="10999" max="11005" width="7.7109375" style="24" customWidth="1"/>
    <col min="11006" max="11234" width="7.7109375" style="24"/>
    <col min="11235" max="11235" width="12.28515625" style="24" customWidth="1"/>
    <col min="11236" max="11236" width="16.28515625" style="24" customWidth="1"/>
    <col min="11237" max="11243" width="10.28515625" style="24" customWidth="1"/>
    <col min="11244" max="11244" width="13" style="24" customWidth="1"/>
    <col min="11245" max="11248" width="10.28515625" style="24" customWidth="1"/>
    <col min="11249" max="11249" width="14" style="24" customWidth="1"/>
    <col min="11250" max="11252" width="10.28515625" style="24" customWidth="1"/>
    <col min="11253" max="11253" width="12.7109375" style="24" customWidth="1"/>
    <col min="11254" max="11254" width="18.28515625" style="24" customWidth="1"/>
    <col min="11255" max="11261" width="7.7109375" style="24" customWidth="1"/>
    <col min="11262" max="11490" width="7.7109375" style="24"/>
    <col min="11491" max="11491" width="12.28515625" style="24" customWidth="1"/>
    <col min="11492" max="11492" width="16.28515625" style="24" customWidth="1"/>
    <col min="11493" max="11499" width="10.28515625" style="24" customWidth="1"/>
    <col min="11500" max="11500" width="13" style="24" customWidth="1"/>
    <col min="11501" max="11504" width="10.28515625" style="24" customWidth="1"/>
    <col min="11505" max="11505" width="14" style="24" customWidth="1"/>
    <col min="11506" max="11508" width="10.28515625" style="24" customWidth="1"/>
    <col min="11509" max="11509" width="12.7109375" style="24" customWidth="1"/>
    <col min="11510" max="11510" width="18.28515625" style="24" customWidth="1"/>
    <col min="11511" max="11517" width="7.7109375" style="24" customWidth="1"/>
    <col min="11518" max="11746" width="7.7109375" style="24"/>
    <col min="11747" max="11747" width="12.28515625" style="24" customWidth="1"/>
    <col min="11748" max="11748" width="16.28515625" style="24" customWidth="1"/>
    <col min="11749" max="11755" width="10.28515625" style="24" customWidth="1"/>
    <col min="11756" max="11756" width="13" style="24" customWidth="1"/>
    <col min="11757" max="11760" width="10.28515625" style="24" customWidth="1"/>
    <col min="11761" max="11761" width="14" style="24" customWidth="1"/>
    <col min="11762" max="11764" width="10.28515625" style="24" customWidth="1"/>
    <col min="11765" max="11765" width="12.7109375" style="24" customWidth="1"/>
    <col min="11766" max="11766" width="18.28515625" style="24" customWidth="1"/>
    <col min="11767" max="11773" width="7.7109375" style="24" customWidth="1"/>
    <col min="11774" max="12002" width="7.7109375" style="24"/>
    <col min="12003" max="12003" width="12.28515625" style="24" customWidth="1"/>
    <col min="12004" max="12004" width="16.28515625" style="24" customWidth="1"/>
    <col min="12005" max="12011" width="10.28515625" style="24" customWidth="1"/>
    <col min="12012" max="12012" width="13" style="24" customWidth="1"/>
    <col min="12013" max="12016" width="10.28515625" style="24" customWidth="1"/>
    <col min="12017" max="12017" width="14" style="24" customWidth="1"/>
    <col min="12018" max="12020" width="10.28515625" style="24" customWidth="1"/>
    <col min="12021" max="12021" width="12.7109375" style="24" customWidth="1"/>
    <col min="12022" max="12022" width="18.28515625" style="24" customWidth="1"/>
    <col min="12023" max="12029" width="7.7109375" style="24" customWidth="1"/>
    <col min="12030" max="12258" width="7.7109375" style="24"/>
    <col min="12259" max="12259" width="12.28515625" style="24" customWidth="1"/>
    <col min="12260" max="12260" width="16.28515625" style="24" customWidth="1"/>
    <col min="12261" max="12267" width="10.28515625" style="24" customWidth="1"/>
    <col min="12268" max="12268" width="13" style="24" customWidth="1"/>
    <col min="12269" max="12272" width="10.28515625" style="24" customWidth="1"/>
    <col min="12273" max="12273" width="14" style="24" customWidth="1"/>
    <col min="12274" max="12276" width="10.28515625" style="24" customWidth="1"/>
    <col min="12277" max="12277" width="12.7109375" style="24" customWidth="1"/>
    <col min="12278" max="12278" width="18.28515625" style="24" customWidth="1"/>
    <col min="12279" max="12285" width="7.7109375" style="24" customWidth="1"/>
    <col min="12286" max="12514" width="7.7109375" style="24"/>
    <col min="12515" max="12515" width="12.28515625" style="24" customWidth="1"/>
    <col min="12516" max="12516" width="16.28515625" style="24" customWidth="1"/>
    <col min="12517" max="12523" width="10.28515625" style="24" customWidth="1"/>
    <col min="12524" max="12524" width="13" style="24" customWidth="1"/>
    <col min="12525" max="12528" width="10.28515625" style="24" customWidth="1"/>
    <col min="12529" max="12529" width="14" style="24" customWidth="1"/>
    <col min="12530" max="12532" width="10.28515625" style="24" customWidth="1"/>
    <col min="12533" max="12533" width="12.7109375" style="24" customWidth="1"/>
    <col min="12534" max="12534" width="18.28515625" style="24" customWidth="1"/>
    <col min="12535" max="12541" width="7.7109375" style="24" customWidth="1"/>
    <col min="12542" max="12770" width="7.7109375" style="24"/>
    <col min="12771" max="12771" width="12.28515625" style="24" customWidth="1"/>
    <col min="12772" max="12772" width="16.28515625" style="24" customWidth="1"/>
    <col min="12773" max="12779" width="10.28515625" style="24" customWidth="1"/>
    <col min="12780" max="12780" width="13" style="24" customWidth="1"/>
    <col min="12781" max="12784" width="10.28515625" style="24" customWidth="1"/>
    <col min="12785" max="12785" width="14" style="24" customWidth="1"/>
    <col min="12786" max="12788" width="10.28515625" style="24" customWidth="1"/>
    <col min="12789" max="12789" width="12.7109375" style="24" customWidth="1"/>
    <col min="12790" max="12790" width="18.28515625" style="24" customWidth="1"/>
    <col min="12791" max="12797" width="7.7109375" style="24" customWidth="1"/>
    <col min="12798" max="13026" width="7.7109375" style="24"/>
    <col min="13027" max="13027" width="12.28515625" style="24" customWidth="1"/>
    <col min="13028" max="13028" width="16.28515625" style="24" customWidth="1"/>
    <col min="13029" max="13035" width="10.28515625" style="24" customWidth="1"/>
    <col min="13036" max="13036" width="13" style="24" customWidth="1"/>
    <col min="13037" max="13040" width="10.28515625" style="24" customWidth="1"/>
    <col min="13041" max="13041" width="14" style="24" customWidth="1"/>
    <col min="13042" max="13044" width="10.28515625" style="24" customWidth="1"/>
    <col min="13045" max="13045" width="12.7109375" style="24" customWidth="1"/>
    <col min="13046" max="13046" width="18.28515625" style="24" customWidth="1"/>
    <col min="13047" max="13053" width="7.7109375" style="24" customWidth="1"/>
    <col min="13054" max="13282" width="7.7109375" style="24"/>
    <col min="13283" max="13283" width="12.28515625" style="24" customWidth="1"/>
    <col min="13284" max="13284" width="16.28515625" style="24" customWidth="1"/>
    <col min="13285" max="13291" width="10.28515625" style="24" customWidth="1"/>
    <col min="13292" max="13292" width="13" style="24" customWidth="1"/>
    <col min="13293" max="13296" width="10.28515625" style="24" customWidth="1"/>
    <col min="13297" max="13297" width="14" style="24" customWidth="1"/>
    <col min="13298" max="13300" width="10.28515625" style="24" customWidth="1"/>
    <col min="13301" max="13301" width="12.7109375" style="24" customWidth="1"/>
    <col min="13302" max="13302" width="18.28515625" style="24" customWidth="1"/>
    <col min="13303" max="13309" width="7.7109375" style="24" customWidth="1"/>
    <col min="13310" max="13538" width="7.7109375" style="24"/>
    <col min="13539" max="13539" width="12.28515625" style="24" customWidth="1"/>
    <col min="13540" max="13540" width="16.28515625" style="24" customWidth="1"/>
    <col min="13541" max="13547" width="10.28515625" style="24" customWidth="1"/>
    <col min="13548" max="13548" width="13" style="24" customWidth="1"/>
    <col min="13549" max="13552" width="10.28515625" style="24" customWidth="1"/>
    <col min="13553" max="13553" width="14" style="24" customWidth="1"/>
    <col min="13554" max="13556" width="10.28515625" style="24" customWidth="1"/>
    <col min="13557" max="13557" width="12.7109375" style="24" customWidth="1"/>
    <col min="13558" max="13558" width="18.28515625" style="24" customWidth="1"/>
    <col min="13559" max="13565" width="7.7109375" style="24" customWidth="1"/>
    <col min="13566" max="13794" width="7.7109375" style="24"/>
    <col min="13795" max="13795" width="12.28515625" style="24" customWidth="1"/>
    <col min="13796" max="13796" width="16.28515625" style="24" customWidth="1"/>
    <col min="13797" max="13803" width="10.28515625" style="24" customWidth="1"/>
    <col min="13804" max="13804" width="13" style="24" customWidth="1"/>
    <col min="13805" max="13808" width="10.28515625" style="24" customWidth="1"/>
    <col min="13809" max="13809" width="14" style="24" customWidth="1"/>
    <col min="13810" max="13812" width="10.28515625" style="24" customWidth="1"/>
    <col min="13813" max="13813" width="12.7109375" style="24" customWidth="1"/>
    <col min="13814" max="13814" width="18.28515625" style="24" customWidth="1"/>
    <col min="13815" max="13821" width="7.7109375" style="24" customWidth="1"/>
    <col min="13822" max="14050" width="7.7109375" style="24"/>
    <col min="14051" max="14051" width="12.28515625" style="24" customWidth="1"/>
    <col min="14052" max="14052" width="16.28515625" style="24" customWidth="1"/>
    <col min="14053" max="14059" width="10.28515625" style="24" customWidth="1"/>
    <col min="14060" max="14060" width="13" style="24" customWidth="1"/>
    <col min="14061" max="14064" width="10.28515625" style="24" customWidth="1"/>
    <col min="14065" max="14065" width="14" style="24" customWidth="1"/>
    <col min="14066" max="14068" width="10.28515625" style="24" customWidth="1"/>
    <col min="14069" max="14069" width="12.7109375" style="24" customWidth="1"/>
    <col min="14070" max="14070" width="18.28515625" style="24" customWidth="1"/>
    <col min="14071" max="14077" width="7.7109375" style="24" customWidth="1"/>
    <col min="14078" max="14306" width="7.7109375" style="24"/>
    <col min="14307" max="14307" width="12.28515625" style="24" customWidth="1"/>
    <col min="14308" max="14308" width="16.28515625" style="24" customWidth="1"/>
    <col min="14309" max="14315" width="10.28515625" style="24" customWidth="1"/>
    <col min="14316" max="14316" width="13" style="24" customWidth="1"/>
    <col min="14317" max="14320" width="10.28515625" style="24" customWidth="1"/>
    <col min="14321" max="14321" width="14" style="24" customWidth="1"/>
    <col min="14322" max="14324" width="10.28515625" style="24" customWidth="1"/>
    <col min="14325" max="14325" width="12.7109375" style="24" customWidth="1"/>
    <col min="14326" max="14326" width="18.28515625" style="24" customWidth="1"/>
    <col min="14327" max="14333" width="7.7109375" style="24" customWidth="1"/>
    <col min="14334" max="14562" width="7.7109375" style="24"/>
    <col min="14563" max="14563" width="12.28515625" style="24" customWidth="1"/>
    <col min="14564" max="14564" width="16.28515625" style="24" customWidth="1"/>
    <col min="14565" max="14571" width="10.28515625" style="24" customWidth="1"/>
    <col min="14572" max="14572" width="13" style="24" customWidth="1"/>
    <col min="14573" max="14576" width="10.28515625" style="24" customWidth="1"/>
    <col min="14577" max="14577" width="14" style="24" customWidth="1"/>
    <col min="14578" max="14580" width="10.28515625" style="24" customWidth="1"/>
    <col min="14581" max="14581" width="12.7109375" style="24" customWidth="1"/>
    <col min="14582" max="14582" width="18.28515625" style="24" customWidth="1"/>
    <col min="14583" max="14589" width="7.7109375" style="24" customWidth="1"/>
    <col min="14590" max="14818" width="7.7109375" style="24"/>
    <col min="14819" max="14819" width="12.28515625" style="24" customWidth="1"/>
    <col min="14820" max="14820" width="16.28515625" style="24" customWidth="1"/>
    <col min="14821" max="14827" width="10.28515625" style="24" customWidth="1"/>
    <col min="14828" max="14828" width="13" style="24" customWidth="1"/>
    <col min="14829" max="14832" width="10.28515625" style="24" customWidth="1"/>
    <col min="14833" max="14833" width="14" style="24" customWidth="1"/>
    <col min="14834" max="14836" width="10.28515625" style="24" customWidth="1"/>
    <col min="14837" max="14837" width="12.7109375" style="24" customWidth="1"/>
    <col min="14838" max="14838" width="18.28515625" style="24" customWidth="1"/>
    <col min="14839" max="14845" width="7.7109375" style="24" customWidth="1"/>
    <col min="14846" max="15074" width="7.7109375" style="24"/>
    <col min="15075" max="15075" width="12.28515625" style="24" customWidth="1"/>
    <col min="15076" max="15076" width="16.28515625" style="24" customWidth="1"/>
    <col min="15077" max="15083" width="10.28515625" style="24" customWidth="1"/>
    <col min="15084" max="15084" width="13" style="24" customWidth="1"/>
    <col min="15085" max="15088" width="10.28515625" style="24" customWidth="1"/>
    <col min="15089" max="15089" width="14" style="24" customWidth="1"/>
    <col min="15090" max="15092" width="10.28515625" style="24" customWidth="1"/>
    <col min="15093" max="15093" width="12.7109375" style="24" customWidth="1"/>
    <col min="15094" max="15094" width="18.28515625" style="24" customWidth="1"/>
    <col min="15095" max="15101" width="7.7109375" style="24" customWidth="1"/>
    <col min="15102" max="15330" width="7.7109375" style="24"/>
    <col min="15331" max="15331" width="12.28515625" style="24" customWidth="1"/>
    <col min="15332" max="15332" width="16.28515625" style="24" customWidth="1"/>
    <col min="15333" max="15339" width="10.28515625" style="24" customWidth="1"/>
    <col min="15340" max="15340" width="13" style="24" customWidth="1"/>
    <col min="15341" max="15344" width="10.28515625" style="24" customWidth="1"/>
    <col min="15345" max="15345" width="14" style="24" customWidth="1"/>
    <col min="15346" max="15348" width="10.28515625" style="24" customWidth="1"/>
    <col min="15349" max="15349" width="12.7109375" style="24" customWidth="1"/>
    <col min="15350" max="15350" width="18.28515625" style="24" customWidth="1"/>
    <col min="15351" max="15357" width="7.7109375" style="24" customWidth="1"/>
    <col min="15358" max="15586" width="7.7109375" style="24"/>
    <col min="15587" max="15587" width="12.28515625" style="24" customWidth="1"/>
    <col min="15588" max="15588" width="16.28515625" style="24" customWidth="1"/>
    <col min="15589" max="15595" width="10.28515625" style="24" customWidth="1"/>
    <col min="15596" max="15596" width="13" style="24" customWidth="1"/>
    <col min="15597" max="15600" width="10.28515625" style="24" customWidth="1"/>
    <col min="15601" max="15601" width="14" style="24" customWidth="1"/>
    <col min="15602" max="15604" width="10.28515625" style="24" customWidth="1"/>
    <col min="15605" max="15605" width="12.7109375" style="24" customWidth="1"/>
    <col min="15606" max="15606" width="18.28515625" style="24" customWidth="1"/>
    <col min="15607" max="15613" width="7.7109375" style="24" customWidth="1"/>
    <col min="15614" max="15842" width="7.7109375" style="24"/>
    <col min="15843" max="15843" width="12.28515625" style="24" customWidth="1"/>
    <col min="15844" max="15844" width="16.28515625" style="24" customWidth="1"/>
    <col min="15845" max="15851" width="10.28515625" style="24" customWidth="1"/>
    <col min="15852" max="15852" width="13" style="24" customWidth="1"/>
    <col min="15853" max="15856" width="10.28515625" style="24" customWidth="1"/>
    <col min="15857" max="15857" width="14" style="24" customWidth="1"/>
    <col min="15858" max="15860" width="10.28515625" style="24" customWidth="1"/>
    <col min="15861" max="15861" width="12.7109375" style="24" customWidth="1"/>
    <col min="15862" max="15862" width="18.28515625" style="24" customWidth="1"/>
    <col min="15863" max="15869" width="7.7109375" style="24" customWidth="1"/>
    <col min="15870" max="16098" width="7.7109375" style="24"/>
    <col min="16099" max="16099" width="12.28515625" style="24" customWidth="1"/>
    <col min="16100" max="16100" width="16.28515625" style="24" customWidth="1"/>
    <col min="16101" max="16107" width="10.28515625" style="24" customWidth="1"/>
    <col min="16108" max="16108" width="13" style="24" customWidth="1"/>
    <col min="16109" max="16112" width="10.28515625" style="24" customWidth="1"/>
    <col min="16113" max="16113" width="14" style="24" customWidth="1"/>
    <col min="16114" max="16116" width="10.28515625" style="24" customWidth="1"/>
    <col min="16117" max="16117" width="12.7109375" style="24" customWidth="1"/>
    <col min="16118" max="16118" width="18.28515625" style="24" customWidth="1"/>
    <col min="16119" max="16125" width="7.7109375" style="24" customWidth="1"/>
    <col min="16126" max="16384" width="7.7109375" style="24"/>
  </cols>
  <sheetData>
    <row r="1" spans="1:41" ht="36" customHeight="1">
      <c r="A1" s="1202" t="s">
        <v>1047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V1" s="1202" t="s">
        <v>837</v>
      </c>
      <c r="W1" s="1203"/>
      <c r="X1" s="1203"/>
      <c r="Y1" s="1203"/>
      <c r="Z1" s="1203"/>
      <c r="AA1" s="1203"/>
      <c r="AB1" s="1203"/>
      <c r="AC1" s="1203"/>
      <c r="AD1" s="1203"/>
      <c r="AE1" s="1203"/>
      <c r="AF1" s="1203"/>
      <c r="AG1" s="1203"/>
      <c r="AH1" s="1203"/>
      <c r="AI1" s="1203"/>
      <c r="AJ1" s="1203"/>
      <c r="AK1" s="1203"/>
      <c r="AL1" s="1203"/>
      <c r="AM1" s="1203"/>
      <c r="AN1" s="1203"/>
      <c r="AO1" s="1203"/>
    </row>
    <row r="2" spans="1:41" ht="36" customHeight="1">
      <c r="A2" s="994" t="s">
        <v>1498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V2" s="994" t="s">
        <v>1462</v>
      </c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  <c r="AI2" s="994"/>
      <c r="AJ2" s="994"/>
      <c r="AK2" s="994"/>
      <c r="AL2" s="994"/>
      <c r="AM2" s="994"/>
      <c r="AN2" s="994"/>
      <c r="AO2" s="994"/>
    </row>
    <row r="3" spans="1:41" ht="24.75" customHeight="1">
      <c r="A3" s="1070" t="s">
        <v>1392</v>
      </c>
      <c r="B3" s="1070"/>
      <c r="C3" s="1070"/>
      <c r="D3" s="1070"/>
      <c r="E3" s="1070"/>
      <c r="F3" s="1070"/>
      <c r="G3" s="1070"/>
      <c r="H3" s="1070"/>
      <c r="I3" s="1070"/>
      <c r="J3" s="1071"/>
      <c r="K3" s="1072" t="s">
        <v>682</v>
      </c>
      <c r="L3" s="1072"/>
      <c r="M3" s="1072"/>
      <c r="N3" s="1072"/>
      <c r="O3" s="1072"/>
      <c r="P3" s="1072"/>
      <c r="Q3" s="1072"/>
      <c r="R3" s="1072"/>
      <c r="S3" s="1072"/>
      <c r="T3" s="1073"/>
      <c r="V3" s="1163" t="s">
        <v>508</v>
      </c>
      <c r="W3" s="1163"/>
      <c r="X3" s="1163"/>
      <c r="Y3" s="1163"/>
      <c r="Z3" s="1163"/>
      <c r="AA3" s="1163"/>
      <c r="AB3" s="1163"/>
      <c r="AC3" s="1163"/>
      <c r="AD3" s="1163"/>
      <c r="AE3" s="1164"/>
      <c r="AF3" s="1165" t="s">
        <v>509</v>
      </c>
      <c r="AG3" s="1165"/>
      <c r="AH3" s="1165"/>
      <c r="AI3" s="1165"/>
      <c r="AJ3" s="1165"/>
      <c r="AK3" s="1165"/>
      <c r="AL3" s="1165"/>
      <c r="AM3" s="1165"/>
      <c r="AN3" s="1165"/>
      <c r="AO3" s="1166"/>
    </row>
    <row r="4" spans="1:41" s="33" customFormat="1" ht="18.75" customHeight="1">
      <c r="A4" s="1074" t="s">
        <v>833</v>
      </c>
      <c r="B4" s="1200" t="s">
        <v>510</v>
      </c>
      <c r="C4" s="1200" t="s">
        <v>623</v>
      </c>
      <c r="D4" s="1200" t="s">
        <v>869</v>
      </c>
      <c r="E4" s="1200" t="s">
        <v>511</v>
      </c>
      <c r="F4" s="1200" t="s">
        <v>512</v>
      </c>
      <c r="G4" s="1200" t="s">
        <v>513</v>
      </c>
      <c r="H4" s="1200" t="s">
        <v>514</v>
      </c>
      <c r="I4" s="1200" t="s">
        <v>515</v>
      </c>
      <c r="J4" s="1200" t="s">
        <v>516</v>
      </c>
      <c r="K4" s="1200" t="s">
        <v>517</v>
      </c>
      <c r="L4" s="1200" t="s">
        <v>518</v>
      </c>
      <c r="M4" s="1200" t="s">
        <v>519</v>
      </c>
      <c r="N4" s="1200" t="s">
        <v>520</v>
      </c>
      <c r="O4" s="1200" t="s">
        <v>521</v>
      </c>
      <c r="P4" s="1200" t="s">
        <v>522</v>
      </c>
      <c r="Q4" s="1200" t="s">
        <v>523</v>
      </c>
      <c r="R4" s="1200" t="s">
        <v>524</v>
      </c>
      <c r="S4" s="1075" t="s">
        <v>84</v>
      </c>
      <c r="T4" s="1075" t="s">
        <v>839</v>
      </c>
      <c r="V4" s="1074" t="s">
        <v>833</v>
      </c>
      <c r="W4" s="1200" t="s">
        <v>510</v>
      </c>
      <c r="X4" s="1200" t="s">
        <v>623</v>
      </c>
      <c r="Y4" s="1200" t="s">
        <v>869</v>
      </c>
      <c r="Z4" s="1200" t="s">
        <v>511</v>
      </c>
      <c r="AA4" s="1200" t="s">
        <v>512</v>
      </c>
      <c r="AB4" s="1200" t="s">
        <v>513</v>
      </c>
      <c r="AC4" s="1200" t="s">
        <v>514</v>
      </c>
      <c r="AD4" s="1200" t="s">
        <v>515</v>
      </c>
      <c r="AE4" s="1200" t="s">
        <v>516</v>
      </c>
      <c r="AF4" s="1200" t="s">
        <v>517</v>
      </c>
      <c r="AG4" s="1200" t="s">
        <v>518</v>
      </c>
      <c r="AH4" s="1200" t="s">
        <v>519</v>
      </c>
      <c r="AI4" s="1200" t="s">
        <v>520</v>
      </c>
      <c r="AJ4" s="1200" t="s">
        <v>521</v>
      </c>
      <c r="AK4" s="1200" t="s">
        <v>522</v>
      </c>
      <c r="AL4" s="1200" t="s">
        <v>523</v>
      </c>
      <c r="AM4" s="1200" t="s">
        <v>524</v>
      </c>
      <c r="AN4" s="1075" t="s">
        <v>84</v>
      </c>
      <c r="AO4" s="1075" t="s">
        <v>839</v>
      </c>
    </row>
    <row r="5" spans="1:41" s="33" customFormat="1" ht="15" customHeight="1">
      <c r="A5" s="1074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201"/>
      <c r="P5" s="1201"/>
      <c r="Q5" s="1201"/>
      <c r="R5" s="1201"/>
      <c r="S5" s="1137"/>
      <c r="T5" s="1137"/>
      <c r="V5" s="1074"/>
      <c r="W5" s="1201"/>
      <c r="X5" s="1201"/>
      <c r="Y5" s="1201"/>
      <c r="Z5" s="1201"/>
      <c r="AA5" s="1201"/>
      <c r="AB5" s="1201"/>
      <c r="AC5" s="1201"/>
      <c r="AD5" s="1201"/>
      <c r="AE5" s="1201"/>
      <c r="AF5" s="1201"/>
      <c r="AG5" s="1201"/>
      <c r="AH5" s="1201"/>
      <c r="AI5" s="1201"/>
      <c r="AJ5" s="1201"/>
      <c r="AK5" s="1201"/>
      <c r="AL5" s="1201"/>
      <c r="AM5" s="1201"/>
      <c r="AN5" s="1137"/>
      <c r="AO5" s="1137"/>
    </row>
    <row r="6" spans="1:41" s="33" customFormat="1" ht="17.25" customHeight="1">
      <c r="A6" s="1074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201"/>
      <c r="R6" s="1201"/>
      <c r="S6" s="1137"/>
      <c r="T6" s="1137"/>
      <c r="V6" s="1074"/>
      <c r="W6" s="1201"/>
      <c r="X6" s="1201"/>
      <c r="Y6" s="1201"/>
      <c r="Z6" s="1201"/>
      <c r="AA6" s="1201"/>
      <c r="AB6" s="1201"/>
      <c r="AC6" s="1201"/>
      <c r="AD6" s="1201"/>
      <c r="AE6" s="1201"/>
      <c r="AF6" s="1201"/>
      <c r="AG6" s="1201"/>
      <c r="AH6" s="1201"/>
      <c r="AI6" s="1201"/>
      <c r="AJ6" s="1201"/>
      <c r="AK6" s="1201"/>
      <c r="AL6" s="1201"/>
      <c r="AM6" s="1201"/>
      <c r="AN6" s="1137"/>
      <c r="AO6" s="1137"/>
    </row>
    <row r="7" spans="1:41" s="33" customFormat="1" ht="91.5" customHeight="1">
      <c r="A7" s="1074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201"/>
      <c r="R7" s="1201"/>
      <c r="S7" s="1137"/>
      <c r="T7" s="1137"/>
      <c r="V7" s="1074"/>
      <c r="W7" s="1201"/>
      <c r="X7" s="1201"/>
      <c r="Y7" s="1201"/>
      <c r="Z7" s="1201"/>
      <c r="AA7" s="1201"/>
      <c r="AB7" s="1201"/>
      <c r="AC7" s="1201"/>
      <c r="AD7" s="1201"/>
      <c r="AE7" s="1201"/>
      <c r="AF7" s="1201"/>
      <c r="AG7" s="1201"/>
      <c r="AH7" s="1201"/>
      <c r="AI7" s="1201"/>
      <c r="AJ7" s="1201"/>
      <c r="AK7" s="1201"/>
      <c r="AL7" s="1201"/>
      <c r="AM7" s="1201"/>
      <c r="AN7" s="1137"/>
      <c r="AO7" s="1137"/>
    </row>
    <row r="8" spans="1:41" ht="24.95" customHeight="1">
      <c r="A8" s="412" t="s">
        <v>104</v>
      </c>
      <c r="B8" s="876">
        <v>508418</v>
      </c>
      <c r="C8" s="876">
        <v>850188</v>
      </c>
      <c r="D8" s="876">
        <v>724015</v>
      </c>
      <c r="E8" s="876">
        <v>141975</v>
      </c>
      <c r="F8" s="876">
        <v>726828</v>
      </c>
      <c r="G8" s="876">
        <v>1403660</v>
      </c>
      <c r="H8" s="876">
        <v>1173151</v>
      </c>
      <c r="I8" s="876">
        <v>20806975</v>
      </c>
      <c r="J8" s="876">
        <v>163625</v>
      </c>
      <c r="K8" s="876">
        <v>278832</v>
      </c>
      <c r="L8" s="876">
        <v>14559</v>
      </c>
      <c r="M8" s="876">
        <v>368799</v>
      </c>
      <c r="N8" s="876">
        <v>6985249</v>
      </c>
      <c r="O8" s="876">
        <v>1266540</v>
      </c>
      <c r="P8" s="876">
        <v>95688</v>
      </c>
      <c r="Q8" s="869">
        <v>3003886</v>
      </c>
      <c r="R8" s="876">
        <v>1482154</v>
      </c>
      <c r="S8" s="434">
        <f>SUM(B8:R8)</f>
        <v>39994542</v>
      </c>
      <c r="T8" s="416" t="s">
        <v>2</v>
      </c>
      <c r="U8" s="811"/>
      <c r="V8" s="412" t="s">
        <v>104</v>
      </c>
      <c r="W8" s="417">
        <v>48256</v>
      </c>
      <c r="X8" s="417">
        <v>306790</v>
      </c>
      <c r="Y8" s="417">
        <v>79741</v>
      </c>
      <c r="Z8" s="417">
        <v>121856</v>
      </c>
      <c r="AA8" s="417">
        <v>588471</v>
      </c>
      <c r="AB8" s="417">
        <v>263620</v>
      </c>
      <c r="AC8" s="417">
        <v>612781</v>
      </c>
      <c r="AD8" s="417">
        <v>5682195</v>
      </c>
      <c r="AE8" s="417">
        <v>61247</v>
      </c>
      <c r="AF8" s="417">
        <v>238105</v>
      </c>
      <c r="AG8" s="417">
        <v>1602</v>
      </c>
      <c r="AH8" s="417">
        <v>28938</v>
      </c>
      <c r="AI8" s="417">
        <v>3356455</v>
      </c>
      <c r="AJ8" s="417">
        <v>5366</v>
      </c>
      <c r="AK8" s="417">
        <v>2347</v>
      </c>
      <c r="AL8" s="275">
        <v>87028</v>
      </c>
      <c r="AM8" s="417">
        <v>125161</v>
      </c>
      <c r="AN8" s="434">
        <f>SUM(W8:AM8)</f>
        <v>11609959</v>
      </c>
      <c r="AO8" s="651" t="s">
        <v>2</v>
      </c>
    </row>
    <row r="9" spans="1:41" s="61" customFormat="1" ht="24.95" customHeight="1">
      <c r="A9" s="412" t="s">
        <v>751</v>
      </c>
      <c r="B9" s="444">
        <v>23863</v>
      </c>
      <c r="C9" s="444">
        <v>271803</v>
      </c>
      <c r="D9" s="444">
        <v>245609</v>
      </c>
      <c r="E9" s="444">
        <v>25272</v>
      </c>
      <c r="F9" s="444">
        <v>92599</v>
      </c>
      <c r="G9" s="444">
        <v>181073</v>
      </c>
      <c r="H9" s="444">
        <v>467644</v>
      </c>
      <c r="I9" s="444">
        <v>5794930</v>
      </c>
      <c r="J9" s="444">
        <v>22724</v>
      </c>
      <c r="K9" s="444">
        <v>172263</v>
      </c>
      <c r="L9" s="444">
        <v>2049</v>
      </c>
      <c r="M9" s="444">
        <v>38621</v>
      </c>
      <c r="N9" s="444">
        <v>1734562</v>
      </c>
      <c r="O9" s="444">
        <v>443155</v>
      </c>
      <c r="P9" s="444">
        <v>12674</v>
      </c>
      <c r="Q9" s="444">
        <v>821737</v>
      </c>
      <c r="R9" s="444">
        <v>119083</v>
      </c>
      <c r="S9" s="434">
        <f>SUM(B9:R9)</f>
        <v>10469661</v>
      </c>
      <c r="T9" s="416" t="s">
        <v>1139</v>
      </c>
      <c r="V9" s="412" t="s">
        <v>751</v>
      </c>
      <c r="W9" s="444">
        <v>23695</v>
      </c>
      <c r="X9" s="444">
        <v>135446</v>
      </c>
      <c r="Y9" s="444">
        <v>5705</v>
      </c>
      <c r="Z9" s="444">
        <v>15721</v>
      </c>
      <c r="AA9" s="444">
        <v>92599</v>
      </c>
      <c r="AB9" s="444">
        <v>175570</v>
      </c>
      <c r="AC9" s="444">
        <v>418774</v>
      </c>
      <c r="AD9" s="444">
        <v>5794930</v>
      </c>
      <c r="AE9" s="444">
        <v>22724</v>
      </c>
      <c r="AF9" s="444">
        <v>172263</v>
      </c>
      <c r="AG9" s="444">
        <v>2049</v>
      </c>
      <c r="AH9" s="444">
        <v>38621</v>
      </c>
      <c r="AI9" s="444">
        <v>1734084</v>
      </c>
      <c r="AJ9" s="444">
        <v>2421</v>
      </c>
      <c r="AK9" s="444">
        <v>8345</v>
      </c>
      <c r="AL9" s="444">
        <v>630016</v>
      </c>
      <c r="AM9" s="444">
        <v>40098</v>
      </c>
      <c r="AN9" s="434">
        <f>SUM(W9:AM9)</f>
        <v>9313061</v>
      </c>
      <c r="AO9" s="651" t="s">
        <v>1139</v>
      </c>
    </row>
    <row r="10" spans="1:41" ht="24.95" customHeight="1">
      <c r="A10" s="412" t="s">
        <v>105</v>
      </c>
      <c r="B10" s="876">
        <v>52165</v>
      </c>
      <c r="C10" s="876">
        <v>152791</v>
      </c>
      <c r="D10" s="876">
        <v>306044</v>
      </c>
      <c r="E10" s="876">
        <v>92815</v>
      </c>
      <c r="F10" s="876">
        <v>93080</v>
      </c>
      <c r="G10" s="876">
        <v>111944</v>
      </c>
      <c r="H10" s="876">
        <v>612254</v>
      </c>
      <c r="I10" s="876">
        <v>6816092</v>
      </c>
      <c r="J10" s="876">
        <v>116213</v>
      </c>
      <c r="K10" s="876">
        <v>470382</v>
      </c>
      <c r="L10" s="876">
        <v>5834</v>
      </c>
      <c r="M10" s="876">
        <v>44132</v>
      </c>
      <c r="N10" s="876">
        <v>3208816</v>
      </c>
      <c r="O10" s="876">
        <v>479227</v>
      </c>
      <c r="P10" s="876">
        <v>15736</v>
      </c>
      <c r="Q10" s="869">
        <v>257687</v>
      </c>
      <c r="R10" s="876">
        <v>190506</v>
      </c>
      <c r="S10" s="434">
        <f>SUM(B10:R10)</f>
        <v>13025718</v>
      </c>
      <c r="T10" s="416" t="s">
        <v>5</v>
      </c>
      <c r="V10" s="412" t="s">
        <v>105</v>
      </c>
      <c r="W10" s="417">
        <v>43653</v>
      </c>
      <c r="X10" s="417">
        <v>128672</v>
      </c>
      <c r="Y10" s="417">
        <v>109548</v>
      </c>
      <c r="Z10" s="417">
        <v>89399</v>
      </c>
      <c r="AA10" s="417">
        <v>92940</v>
      </c>
      <c r="AB10" s="417">
        <v>110638</v>
      </c>
      <c r="AC10" s="417">
        <v>556355</v>
      </c>
      <c r="AD10" s="417">
        <v>6685080</v>
      </c>
      <c r="AE10" s="417">
        <v>116213</v>
      </c>
      <c r="AF10" s="417">
        <v>357649</v>
      </c>
      <c r="AG10" s="417">
        <v>5834</v>
      </c>
      <c r="AH10" s="417">
        <v>44132</v>
      </c>
      <c r="AI10" s="417">
        <v>3126012</v>
      </c>
      <c r="AJ10" s="417">
        <v>25930</v>
      </c>
      <c r="AK10" s="417">
        <v>12136</v>
      </c>
      <c r="AL10" s="275">
        <v>198807</v>
      </c>
      <c r="AM10" s="417">
        <v>172695</v>
      </c>
      <c r="AN10" s="434">
        <f>SUM(W10:AM10)</f>
        <v>11875693</v>
      </c>
      <c r="AO10" s="651" t="s">
        <v>5</v>
      </c>
    </row>
    <row r="11" spans="1:41" ht="24.95" customHeight="1">
      <c r="A11" s="412" t="s">
        <v>106</v>
      </c>
      <c r="B11" s="444">
        <v>26334</v>
      </c>
      <c r="C11" s="444">
        <v>684541</v>
      </c>
      <c r="D11" s="444">
        <v>115030</v>
      </c>
      <c r="E11" s="444">
        <v>16527</v>
      </c>
      <c r="F11" s="444">
        <v>303821</v>
      </c>
      <c r="G11" s="444">
        <v>58264</v>
      </c>
      <c r="H11" s="444">
        <v>288173</v>
      </c>
      <c r="I11" s="444">
        <v>4438349</v>
      </c>
      <c r="J11" s="444">
        <v>29562</v>
      </c>
      <c r="K11" s="444">
        <v>255709</v>
      </c>
      <c r="L11" s="444">
        <v>199</v>
      </c>
      <c r="M11" s="444">
        <v>14367</v>
      </c>
      <c r="N11" s="444">
        <v>1036627</v>
      </c>
      <c r="O11" s="444">
        <v>3346</v>
      </c>
      <c r="P11" s="444">
        <v>3378</v>
      </c>
      <c r="Q11" s="444">
        <v>222344</v>
      </c>
      <c r="R11" s="444">
        <v>271592</v>
      </c>
      <c r="S11" s="434">
        <f>SUM(B11:R11)</f>
        <v>7768163</v>
      </c>
      <c r="T11" s="416" t="s">
        <v>7</v>
      </c>
      <c r="V11" s="412" t="s">
        <v>106</v>
      </c>
      <c r="W11" s="444">
        <v>26334</v>
      </c>
      <c r="X11" s="444">
        <v>646372</v>
      </c>
      <c r="Y11" s="444">
        <v>1410</v>
      </c>
      <c r="Z11" s="444">
        <v>16527</v>
      </c>
      <c r="AA11" s="444">
        <v>303821</v>
      </c>
      <c r="AB11" s="444">
        <v>58264</v>
      </c>
      <c r="AC11" s="444">
        <v>233638</v>
      </c>
      <c r="AD11" s="444">
        <v>4438349</v>
      </c>
      <c r="AE11" s="444">
        <v>12477</v>
      </c>
      <c r="AF11" s="444">
        <v>206188</v>
      </c>
      <c r="AG11" s="444">
        <v>199</v>
      </c>
      <c r="AH11" s="444">
        <v>14367</v>
      </c>
      <c r="AI11" s="444">
        <v>1000021</v>
      </c>
      <c r="AJ11" s="444">
        <v>1192</v>
      </c>
      <c r="AK11" s="444">
        <v>242</v>
      </c>
      <c r="AL11" s="444">
        <v>87944</v>
      </c>
      <c r="AM11" s="444">
        <v>107494</v>
      </c>
      <c r="AN11" s="434">
        <f>SUM(W11:AM11)</f>
        <v>7154839</v>
      </c>
      <c r="AO11" s="651" t="s">
        <v>7</v>
      </c>
    </row>
    <row r="12" spans="1:41" ht="24.95" customHeight="1">
      <c r="A12" s="412" t="s">
        <v>107</v>
      </c>
      <c r="B12" s="876">
        <v>178797</v>
      </c>
      <c r="C12" s="876">
        <v>92123</v>
      </c>
      <c r="D12" s="876">
        <v>3979</v>
      </c>
      <c r="E12" s="876">
        <v>155286</v>
      </c>
      <c r="F12" s="876">
        <v>99299</v>
      </c>
      <c r="G12" s="876">
        <v>199076</v>
      </c>
      <c r="H12" s="876">
        <v>886719</v>
      </c>
      <c r="I12" s="876">
        <v>9566210</v>
      </c>
      <c r="J12" s="876">
        <v>782</v>
      </c>
      <c r="K12" s="876">
        <v>266881</v>
      </c>
      <c r="L12" s="876">
        <v>0</v>
      </c>
      <c r="M12" s="876">
        <v>34567</v>
      </c>
      <c r="N12" s="876">
        <v>2026245</v>
      </c>
      <c r="O12" s="876">
        <v>10751</v>
      </c>
      <c r="P12" s="876">
        <v>3764</v>
      </c>
      <c r="Q12" s="869">
        <v>42941</v>
      </c>
      <c r="R12" s="876">
        <v>178743</v>
      </c>
      <c r="S12" s="434">
        <f>SUM(B12:R12)</f>
        <v>13746163</v>
      </c>
      <c r="T12" s="416" t="s">
        <v>8</v>
      </c>
      <c r="V12" s="412" t="s">
        <v>107</v>
      </c>
      <c r="W12" s="24">
        <v>89792</v>
      </c>
      <c r="X12" s="24">
        <v>73020</v>
      </c>
      <c r="Y12" s="24">
        <v>3979</v>
      </c>
      <c r="Z12" s="24">
        <v>155286</v>
      </c>
      <c r="AA12" s="24">
        <v>99299</v>
      </c>
      <c r="AB12" s="24">
        <v>199076</v>
      </c>
      <c r="AC12" s="24">
        <v>820251</v>
      </c>
      <c r="AD12" s="50">
        <v>9516667</v>
      </c>
      <c r="AE12" s="24">
        <v>782</v>
      </c>
      <c r="AF12" s="24">
        <v>266881</v>
      </c>
      <c r="AG12" s="24">
        <v>0</v>
      </c>
      <c r="AH12" s="62">
        <v>34567</v>
      </c>
      <c r="AI12" s="24">
        <v>2016981</v>
      </c>
      <c r="AJ12" s="24">
        <v>6628</v>
      </c>
      <c r="AK12" s="24">
        <v>1957</v>
      </c>
      <c r="AL12" s="24">
        <v>42941</v>
      </c>
      <c r="AM12" s="62">
        <v>178743</v>
      </c>
      <c r="AN12" s="434">
        <f>SUM(W12:AM12)</f>
        <v>13506850</v>
      </c>
      <c r="AO12" s="651" t="s">
        <v>8</v>
      </c>
    </row>
    <row r="13" spans="1:41" ht="24.95" customHeight="1">
      <c r="A13" s="412" t="s">
        <v>108</v>
      </c>
      <c r="B13" s="444">
        <v>28242</v>
      </c>
      <c r="C13" s="444">
        <v>161425</v>
      </c>
      <c r="D13" s="444">
        <v>269374</v>
      </c>
      <c r="E13" s="444">
        <v>221138</v>
      </c>
      <c r="F13" s="444">
        <v>638091</v>
      </c>
      <c r="G13" s="444">
        <v>425616</v>
      </c>
      <c r="H13" s="444">
        <v>1242554</v>
      </c>
      <c r="I13" s="444">
        <v>11562315</v>
      </c>
      <c r="J13" s="444">
        <v>3852</v>
      </c>
      <c r="K13" s="444">
        <v>326942</v>
      </c>
      <c r="L13" s="444">
        <v>3843</v>
      </c>
      <c r="M13" s="444">
        <v>138418</v>
      </c>
      <c r="N13" s="444">
        <v>7140054</v>
      </c>
      <c r="O13" s="444">
        <v>230449</v>
      </c>
      <c r="P13" s="444">
        <v>7009</v>
      </c>
      <c r="Q13" s="444">
        <v>254149</v>
      </c>
      <c r="R13" s="444">
        <v>346358</v>
      </c>
      <c r="S13" s="434">
        <f t="shared" ref="S13:S28" si="0">SUM(B13:R13)</f>
        <v>22999829</v>
      </c>
      <c r="T13" s="416" t="s">
        <v>10</v>
      </c>
      <c r="V13" s="412" t="s">
        <v>108</v>
      </c>
      <c r="W13" s="24">
        <v>28242</v>
      </c>
      <c r="X13" s="24">
        <v>161425</v>
      </c>
      <c r="Y13" s="24">
        <v>269374</v>
      </c>
      <c r="Z13" s="24">
        <v>221138</v>
      </c>
      <c r="AA13" s="24">
        <v>638091</v>
      </c>
      <c r="AB13" s="24">
        <v>425616</v>
      </c>
      <c r="AC13" s="50">
        <v>1242554</v>
      </c>
      <c r="AD13" s="24">
        <v>11562315</v>
      </c>
      <c r="AE13" s="24">
        <v>3852</v>
      </c>
      <c r="AF13" s="24">
        <v>326942</v>
      </c>
      <c r="AG13" s="24">
        <v>3843</v>
      </c>
      <c r="AH13" s="24">
        <v>138418</v>
      </c>
      <c r="AI13" s="24">
        <v>7140054</v>
      </c>
      <c r="AJ13" s="24">
        <v>55858</v>
      </c>
      <c r="AK13" s="24">
        <v>7009</v>
      </c>
      <c r="AL13" s="62">
        <v>254149</v>
      </c>
      <c r="AM13" s="24">
        <v>346358</v>
      </c>
      <c r="AN13" s="434">
        <f t="shared" ref="AN13:AN28" si="1">SUM(W13:AM13)</f>
        <v>22825238</v>
      </c>
      <c r="AO13" s="651" t="s">
        <v>10</v>
      </c>
    </row>
    <row r="14" spans="1:41" ht="24.95" customHeight="1">
      <c r="A14" s="412" t="s">
        <v>39</v>
      </c>
      <c r="B14" s="876">
        <v>86781</v>
      </c>
      <c r="C14" s="876">
        <v>338552</v>
      </c>
      <c r="D14" s="876">
        <v>269176</v>
      </c>
      <c r="E14" s="876">
        <v>9422</v>
      </c>
      <c r="F14" s="876">
        <v>93577</v>
      </c>
      <c r="G14" s="876">
        <v>490278</v>
      </c>
      <c r="H14" s="876">
        <v>552337</v>
      </c>
      <c r="I14" s="876">
        <v>6179284</v>
      </c>
      <c r="J14" s="876">
        <v>34157</v>
      </c>
      <c r="K14" s="876">
        <v>80744</v>
      </c>
      <c r="L14" s="876">
        <v>3017</v>
      </c>
      <c r="M14" s="876">
        <v>39467</v>
      </c>
      <c r="N14" s="876">
        <v>1057929</v>
      </c>
      <c r="O14" s="876">
        <v>470541</v>
      </c>
      <c r="P14" s="876">
        <v>7918</v>
      </c>
      <c r="Q14" s="869">
        <v>231780</v>
      </c>
      <c r="R14" s="876">
        <v>75589</v>
      </c>
      <c r="S14" s="434">
        <f t="shared" si="0"/>
        <v>10020549</v>
      </c>
      <c r="T14" s="416" t="s">
        <v>11</v>
      </c>
      <c r="V14" s="412" t="s">
        <v>39</v>
      </c>
      <c r="W14" s="417">
        <v>21685</v>
      </c>
      <c r="X14" s="417">
        <v>96057</v>
      </c>
      <c r="Y14" s="417">
        <v>27978</v>
      </c>
      <c r="Z14" s="417">
        <v>5430</v>
      </c>
      <c r="AA14" s="417">
        <v>69645</v>
      </c>
      <c r="AB14" s="417">
        <v>400383</v>
      </c>
      <c r="AC14" s="417">
        <v>203641</v>
      </c>
      <c r="AD14" s="417">
        <v>3941905</v>
      </c>
      <c r="AE14" s="417">
        <v>15057</v>
      </c>
      <c r="AF14" s="417">
        <v>44275</v>
      </c>
      <c r="AG14" s="417">
        <v>91</v>
      </c>
      <c r="AH14" s="417">
        <v>15280</v>
      </c>
      <c r="AI14" s="417">
        <v>722164</v>
      </c>
      <c r="AJ14" s="417">
        <v>1433</v>
      </c>
      <c r="AK14" s="417">
        <v>2462</v>
      </c>
      <c r="AL14" s="275">
        <v>137296</v>
      </c>
      <c r="AM14" s="417">
        <v>44184</v>
      </c>
      <c r="AN14" s="434">
        <f t="shared" si="1"/>
        <v>5748966</v>
      </c>
      <c r="AO14" s="651" t="s">
        <v>11</v>
      </c>
    </row>
    <row r="15" spans="1:41" ht="24.95" customHeight="1">
      <c r="A15" s="412" t="s">
        <v>111</v>
      </c>
      <c r="B15" s="444">
        <v>31724</v>
      </c>
      <c r="C15" s="444">
        <v>144057</v>
      </c>
      <c r="D15" s="444">
        <v>129419</v>
      </c>
      <c r="E15" s="444">
        <v>9648</v>
      </c>
      <c r="F15" s="444">
        <v>187072</v>
      </c>
      <c r="G15" s="444">
        <v>81178</v>
      </c>
      <c r="H15" s="444">
        <v>476525</v>
      </c>
      <c r="I15" s="444">
        <v>6145634</v>
      </c>
      <c r="J15" s="444">
        <v>78145</v>
      </c>
      <c r="K15" s="444">
        <v>38580</v>
      </c>
      <c r="L15" s="444">
        <v>7</v>
      </c>
      <c r="M15" s="444">
        <v>26008</v>
      </c>
      <c r="N15" s="444">
        <v>1098207</v>
      </c>
      <c r="O15" s="444">
        <v>24144</v>
      </c>
      <c r="P15" s="444">
        <v>4014</v>
      </c>
      <c r="Q15" s="444">
        <v>196158</v>
      </c>
      <c r="R15" s="444">
        <v>25940</v>
      </c>
      <c r="S15" s="434">
        <f t="shared" si="0"/>
        <v>8696460</v>
      </c>
      <c r="T15" s="416" t="s">
        <v>13</v>
      </c>
      <c r="V15" s="412" t="s">
        <v>111</v>
      </c>
      <c r="W15" s="444">
        <v>31504</v>
      </c>
      <c r="X15" s="444">
        <v>144253</v>
      </c>
      <c r="Y15" s="444">
        <v>115128</v>
      </c>
      <c r="Z15" s="444">
        <v>23593</v>
      </c>
      <c r="AA15" s="444">
        <v>187285</v>
      </c>
      <c r="AB15" s="444">
        <v>78118</v>
      </c>
      <c r="AC15" s="444">
        <v>477326</v>
      </c>
      <c r="AD15" s="444">
        <v>6174237</v>
      </c>
      <c r="AE15" s="444">
        <v>62238</v>
      </c>
      <c r="AF15" s="444">
        <v>38507</v>
      </c>
      <c r="AG15" s="444">
        <v>12</v>
      </c>
      <c r="AH15" s="444">
        <v>26235</v>
      </c>
      <c r="AI15" s="444">
        <v>1112784</v>
      </c>
      <c r="AJ15" s="444">
        <v>20704</v>
      </c>
      <c r="AK15" s="444">
        <v>4014</v>
      </c>
      <c r="AL15" s="444">
        <v>197370</v>
      </c>
      <c r="AM15" s="444">
        <v>25829</v>
      </c>
      <c r="AN15" s="434">
        <f t="shared" si="1"/>
        <v>8719137</v>
      </c>
      <c r="AO15" s="651" t="s">
        <v>13</v>
      </c>
    </row>
    <row r="16" spans="1:41" ht="24.95" customHeight="1">
      <c r="A16" s="412" t="s">
        <v>124</v>
      </c>
      <c r="B16" s="876">
        <v>1383</v>
      </c>
      <c r="C16" s="876">
        <v>56812</v>
      </c>
      <c r="D16" s="876">
        <v>9878</v>
      </c>
      <c r="E16" s="876">
        <v>4431</v>
      </c>
      <c r="F16" s="876">
        <v>100836</v>
      </c>
      <c r="G16" s="876">
        <v>65077</v>
      </c>
      <c r="H16" s="876">
        <v>378744</v>
      </c>
      <c r="I16" s="876">
        <v>1787424</v>
      </c>
      <c r="J16" s="876">
        <v>18270</v>
      </c>
      <c r="K16" s="876">
        <v>20687</v>
      </c>
      <c r="L16" s="876">
        <v>6708</v>
      </c>
      <c r="M16" s="876">
        <v>11430</v>
      </c>
      <c r="N16" s="876">
        <v>860624</v>
      </c>
      <c r="O16" s="876">
        <v>5274</v>
      </c>
      <c r="P16" s="876">
        <v>1206</v>
      </c>
      <c r="Q16" s="869">
        <v>14886</v>
      </c>
      <c r="R16" s="876">
        <v>25007</v>
      </c>
      <c r="S16" s="434">
        <f t="shared" si="0"/>
        <v>3368677</v>
      </c>
      <c r="T16" s="416" t="s">
        <v>15</v>
      </c>
      <c r="V16" s="412" t="s">
        <v>124</v>
      </c>
      <c r="W16" s="417">
        <v>130</v>
      </c>
      <c r="X16" s="417">
        <v>55671</v>
      </c>
      <c r="Y16" s="417">
        <v>3378</v>
      </c>
      <c r="Z16" s="417">
        <v>4431</v>
      </c>
      <c r="AA16" s="417">
        <v>100836</v>
      </c>
      <c r="AB16" s="417">
        <v>65077</v>
      </c>
      <c r="AC16" s="417">
        <v>375684</v>
      </c>
      <c r="AD16" s="417">
        <v>1787424</v>
      </c>
      <c r="AE16" s="417">
        <v>17630</v>
      </c>
      <c r="AF16" s="417">
        <v>19866</v>
      </c>
      <c r="AG16" s="417">
        <v>6708</v>
      </c>
      <c r="AH16" s="417">
        <v>11430</v>
      </c>
      <c r="AI16" s="417">
        <v>858574</v>
      </c>
      <c r="AJ16" s="417">
        <v>4574</v>
      </c>
      <c r="AK16" s="417">
        <v>1206</v>
      </c>
      <c r="AL16" s="275">
        <v>8636</v>
      </c>
      <c r="AM16" s="417">
        <v>18417</v>
      </c>
      <c r="AN16" s="434">
        <f t="shared" si="1"/>
        <v>3339672</v>
      </c>
      <c r="AO16" s="651" t="s">
        <v>15</v>
      </c>
    </row>
    <row r="17" spans="1:41" ht="24.95" customHeight="1">
      <c r="A17" s="412" t="s">
        <v>112</v>
      </c>
      <c r="B17" s="444">
        <v>47900</v>
      </c>
      <c r="C17" s="444">
        <v>184331</v>
      </c>
      <c r="D17" s="444">
        <v>70734</v>
      </c>
      <c r="E17" s="444">
        <v>28095</v>
      </c>
      <c r="F17" s="444">
        <v>190052</v>
      </c>
      <c r="G17" s="444">
        <v>80819</v>
      </c>
      <c r="H17" s="444">
        <v>518138</v>
      </c>
      <c r="I17" s="444">
        <v>3984583</v>
      </c>
      <c r="J17" s="444">
        <v>15557</v>
      </c>
      <c r="K17" s="444">
        <v>110882</v>
      </c>
      <c r="L17" s="444">
        <v>8351</v>
      </c>
      <c r="M17" s="444">
        <v>52521</v>
      </c>
      <c r="N17" s="444">
        <v>3093404</v>
      </c>
      <c r="O17" s="444">
        <v>12322</v>
      </c>
      <c r="P17" s="444">
        <v>3879</v>
      </c>
      <c r="Q17" s="444">
        <v>110929</v>
      </c>
      <c r="R17" s="444">
        <v>30843</v>
      </c>
      <c r="S17" s="434">
        <f t="shared" si="0"/>
        <v>8543340</v>
      </c>
      <c r="T17" s="416" t="s">
        <v>17</v>
      </c>
      <c r="V17" s="412" t="s">
        <v>112</v>
      </c>
      <c r="W17" s="24">
        <v>47900</v>
      </c>
      <c r="X17" s="24">
        <v>171780</v>
      </c>
      <c r="Y17" s="24">
        <v>45171</v>
      </c>
      <c r="Z17" s="24">
        <v>28095</v>
      </c>
      <c r="AA17" s="24">
        <v>190052</v>
      </c>
      <c r="AB17" s="24">
        <v>80819</v>
      </c>
      <c r="AC17" s="50">
        <v>487072</v>
      </c>
      <c r="AD17" s="24">
        <v>3984583</v>
      </c>
      <c r="AE17" s="24">
        <v>15557</v>
      </c>
      <c r="AF17" s="24">
        <v>110882</v>
      </c>
      <c r="AG17" s="24">
        <v>8351</v>
      </c>
      <c r="AH17" s="24">
        <v>52521</v>
      </c>
      <c r="AI17" s="24">
        <v>3093404</v>
      </c>
      <c r="AJ17" s="24">
        <v>9760</v>
      </c>
      <c r="AK17" s="24">
        <v>2110</v>
      </c>
      <c r="AL17" s="62">
        <v>109937</v>
      </c>
      <c r="AM17" s="24">
        <v>30707</v>
      </c>
      <c r="AN17" s="434">
        <f t="shared" si="1"/>
        <v>8468701</v>
      </c>
      <c r="AO17" s="651" t="s">
        <v>17</v>
      </c>
    </row>
    <row r="18" spans="1:41" ht="24.95" customHeight="1">
      <c r="A18" s="412" t="s">
        <v>40</v>
      </c>
      <c r="B18" s="876">
        <v>2062</v>
      </c>
      <c r="C18" s="876">
        <v>47541</v>
      </c>
      <c r="D18" s="876">
        <v>1530</v>
      </c>
      <c r="E18" s="876">
        <v>27947</v>
      </c>
      <c r="F18" s="876">
        <v>131633</v>
      </c>
      <c r="G18" s="876">
        <v>137242</v>
      </c>
      <c r="H18" s="876">
        <v>115351</v>
      </c>
      <c r="I18" s="876">
        <v>757662</v>
      </c>
      <c r="J18" s="876">
        <v>5320</v>
      </c>
      <c r="K18" s="876">
        <v>91049</v>
      </c>
      <c r="L18" s="876">
        <v>860</v>
      </c>
      <c r="M18" s="876">
        <v>4680</v>
      </c>
      <c r="N18" s="876">
        <v>336236</v>
      </c>
      <c r="O18" s="876">
        <v>441</v>
      </c>
      <c r="P18" s="876">
        <v>1288</v>
      </c>
      <c r="Q18" s="869">
        <v>21915</v>
      </c>
      <c r="R18" s="876">
        <v>4314</v>
      </c>
      <c r="S18" s="434">
        <f t="shared" si="0"/>
        <v>1687071</v>
      </c>
      <c r="T18" s="416" t="s">
        <v>18</v>
      </c>
      <c r="V18" s="412" t="s">
        <v>40</v>
      </c>
      <c r="W18" s="24">
        <v>2062</v>
      </c>
      <c r="X18" s="24">
        <v>47541</v>
      </c>
      <c r="Y18" s="24">
        <v>1530</v>
      </c>
      <c r="Z18" s="24">
        <v>27947</v>
      </c>
      <c r="AA18" s="24">
        <v>131633</v>
      </c>
      <c r="AB18" s="50">
        <v>137242</v>
      </c>
      <c r="AC18" s="24">
        <v>115351</v>
      </c>
      <c r="AD18" s="24">
        <v>757662</v>
      </c>
      <c r="AE18" s="24">
        <v>5320</v>
      </c>
      <c r="AF18" s="24">
        <v>91049</v>
      </c>
      <c r="AG18" s="24">
        <v>860</v>
      </c>
      <c r="AH18" s="24">
        <v>4680</v>
      </c>
      <c r="AI18" s="24">
        <v>336236</v>
      </c>
      <c r="AJ18" s="24">
        <v>441</v>
      </c>
      <c r="AK18" s="62">
        <v>1288</v>
      </c>
      <c r="AL18" s="24">
        <v>21915</v>
      </c>
      <c r="AM18" s="24">
        <v>4314</v>
      </c>
      <c r="AN18" s="434">
        <f t="shared" si="1"/>
        <v>1687071</v>
      </c>
      <c r="AO18" s="651" t="s">
        <v>18</v>
      </c>
    </row>
    <row r="19" spans="1:41" ht="24.95" customHeight="1">
      <c r="A19" s="412" t="s">
        <v>113</v>
      </c>
      <c r="B19" s="444">
        <v>9396</v>
      </c>
      <c r="C19" s="444">
        <v>79321</v>
      </c>
      <c r="D19" s="444">
        <v>70022</v>
      </c>
      <c r="E19" s="444">
        <v>31116</v>
      </c>
      <c r="F19" s="444">
        <v>41777</v>
      </c>
      <c r="G19" s="444">
        <v>19117</v>
      </c>
      <c r="H19" s="444">
        <v>123744</v>
      </c>
      <c r="I19" s="444">
        <v>2155432</v>
      </c>
      <c r="J19" s="444">
        <v>2905</v>
      </c>
      <c r="K19" s="444">
        <v>58930</v>
      </c>
      <c r="L19" s="444">
        <v>93</v>
      </c>
      <c r="M19" s="444">
        <v>6401</v>
      </c>
      <c r="N19" s="444">
        <v>626734</v>
      </c>
      <c r="O19" s="444">
        <v>18345</v>
      </c>
      <c r="P19" s="444">
        <v>542</v>
      </c>
      <c r="Q19" s="444">
        <v>177431</v>
      </c>
      <c r="R19" s="444">
        <v>8191</v>
      </c>
      <c r="S19" s="434">
        <f t="shared" si="0"/>
        <v>3429497</v>
      </c>
      <c r="T19" s="416" t="s">
        <v>20</v>
      </c>
      <c r="V19" s="412" t="s">
        <v>113</v>
      </c>
      <c r="W19" s="444">
        <v>9396</v>
      </c>
      <c r="X19" s="444">
        <v>79321</v>
      </c>
      <c r="Y19" s="444">
        <v>70022</v>
      </c>
      <c r="Z19" s="444">
        <v>31116</v>
      </c>
      <c r="AA19" s="444">
        <v>41777</v>
      </c>
      <c r="AB19" s="444">
        <v>19117</v>
      </c>
      <c r="AC19" s="444">
        <v>123744</v>
      </c>
      <c r="AD19" s="444">
        <v>2155432</v>
      </c>
      <c r="AE19" s="444">
        <v>2905</v>
      </c>
      <c r="AF19" s="444">
        <v>58930</v>
      </c>
      <c r="AG19" s="444">
        <v>93</v>
      </c>
      <c r="AH19" s="444">
        <v>6401</v>
      </c>
      <c r="AI19" s="444">
        <v>626734</v>
      </c>
      <c r="AJ19" s="444">
        <v>18345</v>
      </c>
      <c r="AK19" s="444">
        <v>542</v>
      </c>
      <c r="AL19" s="444">
        <v>177431</v>
      </c>
      <c r="AM19" s="444">
        <v>8191</v>
      </c>
      <c r="AN19" s="434">
        <f t="shared" si="1"/>
        <v>3429497</v>
      </c>
      <c r="AO19" s="651" t="s">
        <v>20</v>
      </c>
    </row>
    <row r="20" spans="1:41" ht="24.95" customHeight="1">
      <c r="A20" s="412" t="s">
        <v>21</v>
      </c>
      <c r="B20" s="876">
        <v>13856</v>
      </c>
      <c r="C20" s="876">
        <v>132269</v>
      </c>
      <c r="D20" s="876">
        <v>720</v>
      </c>
      <c r="E20" s="876">
        <v>55517</v>
      </c>
      <c r="F20" s="876">
        <v>49653</v>
      </c>
      <c r="G20" s="876">
        <v>53090</v>
      </c>
      <c r="H20" s="876">
        <v>413629</v>
      </c>
      <c r="I20" s="876">
        <v>3191051</v>
      </c>
      <c r="J20" s="876">
        <v>9445</v>
      </c>
      <c r="K20" s="876">
        <v>72818</v>
      </c>
      <c r="L20" s="876">
        <v>198</v>
      </c>
      <c r="M20" s="876">
        <v>4152</v>
      </c>
      <c r="N20" s="876">
        <v>1094954</v>
      </c>
      <c r="O20" s="876">
        <v>180774</v>
      </c>
      <c r="P20" s="876">
        <v>1065</v>
      </c>
      <c r="Q20" s="869">
        <v>48147</v>
      </c>
      <c r="R20" s="876">
        <v>74041</v>
      </c>
      <c r="S20" s="434">
        <f t="shared" si="0"/>
        <v>5395379</v>
      </c>
      <c r="T20" s="416" t="s">
        <v>22</v>
      </c>
      <c r="V20" s="412" t="s">
        <v>21</v>
      </c>
      <c r="W20" s="50">
        <v>4373</v>
      </c>
      <c r="X20" s="50">
        <v>71586</v>
      </c>
      <c r="Y20" s="50">
        <v>720</v>
      </c>
      <c r="Z20" s="50">
        <v>55517</v>
      </c>
      <c r="AA20" s="50">
        <v>49653</v>
      </c>
      <c r="AB20" s="50">
        <v>51640</v>
      </c>
      <c r="AC20" s="50">
        <v>367255</v>
      </c>
      <c r="AD20" s="50">
        <v>3191051</v>
      </c>
      <c r="AE20" s="50">
        <v>9445</v>
      </c>
      <c r="AF20" s="50">
        <v>64233</v>
      </c>
      <c r="AG20" s="50">
        <v>198</v>
      </c>
      <c r="AH20" s="50">
        <v>4152</v>
      </c>
      <c r="AI20" s="50">
        <v>1068022</v>
      </c>
      <c r="AJ20" s="50">
        <v>496</v>
      </c>
      <c r="AK20" s="50">
        <v>1065</v>
      </c>
      <c r="AL20" s="50">
        <v>48147</v>
      </c>
      <c r="AM20" s="50">
        <v>74041</v>
      </c>
      <c r="AN20" s="434">
        <f t="shared" si="1"/>
        <v>5061594</v>
      </c>
      <c r="AO20" s="651" t="s">
        <v>22</v>
      </c>
    </row>
    <row r="21" spans="1:41" ht="24.95" customHeight="1">
      <c r="A21" s="412" t="s">
        <v>115</v>
      </c>
      <c r="B21" s="444">
        <v>14412</v>
      </c>
      <c r="C21" s="444">
        <v>53776</v>
      </c>
      <c r="D21" s="444">
        <v>21441</v>
      </c>
      <c r="E21" s="444">
        <v>11218</v>
      </c>
      <c r="F21" s="444">
        <v>33876</v>
      </c>
      <c r="G21" s="444">
        <v>21936</v>
      </c>
      <c r="H21" s="444">
        <v>350420</v>
      </c>
      <c r="I21" s="444">
        <v>2765565</v>
      </c>
      <c r="J21" s="444">
        <v>35782</v>
      </c>
      <c r="K21" s="444">
        <v>39769</v>
      </c>
      <c r="L21" s="444">
        <v>76</v>
      </c>
      <c r="M21" s="444">
        <v>30152</v>
      </c>
      <c r="N21" s="444">
        <v>674960</v>
      </c>
      <c r="O21" s="444">
        <v>160959</v>
      </c>
      <c r="P21" s="444">
        <v>49</v>
      </c>
      <c r="Q21" s="444">
        <v>55314</v>
      </c>
      <c r="R21" s="444">
        <v>1431</v>
      </c>
      <c r="S21" s="434">
        <f t="shared" si="0"/>
        <v>4271136</v>
      </c>
      <c r="T21" s="416" t="s">
        <v>23</v>
      </c>
      <c r="V21" s="412" t="s">
        <v>115</v>
      </c>
      <c r="W21" s="444">
        <v>14194</v>
      </c>
      <c r="X21" s="444">
        <v>50176</v>
      </c>
      <c r="Y21" s="444">
        <v>9407</v>
      </c>
      <c r="Z21" s="444">
        <v>11118</v>
      </c>
      <c r="AA21" s="444">
        <v>33876</v>
      </c>
      <c r="AB21" s="444">
        <v>21936</v>
      </c>
      <c r="AC21" s="444">
        <v>338805</v>
      </c>
      <c r="AD21" s="444">
        <v>2764669</v>
      </c>
      <c r="AE21" s="444">
        <v>33607</v>
      </c>
      <c r="AF21" s="444">
        <v>39769</v>
      </c>
      <c r="AG21" s="444">
        <v>76</v>
      </c>
      <c r="AH21" s="444">
        <v>25823</v>
      </c>
      <c r="AI21" s="444">
        <v>674069</v>
      </c>
      <c r="AJ21" s="444">
        <v>115</v>
      </c>
      <c r="AK21" s="444">
        <v>49</v>
      </c>
      <c r="AL21" s="444">
        <v>38910</v>
      </c>
      <c r="AM21" s="444">
        <v>1431</v>
      </c>
      <c r="AN21" s="434">
        <f t="shared" si="1"/>
        <v>4058030</v>
      </c>
      <c r="AO21" s="651" t="s">
        <v>23</v>
      </c>
    </row>
    <row r="22" spans="1:41" ht="24.95" customHeight="1">
      <c r="A22" s="412" t="s">
        <v>24</v>
      </c>
      <c r="B22" s="876">
        <v>30676</v>
      </c>
      <c r="C22" s="876">
        <v>219897</v>
      </c>
      <c r="D22" s="876">
        <v>7726</v>
      </c>
      <c r="E22" s="876">
        <v>46587</v>
      </c>
      <c r="F22" s="876">
        <v>113454</v>
      </c>
      <c r="G22" s="876">
        <v>120496</v>
      </c>
      <c r="H22" s="876">
        <v>273418</v>
      </c>
      <c r="I22" s="876">
        <v>4597705</v>
      </c>
      <c r="J22" s="876">
        <v>25227</v>
      </c>
      <c r="K22" s="876">
        <v>49107</v>
      </c>
      <c r="L22" s="876">
        <v>0</v>
      </c>
      <c r="M22" s="876">
        <v>17983</v>
      </c>
      <c r="N22" s="876">
        <v>1960611</v>
      </c>
      <c r="O22" s="876">
        <v>9674</v>
      </c>
      <c r="P22" s="876">
        <v>10568</v>
      </c>
      <c r="Q22" s="869">
        <v>119676</v>
      </c>
      <c r="R22" s="876">
        <v>134457</v>
      </c>
      <c r="S22" s="434">
        <f t="shared" si="0"/>
        <v>7737262</v>
      </c>
      <c r="T22" s="416" t="s">
        <v>25</v>
      </c>
      <c r="V22" s="412" t="s">
        <v>24</v>
      </c>
      <c r="W22" s="24">
        <v>227012</v>
      </c>
      <c r="X22" s="24">
        <v>375890</v>
      </c>
      <c r="Y22" s="24">
        <v>38833</v>
      </c>
      <c r="Z22" s="24">
        <v>123739</v>
      </c>
      <c r="AA22" s="24">
        <v>113591</v>
      </c>
      <c r="AB22" s="24">
        <v>81659</v>
      </c>
      <c r="AC22" s="50">
        <v>711755</v>
      </c>
      <c r="AD22" s="24">
        <v>8623356</v>
      </c>
      <c r="AE22" s="24">
        <v>25227</v>
      </c>
      <c r="AF22" s="24">
        <v>121999</v>
      </c>
      <c r="AG22" s="24">
        <v>0</v>
      </c>
      <c r="AH22" s="24">
        <v>37481</v>
      </c>
      <c r="AI22" s="24">
        <v>3894806</v>
      </c>
      <c r="AJ22" s="24">
        <v>44577</v>
      </c>
      <c r="AK22" s="24">
        <v>10568</v>
      </c>
      <c r="AL22" s="62">
        <v>263482</v>
      </c>
      <c r="AM22" s="24">
        <v>513798</v>
      </c>
      <c r="AN22" s="434">
        <f t="shared" si="1"/>
        <v>15207773</v>
      </c>
      <c r="AO22" s="651" t="s">
        <v>25</v>
      </c>
    </row>
    <row r="23" spans="1:41" ht="24.95" customHeight="1">
      <c r="A23" s="412" t="s">
        <v>116</v>
      </c>
      <c r="B23" s="444">
        <v>45821</v>
      </c>
      <c r="C23" s="444">
        <v>110594</v>
      </c>
      <c r="D23" s="444">
        <v>39197</v>
      </c>
      <c r="E23" s="444">
        <v>9722</v>
      </c>
      <c r="F23" s="444">
        <v>98717</v>
      </c>
      <c r="G23" s="444">
        <v>62131</v>
      </c>
      <c r="H23" s="444">
        <v>383165</v>
      </c>
      <c r="I23" s="444">
        <v>2768008</v>
      </c>
      <c r="J23" s="444">
        <v>74133</v>
      </c>
      <c r="K23" s="444">
        <v>103347</v>
      </c>
      <c r="L23" s="444">
        <v>851</v>
      </c>
      <c r="M23" s="444">
        <v>8909</v>
      </c>
      <c r="N23" s="444">
        <v>750045</v>
      </c>
      <c r="O23" s="444">
        <v>204930</v>
      </c>
      <c r="P23" s="444">
        <v>6793</v>
      </c>
      <c r="Q23" s="444">
        <v>254396</v>
      </c>
      <c r="R23" s="444">
        <v>5628</v>
      </c>
      <c r="S23" s="434">
        <f t="shared" si="0"/>
        <v>4926387</v>
      </c>
      <c r="T23" s="416" t="s">
        <v>117</v>
      </c>
      <c r="V23" s="412" t="s">
        <v>116</v>
      </c>
      <c r="W23" s="24">
        <v>922</v>
      </c>
      <c r="X23" s="24">
        <v>62562</v>
      </c>
      <c r="Y23" s="24">
        <v>17931</v>
      </c>
      <c r="Z23" s="24">
        <v>9722</v>
      </c>
      <c r="AA23" s="24">
        <v>98717</v>
      </c>
      <c r="AB23" s="50">
        <v>62131</v>
      </c>
      <c r="AC23" s="24">
        <v>282931</v>
      </c>
      <c r="AD23" s="24">
        <v>2768008</v>
      </c>
      <c r="AE23" s="24">
        <v>9849</v>
      </c>
      <c r="AF23" s="24">
        <v>63092</v>
      </c>
      <c r="AG23" s="24">
        <v>851</v>
      </c>
      <c r="AH23" s="24">
        <v>8909</v>
      </c>
      <c r="AI23" s="24">
        <v>728502</v>
      </c>
      <c r="AJ23" s="24">
        <v>20611</v>
      </c>
      <c r="AK23" s="62">
        <v>6793</v>
      </c>
      <c r="AL23" s="24">
        <v>236063</v>
      </c>
      <c r="AM23" s="24">
        <v>5628</v>
      </c>
      <c r="AN23" s="434">
        <f t="shared" si="1"/>
        <v>4383222</v>
      </c>
      <c r="AO23" s="651" t="s">
        <v>117</v>
      </c>
    </row>
    <row r="24" spans="1:41" ht="24.95" customHeight="1">
      <c r="A24" s="412" t="s">
        <v>118</v>
      </c>
      <c r="B24" s="876">
        <v>32478</v>
      </c>
      <c r="C24" s="876">
        <v>95140</v>
      </c>
      <c r="D24" s="876">
        <v>143562</v>
      </c>
      <c r="E24" s="876">
        <v>24684</v>
      </c>
      <c r="F24" s="876">
        <v>121910</v>
      </c>
      <c r="G24" s="876">
        <v>60971</v>
      </c>
      <c r="H24" s="876">
        <v>294951</v>
      </c>
      <c r="I24" s="876">
        <v>2506043</v>
      </c>
      <c r="J24" s="876">
        <v>3659</v>
      </c>
      <c r="K24" s="876">
        <v>166843</v>
      </c>
      <c r="L24" s="876">
        <v>5956</v>
      </c>
      <c r="M24" s="876">
        <v>22239</v>
      </c>
      <c r="N24" s="876">
        <v>1455635</v>
      </c>
      <c r="O24" s="876">
        <v>3186</v>
      </c>
      <c r="P24" s="876">
        <v>401</v>
      </c>
      <c r="Q24" s="869">
        <v>45267</v>
      </c>
      <c r="R24" s="876">
        <v>136194</v>
      </c>
      <c r="S24" s="434">
        <f t="shared" si="0"/>
        <v>5119119</v>
      </c>
      <c r="T24" s="416" t="s">
        <v>150</v>
      </c>
      <c r="V24" s="412" t="s">
        <v>118</v>
      </c>
      <c r="W24" s="24">
        <v>32378</v>
      </c>
      <c r="X24" s="24">
        <v>71503</v>
      </c>
      <c r="Y24" s="24">
        <v>72322</v>
      </c>
      <c r="Z24" s="24">
        <v>18774</v>
      </c>
      <c r="AA24" s="24">
        <v>117490</v>
      </c>
      <c r="AB24" s="24">
        <v>52738</v>
      </c>
      <c r="AC24" s="50">
        <v>229997</v>
      </c>
      <c r="AD24" s="24">
        <v>2356398</v>
      </c>
      <c r="AE24" s="24">
        <v>3659</v>
      </c>
      <c r="AF24" s="24">
        <v>105607</v>
      </c>
      <c r="AG24" s="24">
        <v>5956</v>
      </c>
      <c r="AH24" s="24">
        <v>22239</v>
      </c>
      <c r="AI24" s="24">
        <v>1324333</v>
      </c>
      <c r="AJ24" s="24">
        <v>2652</v>
      </c>
      <c r="AK24" s="24">
        <v>378</v>
      </c>
      <c r="AL24" s="62">
        <v>42495</v>
      </c>
      <c r="AM24" s="24">
        <v>136194</v>
      </c>
      <c r="AN24" s="434">
        <f t="shared" si="1"/>
        <v>4595113</v>
      </c>
      <c r="AO24" s="651" t="s">
        <v>150</v>
      </c>
    </row>
    <row r="25" spans="1:41" s="62" customFormat="1" ht="24.95" customHeight="1">
      <c r="A25" s="412" t="s">
        <v>29</v>
      </c>
      <c r="B25" s="444">
        <v>7617</v>
      </c>
      <c r="C25" s="444">
        <v>59815</v>
      </c>
      <c r="D25" s="444">
        <v>32857</v>
      </c>
      <c r="E25" s="444">
        <v>77446</v>
      </c>
      <c r="F25" s="444">
        <v>160948</v>
      </c>
      <c r="G25" s="444">
        <v>29902</v>
      </c>
      <c r="H25" s="444">
        <v>153465</v>
      </c>
      <c r="I25" s="444">
        <v>1309000</v>
      </c>
      <c r="J25" s="444">
        <v>4133</v>
      </c>
      <c r="K25" s="444">
        <v>31343</v>
      </c>
      <c r="L25" s="444">
        <v>1</v>
      </c>
      <c r="M25" s="444">
        <v>11184</v>
      </c>
      <c r="N25" s="444">
        <v>1182612</v>
      </c>
      <c r="O25" s="444">
        <v>5</v>
      </c>
      <c r="P25" s="444">
        <v>101</v>
      </c>
      <c r="Q25" s="444">
        <v>32484</v>
      </c>
      <c r="R25" s="444">
        <v>13055</v>
      </c>
      <c r="S25" s="434">
        <f t="shared" si="0"/>
        <v>3105968</v>
      </c>
      <c r="T25" s="416" t="s">
        <v>30</v>
      </c>
      <c r="V25" s="412" t="s">
        <v>29</v>
      </c>
      <c r="W25" s="444">
        <v>7617</v>
      </c>
      <c r="X25" s="444">
        <v>59815</v>
      </c>
      <c r="Y25" s="444">
        <v>32857</v>
      </c>
      <c r="Z25" s="444">
        <v>77446</v>
      </c>
      <c r="AA25" s="444">
        <v>160948</v>
      </c>
      <c r="AB25" s="444">
        <v>29902</v>
      </c>
      <c r="AC25" s="444">
        <v>153465</v>
      </c>
      <c r="AD25" s="444">
        <v>1309000</v>
      </c>
      <c r="AE25" s="444">
        <v>4133</v>
      </c>
      <c r="AF25" s="444">
        <v>31343</v>
      </c>
      <c r="AG25" s="444">
        <v>1</v>
      </c>
      <c r="AH25" s="444">
        <v>11184</v>
      </c>
      <c r="AI25" s="444">
        <v>1182612</v>
      </c>
      <c r="AJ25" s="444">
        <v>5</v>
      </c>
      <c r="AK25" s="444">
        <v>101</v>
      </c>
      <c r="AL25" s="444">
        <v>32484</v>
      </c>
      <c r="AM25" s="444">
        <v>13055</v>
      </c>
      <c r="AN25" s="434">
        <f t="shared" si="1"/>
        <v>3105968</v>
      </c>
      <c r="AO25" s="651" t="s">
        <v>30</v>
      </c>
    </row>
    <row r="26" spans="1:41" ht="24.95" customHeight="1">
      <c r="A26" s="445" t="s">
        <v>31</v>
      </c>
      <c r="B26" s="876">
        <v>3008</v>
      </c>
      <c r="C26" s="876">
        <v>8868</v>
      </c>
      <c r="D26" s="876">
        <v>18192</v>
      </c>
      <c r="E26" s="876">
        <v>176319</v>
      </c>
      <c r="F26" s="876">
        <v>2374</v>
      </c>
      <c r="G26" s="876">
        <v>2560</v>
      </c>
      <c r="H26" s="876">
        <v>109412</v>
      </c>
      <c r="I26" s="876">
        <v>1012999</v>
      </c>
      <c r="J26" s="876">
        <v>1606</v>
      </c>
      <c r="K26" s="876">
        <v>19946</v>
      </c>
      <c r="L26" s="876">
        <v>2599</v>
      </c>
      <c r="M26" s="876">
        <v>1520</v>
      </c>
      <c r="N26" s="876">
        <v>1129517</v>
      </c>
      <c r="O26" s="876">
        <v>11873</v>
      </c>
      <c r="P26" s="876">
        <v>1</v>
      </c>
      <c r="Q26" s="869">
        <v>20610</v>
      </c>
      <c r="R26" s="876">
        <v>215327</v>
      </c>
      <c r="S26" s="434">
        <f t="shared" si="0"/>
        <v>2736731</v>
      </c>
      <c r="T26" s="447" t="s">
        <v>32</v>
      </c>
      <c r="V26" s="445" t="s">
        <v>31</v>
      </c>
      <c r="W26" s="417">
        <v>3008</v>
      </c>
      <c r="X26" s="417">
        <v>8868</v>
      </c>
      <c r="Y26" s="417">
        <v>18192</v>
      </c>
      <c r="Z26" s="417">
        <v>176319</v>
      </c>
      <c r="AA26" s="417">
        <v>2374</v>
      </c>
      <c r="AB26" s="417">
        <v>2560</v>
      </c>
      <c r="AC26" s="417">
        <v>109412</v>
      </c>
      <c r="AD26" s="417">
        <v>1012999</v>
      </c>
      <c r="AE26" s="417">
        <v>1606</v>
      </c>
      <c r="AF26" s="417">
        <v>19946</v>
      </c>
      <c r="AG26" s="417">
        <v>2599</v>
      </c>
      <c r="AH26" s="417">
        <v>1520</v>
      </c>
      <c r="AI26" s="417">
        <v>1129517</v>
      </c>
      <c r="AJ26" s="417">
        <v>11873</v>
      </c>
      <c r="AK26" s="417">
        <v>1</v>
      </c>
      <c r="AL26" s="275">
        <v>20610</v>
      </c>
      <c r="AM26" s="417">
        <v>215327</v>
      </c>
      <c r="AN26" s="434">
        <f t="shared" si="1"/>
        <v>2736731</v>
      </c>
      <c r="AO26" s="653" t="s">
        <v>32</v>
      </c>
    </row>
    <row r="27" spans="1:41" ht="24.95" customHeight="1">
      <c r="A27" s="415" t="s">
        <v>33</v>
      </c>
      <c r="B27" s="444">
        <v>4502</v>
      </c>
      <c r="C27" s="444">
        <v>3263</v>
      </c>
      <c r="D27" s="444">
        <v>254</v>
      </c>
      <c r="E27" s="444">
        <v>1199</v>
      </c>
      <c r="F27" s="444">
        <v>10074</v>
      </c>
      <c r="G27" s="444">
        <v>13588</v>
      </c>
      <c r="H27" s="444">
        <v>45917</v>
      </c>
      <c r="I27" s="444">
        <v>660902</v>
      </c>
      <c r="J27" s="444">
        <v>0</v>
      </c>
      <c r="K27" s="444">
        <v>51714</v>
      </c>
      <c r="L27" s="444">
        <v>34</v>
      </c>
      <c r="M27" s="444">
        <v>0</v>
      </c>
      <c r="N27" s="444">
        <v>356275</v>
      </c>
      <c r="O27" s="444">
        <v>0</v>
      </c>
      <c r="P27" s="444">
        <v>0</v>
      </c>
      <c r="Q27" s="444">
        <v>7013</v>
      </c>
      <c r="R27" s="444">
        <v>14983</v>
      </c>
      <c r="S27" s="434">
        <f t="shared" si="0"/>
        <v>1169718</v>
      </c>
      <c r="T27" s="416" t="s">
        <v>34</v>
      </c>
      <c r="V27" s="650" t="s">
        <v>33</v>
      </c>
      <c r="W27" s="444">
        <v>4502</v>
      </c>
      <c r="X27" s="444">
        <v>3263</v>
      </c>
      <c r="Y27" s="444">
        <v>254</v>
      </c>
      <c r="Z27" s="444">
        <v>1199</v>
      </c>
      <c r="AA27" s="444">
        <v>10074</v>
      </c>
      <c r="AB27" s="444">
        <v>13588</v>
      </c>
      <c r="AC27" s="444">
        <v>45917</v>
      </c>
      <c r="AD27" s="444">
        <v>660902</v>
      </c>
      <c r="AE27" s="444">
        <v>0</v>
      </c>
      <c r="AF27" s="444">
        <v>51714</v>
      </c>
      <c r="AG27" s="444">
        <v>34</v>
      </c>
      <c r="AH27" s="444">
        <v>0</v>
      </c>
      <c r="AI27" s="444">
        <v>356275</v>
      </c>
      <c r="AJ27" s="444">
        <v>0</v>
      </c>
      <c r="AK27" s="444">
        <v>0</v>
      </c>
      <c r="AL27" s="444">
        <v>7013</v>
      </c>
      <c r="AM27" s="444">
        <v>14983</v>
      </c>
      <c r="AN27" s="434">
        <f t="shared" si="1"/>
        <v>1169718</v>
      </c>
      <c r="AO27" s="651" t="s">
        <v>34</v>
      </c>
    </row>
    <row r="28" spans="1:41" ht="24.95" customHeight="1">
      <c r="A28" s="446" t="s">
        <v>58</v>
      </c>
      <c r="B28" s="443">
        <f t="shared" ref="B28:R28" si="2">SUM(B8:B27)</f>
        <v>1149435</v>
      </c>
      <c r="C28" s="443">
        <f t="shared" si="2"/>
        <v>3747107</v>
      </c>
      <c r="D28" s="443">
        <f t="shared" si="2"/>
        <v>2478759</v>
      </c>
      <c r="E28" s="443">
        <f t="shared" si="2"/>
        <v>1166364</v>
      </c>
      <c r="F28" s="443">
        <f t="shared" si="2"/>
        <v>3289671</v>
      </c>
      <c r="G28" s="443">
        <f t="shared" si="2"/>
        <v>3618018</v>
      </c>
      <c r="H28" s="443">
        <f t="shared" si="2"/>
        <v>8859711</v>
      </c>
      <c r="I28" s="443">
        <f t="shared" si="2"/>
        <v>98806163</v>
      </c>
      <c r="J28" s="443">
        <f t="shared" si="2"/>
        <v>645097</v>
      </c>
      <c r="K28" s="443">
        <f t="shared" si="2"/>
        <v>2706768</v>
      </c>
      <c r="L28" s="443">
        <f t="shared" si="2"/>
        <v>55235</v>
      </c>
      <c r="M28" s="443">
        <f t="shared" si="2"/>
        <v>875550</v>
      </c>
      <c r="N28" s="443">
        <f t="shared" si="2"/>
        <v>37809296</v>
      </c>
      <c r="O28" s="443">
        <f t="shared" si="2"/>
        <v>3535936</v>
      </c>
      <c r="P28" s="443">
        <f t="shared" si="2"/>
        <v>176074</v>
      </c>
      <c r="Q28" s="443">
        <f t="shared" si="2"/>
        <v>5938750</v>
      </c>
      <c r="R28" s="443">
        <f t="shared" si="2"/>
        <v>3353436</v>
      </c>
      <c r="S28" s="443">
        <f t="shared" si="0"/>
        <v>178211370</v>
      </c>
      <c r="T28" s="448" t="s">
        <v>36</v>
      </c>
      <c r="V28" s="446" t="s">
        <v>58</v>
      </c>
      <c r="W28" s="443">
        <f>SUM(W8:W27)</f>
        <v>666655</v>
      </c>
      <c r="X28" s="443">
        <f t="shared" ref="X28:AM28" si="3">SUM(X8:X27)</f>
        <v>2750011</v>
      </c>
      <c r="Y28" s="443">
        <f t="shared" si="3"/>
        <v>923480</v>
      </c>
      <c r="Z28" s="443">
        <f t="shared" si="3"/>
        <v>1214373</v>
      </c>
      <c r="AA28" s="443">
        <f t="shared" si="3"/>
        <v>3123172</v>
      </c>
      <c r="AB28" s="443">
        <f t="shared" si="3"/>
        <v>2329694</v>
      </c>
      <c r="AC28" s="443">
        <f t="shared" si="3"/>
        <v>7906708</v>
      </c>
      <c r="AD28" s="443">
        <f t="shared" si="3"/>
        <v>85167162</v>
      </c>
      <c r="AE28" s="443">
        <f t="shared" si="3"/>
        <v>423528</v>
      </c>
      <c r="AF28" s="443">
        <f t="shared" si="3"/>
        <v>2429240</v>
      </c>
      <c r="AG28" s="443">
        <f t="shared" si="3"/>
        <v>39357</v>
      </c>
      <c r="AH28" s="443">
        <f t="shared" si="3"/>
        <v>526898</v>
      </c>
      <c r="AI28" s="443">
        <f t="shared" si="3"/>
        <v>35481639</v>
      </c>
      <c r="AJ28" s="443">
        <f t="shared" si="3"/>
        <v>232981</v>
      </c>
      <c r="AK28" s="443">
        <f t="shared" si="3"/>
        <v>62613</v>
      </c>
      <c r="AL28" s="443">
        <f t="shared" si="3"/>
        <v>2642674</v>
      </c>
      <c r="AM28" s="443">
        <f t="shared" si="3"/>
        <v>2076648</v>
      </c>
      <c r="AN28" s="443">
        <f t="shared" si="1"/>
        <v>147996833</v>
      </c>
      <c r="AO28" s="448" t="s">
        <v>36</v>
      </c>
    </row>
    <row r="29" spans="1:4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</row>
    <row r="30" spans="1:41" ht="15.75">
      <c r="H30" s="50"/>
      <c r="L30" s="62"/>
      <c r="Q30" s="62"/>
      <c r="V30" s="24" t="s">
        <v>1048</v>
      </c>
      <c r="W30" s="24">
        <v>0</v>
      </c>
      <c r="X30" s="24">
        <v>36439</v>
      </c>
      <c r="Y30" s="24">
        <v>0</v>
      </c>
      <c r="Z30" s="24">
        <v>1270</v>
      </c>
      <c r="AA30" s="24">
        <v>13891</v>
      </c>
      <c r="AB30" s="24">
        <v>0</v>
      </c>
      <c r="AC30" s="50">
        <v>88491</v>
      </c>
      <c r="AD30" s="24">
        <v>3137730</v>
      </c>
      <c r="AE30" s="24">
        <v>5515</v>
      </c>
      <c r="AF30" s="24">
        <v>4879</v>
      </c>
      <c r="AG30" s="62">
        <v>0</v>
      </c>
      <c r="AH30" s="24">
        <v>0</v>
      </c>
      <c r="AI30" s="24">
        <v>2192153</v>
      </c>
      <c r="AJ30" s="24">
        <v>0</v>
      </c>
      <c r="AK30" s="24">
        <v>0</v>
      </c>
      <c r="AL30" s="62">
        <v>0</v>
      </c>
      <c r="AM30" s="24">
        <v>0</v>
      </c>
      <c r="AN30" s="24">
        <f>SUM(W30:AM30)</f>
        <v>5480368</v>
      </c>
    </row>
    <row r="31" spans="1:41" ht="15.75" hidden="1">
      <c r="A31" s="24" t="s">
        <v>1</v>
      </c>
      <c r="B31" s="24">
        <v>48256</v>
      </c>
      <c r="C31" s="24">
        <v>306790</v>
      </c>
      <c r="D31" s="24">
        <v>79741</v>
      </c>
      <c r="E31" s="24">
        <v>121856</v>
      </c>
      <c r="F31" s="24">
        <v>588471</v>
      </c>
      <c r="G31" s="24">
        <v>263620</v>
      </c>
      <c r="H31" s="50">
        <v>612781</v>
      </c>
      <c r="I31" s="24">
        <v>5682195</v>
      </c>
      <c r="J31" s="24">
        <v>61247</v>
      </c>
      <c r="K31" s="24">
        <v>238105</v>
      </c>
      <c r="L31" s="24">
        <v>1602</v>
      </c>
      <c r="M31" s="24">
        <v>28938</v>
      </c>
      <c r="N31" s="24">
        <v>3356455</v>
      </c>
      <c r="O31" s="24">
        <v>5366</v>
      </c>
      <c r="P31" s="24">
        <v>2347</v>
      </c>
      <c r="Q31" s="62">
        <v>87028</v>
      </c>
      <c r="R31" s="24">
        <v>125161</v>
      </c>
      <c r="S31" s="24">
        <f>SUM(B31:R31)</f>
        <v>11609959</v>
      </c>
    </row>
    <row r="32" spans="1:41" hidden="1">
      <c r="A32" s="24" t="s">
        <v>1049</v>
      </c>
      <c r="B32" s="50">
        <v>0</v>
      </c>
      <c r="C32" s="50">
        <v>36439</v>
      </c>
      <c r="D32" s="50">
        <v>0</v>
      </c>
      <c r="E32" s="50">
        <v>1270</v>
      </c>
      <c r="F32" s="50">
        <v>13891</v>
      </c>
      <c r="G32" s="50">
        <v>0</v>
      </c>
      <c r="H32" s="50">
        <v>88491</v>
      </c>
      <c r="I32" s="50">
        <v>3137730</v>
      </c>
      <c r="J32" s="50">
        <v>5515</v>
      </c>
      <c r="K32" s="50">
        <v>4879</v>
      </c>
      <c r="L32" s="50">
        <v>0</v>
      </c>
      <c r="M32" s="50">
        <v>0</v>
      </c>
      <c r="N32" s="50">
        <v>2192153</v>
      </c>
      <c r="O32" s="50">
        <v>0</v>
      </c>
      <c r="P32" s="50">
        <v>0</v>
      </c>
      <c r="Q32" s="50">
        <v>0</v>
      </c>
      <c r="R32" s="50">
        <v>0</v>
      </c>
      <c r="S32" s="24">
        <f>SUM(B32:R32)</f>
        <v>5480368</v>
      </c>
    </row>
    <row r="33" spans="1:19" ht="15.75" hidden="1">
      <c r="A33" s="24" t="s">
        <v>1050</v>
      </c>
      <c r="B33" s="24">
        <v>424510</v>
      </c>
      <c r="C33" s="24">
        <v>0</v>
      </c>
      <c r="D33" s="24">
        <v>285287</v>
      </c>
      <c r="E33" s="24">
        <v>5422</v>
      </c>
      <c r="F33" s="24">
        <v>51492</v>
      </c>
      <c r="G33" s="24">
        <v>81574</v>
      </c>
      <c r="H33" s="50">
        <v>0</v>
      </c>
      <c r="I33" s="24">
        <v>6880995</v>
      </c>
      <c r="J33" s="24">
        <v>25656</v>
      </c>
      <c r="K33" s="24">
        <v>0</v>
      </c>
      <c r="L33" s="24">
        <v>5591</v>
      </c>
      <c r="M33" s="24">
        <v>142959</v>
      </c>
      <c r="N33" s="24">
        <v>982138</v>
      </c>
      <c r="O33" s="24">
        <v>51685</v>
      </c>
      <c r="P33" s="24">
        <v>1859</v>
      </c>
      <c r="Q33" s="62">
        <v>272510</v>
      </c>
      <c r="R33" s="24">
        <v>78384</v>
      </c>
      <c r="S33" s="24">
        <f>SUM(B33:R33)</f>
        <v>9290062</v>
      </c>
    </row>
    <row r="34" spans="1:19" ht="15.75" hidden="1">
      <c r="A34" s="24" t="s">
        <v>1051</v>
      </c>
      <c r="B34" s="24">
        <v>105</v>
      </c>
      <c r="C34" s="24">
        <v>0</v>
      </c>
      <c r="D34" s="24">
        <v>0</v>
      </c>
      <c r="E34" s="24">
        <v>389</v>
      </c>
      <c r="F34" s="24">
        <v>586</v>
      </c>
      <c r="G34" s="24">
        <v>7858</v>
      </c>
      <c r="H34" s="50">
        <v>5026</v>
      </c>
      <c r="I34" s="24">
        <v>205367</v>
      </c>
      <c r="J34" s="24">
        <v>67</v>
      </c>
      <c r="K34" s="24">
        <v>5868</v>
      </c>
      <c r="L34" s="62">
        <v>8</v>
      </c>
      <c r="M34" s="24">
        <v>1330</v>
      </c>
      <c r="N34" s="24">
        <v>38348</v>
      </c>
      <c r="O34" s="24">
        <v>2043</v>
      </c>
      <c r="P34" s="24">
        <v>0</v>
      </c>
      <c r="Q34" s="62">
        <v>0</v>
      </c>
      <c r="R34" s="24">
        <v>2881</v>
      </c>
      <c r="S34" s="24">
        <f>SUM(B34:R34)</f>
        <v>269876</v>
      </c>
    </row>
    <row r="35" spans="1:19" hidden="1">
      <c r="A35" s="686" t="s">
        <v>1052</v>
      </c>
    </row>
    <row r="36" spans="1:19" hidden="1">
      <c r="A36" s="24" t="s">
        <v>1053</v>
      </c>
      <c r="B36" s="24">
        <f>SUM(B31:B35)</f>
        <v>472871</v>
      </c>
      <c r="C36" s="24">
        <f t="shared" ref="C36:S36" si="4">SUM(C31:C35)</f>
        <v>343229</v>
      </c>
      <c r="D36" s="24">
        <f t="shared" si="4"/>
        <v>365028</v>
      </c>
      <c r="E36" s="24">
        <f t="shared" si="4"/>
        <v>128937</v>
      </c>
      <c r="F36" s="24">
        <f t="shared" si="4"/>
        <v>654440</v>
      </c>
      <c r="G36" s="24">
        <f t="shared" si="4"/>
        <v>353052</v>
      </c>
      <c r="H36" s="24">
        <f t="shared" si="4"/>
        <v>706298</v>
      </c>
      <c r="I36" s="24">
        <f t="shared" si="4"/>
        <v>15906287</v>
      </c>
      <c r="J36" s="24">
        <f t="shared" si="4"/>
        <v>92485</v>
      </c>
      <c r="K36" s="24">
        <f t="shared" si="4"/>
        <v>248852</v>
      </c>
      <c r="L36" s="24">
        <f t="shared" si="4"/>
        <v>7201</v>
      </c>
      <c r="M36" s="24">
        <f t="shared" si="4"/>
        <v>173227</v>
      </c>
      <c r="N36" s="24">
        <f t="shared" si="4"/>
        <v>6569094</v>
      </c>
      <c r="O36" s="24">
        <f t="shared" si="4"/>
        <v>59094</v>
      </c>
      <c r="P36" s="24">
        <f t="shared" si="4"/>
        <v>4206</v>
      </c>
      <c r="Q36" s="24">
        <f t="shared" si="4"/>
        <v>359538</v>
      </c>
      <c r="R36" s="24">
        <f t="shared" si="4"/>
        <v>206426</v>
      </c>
      <c r="S36" s="24">
        <f t="shared" si="4"/>
        <v>26650265</v>
      </c>
    </row>
    <row r="37" spans="1:19" hidden="1"/>
    <row r="38" spans="1:19" hidden="1">
      <c r="A38" s="24" t="s">
        <v>1054</v>
      </c>
      <c r="B38" s="24">
        <v>23695</v>
      </c>
      <c r="C38" s="24">
        <v>135446</v>
      </c>
      <c r="D38" s="24">
        <v>5705</v>
      </c>
      <c r="E38" s="24">
        <v>15721</v>
      </c>
      <c r="F38" s="24">
        <v>92599</v>
      </c>
      <c r="G38" s="24">
        <v>175570</v>
      </c>
      <c r="H38" s="24">
        <v>418774</v>
      </c>
      <c r="I38" s="24">
        <v>5794930</v>
      </c>
      <c r="J38" s="24">
        <v>22724</v>
      </c>
      <c r="K38" s="24">
        <v>172263</v>
      </c>
      <c r="L38" s="24">
        <v>2049</v>
      </c>
      <c r="M38" s="24">
        <v>38621</v>
      </c>
      <c r="N38" s="24">
        <v>1734084</v>
      </c>
      <c r="O38" s="24">
        <v>2421</v>
      </c>
      <c r="P38" s="24">
        <v>8345</v>
      </c>
      <c r="Q38" s="24">
        <v>630016</v>
      </c>
      <c r="R38" s="24">
        <v>40098</v>
      </c>
      <c r="S38" s="24">
        <f>SUM(B38:R38)</f>
        <v>9313061</v>
      </c>
    </row>
    <row r="39" spans="1:19" hidden="1">
      <c r="A39" s="24" t="s">
        <v>1055</v>
      </c>
      <c r="B39" s="50" t="s">
        <v>1098</v>
      </c>
      <c r="C39" s="50" t="s">
        <v>1099</v>
      </c>
      <c r="D39" s="50" t="s">
        <v>1100</v>
      </c>
      <c r="E39" s="50" t="s">
        <v>1101</v>
      </c>
      <c r="F39" s="50" t="s">
        <v>1102</v>
      </c>
      <c r="G39" s="50" t="s">
        <v>1103</v>
      </c>
      <c r="H39" s="50" t="s">
        <v>1104</v>
      </c>
      <c r="I39" s="50" t="s">
        <v>1105</v>
      </c>
      <c r="J39" s="50" t="s">
        <v>1106</v>
      </c>
      <c r="K39" s="50" t="s">
        <v>1107</v>
      </c>
      <c r="L39" s="50" t="s">
        <v>1108</v>
      </c>
      <c r="M39" s="50" t="s">
        <v>1109</v>
      </c>
      <c r="N39" s="50" t="s">
        <v>1110</v>
      </c>
      <c r="O39" s="50" t="s">
        <v>1111</v>
      </c>
      <c r="P39" s="50">
        <v>959</v>
      </c>
      <c r="Q39" s="50">
        <v>142641</v>
      </c>
      <c r="R39" s="50">
        <v>12102</v>
      </c>
      <c r="S39" s="24">
        <f t="shared" ref="S39:S40" si="5">SUM(B39:R39)</f>
        <v>155702</v>
      </c>
    </row>
    <row r="40" spans="1:19" hidden="1">
      <c r="A40" s="24" t="s">
        <v>1056</v>
      </c>
      <c r="B40" s="24">
        <f>SUM(B38:B39)</f>
        <v>23695</v>
      </c>
      <c r="C40" s="24">
        <f t="shared" ref="C40:R40" si="6">SUM(C38:C39)</f>
        <v>135446</v>
      </c>
      <c r="D40" s="24">
        <f t="shared" si="6"/>
        <v>5705</v>
      </c>
      <c r="E40" s="24">
        <f t="shared" si="6"/>
        <v>15721</v>
      </c>
      <c r="F40" s="24">
        <f t="shared" si="6"/>
        <v>92599</v>
      </c>
      <c r="G40" s="24">
        <f t="shared" si="6"/>
        <v>175570</v>
      </c>
      <c r="H40" s="24">
        <f t="shared" si="6"/>
        <v>418774</v>
      </c>
      <c r="I40" s="24">
        <f t="shared" si="6"/>
        <v>5794930</v>
      </c>
      <c r="J40" s="24">
        <f t="shared" si="6"/>
        <v>22724</v>
      </c>
      <c r="K40" s="24">
        <f t="shared" si="6"/>
        <v>172263</v>
      </c>
      <c r="L40" s="24">
        <f t="shared" si="6"/>
        <v>2049</v>
      </c>
      <c r="M40" s="24">
        <f t="shared" si="6"/>
        <v>38621</v>
      </c>
      <c r="N40" s="24">
        <f t="shared" si="6"/>
        <v>1734084</v>
      </c>
      <c r="O40" s="24">
        <f t="shared" si="6"/>
        <v>2421</v>
      </c>
      <c r="P40" s="24">
        <f t="shared" si="6"/>
        <v>9304</v>
      </c>
      <c r="Q40" s="24">
        <f t="shared" si="6"/>
        <v>772657</v>
      </c>
      <c r="R40" s="24">
        <f t="shared" si="6"/>
        <v>52200</v>
      </c>
      <c r="S40" s="24">
        <f t="shared" si="5"/>
        <v>9468763</v>
      </c>
    </row>
    <row r="41" spans="1:19" hidden="1"/>
    <row r="42" spans="1:19" hidden="1"/>
    <row r="43" spans="1:19" hidden="1">
      <c r="A43" s="24" t="s">
        <v>39</v>
      </c>
      <c r="B43" s="24">
        <v>21685</v>
      </c>
      <c r="C43" s="24">
        <v>96057</v>
      </c>
      <c r="D43" s="24">
        <v>27978</v>
      </c>
      <c r="E43" s="24">
        <v>5430</v>
      </c>
      <c r="F43" s="24">
        <v>69645</v>
      </c>
      <c r="G43" s="24">
        <v>400383</v>
      </c>
      <c r="H43" s="24">
        <v>203641</v>
      </c>
      <c r="I43" s="24">
        <v>3941905</v>
      </c>
      <c r="J43" s="24">
        <v>15057</v>
      </c>
      <c r="K43" s="24">
        <v>44275</v>
      </c>
      <c r="L43" s="24">
        <v>91</v>
      </c>
      <c r="M43" s="24">
        <v>15280</v>
      </c>
      <c r="N43" s="24">
        <v>722164</v>
      </c>
      <c r="O43" s="24">
        <v>1433</v>
      </c>
      <c r="P43" s="24">
        <v>2462</v>
      </c>
      <c r="Q43" s="24">
        <v>137296</v>
      </c>
      <c r="R43" s="24">
        <v>44184</v>
      </c>
      <c r="S43" s="24">
        <f>SUM(B43:R43)</f>
        <v>5748966</v>
      </c>
    </row>
    <row r="44" spans="1:19" hidden="1">
      <c r="A44" s="24" t="s">
        <v>1050</v>
      </c>
      <c r="B44" s="24">
        <v>25833</v>
      </c>
      <c r="C44" s="24">
        <v>52917</v>
      </c>
      <c r="D44" s="24">
        <v>126780</v>
      </c>
      <c r="E44" s="24">
        <v>3992</v>
      </c>
      <c r="F44" s="24">
        <v>23932</v>
      </c>
      <c r="G44" s="24">
        <v>46959</v>
      </c>
      <c r="H44" s="24">
        <v>93975</v>
      </c>
      <c r="I44" s="24">
        <v>2237379</v>
      </c>
      <c r="J44" s="24">
        <v>19100</v>
      </c>
      <c r="K44" s="24">
        <v>9258</v>
      </c>
      <c r="L44" s="24">
        <v>1294</v>
      </c>
      <c r="M44" s="24">
        <v>12406</v>
      </c>
      <c r="N44" s="24">
        <v>292222</v>
      </c>
      <c r="O44" s="24">
        <v>42887</v>
      </c>
      <c r="P44" s="24">
        <v>0</v>
      </c>
      <c r="Q44" s="24">
        <v>0</v>
      </c>
      <c r="R44" s="24">
        <v>28285</v>
      </c>
      <c r="S44" s="24">
        <f t="shared" ref="S44:S45" si="7">SUM(B44:R44)</f>
        <v>3017219</v>
      </c>
    </row>
    <row r="45" spans="1:19" hidden="1">
      <c r="A45" s="24" t="s">
        <v>1057</v>
      </c>
      <c r="B45" s="24">
        <f>SUM(B43:B44)</f>
        <v>47518</v>
      </c>
      <c r="C45" s="24">
        <f t="shared" ref="C45:R45" si="8">SUM(C43:C44)</f>
        <v>148974</v>
      </c>
      <c r="D45" s="24">
        <f t="shared" si="8"/>
        <v>154758</v>
      </c>
      <c r="E45" s="24">
        <f t="shared" si="8"/>
        <v>9422</v>
      </c>
      <c r="F45" s="24">
        <f t="shared" si="8"/>
        <v>93577</v>
      </c>
      <c r="G45" s="24">
        <f t="shared" si="8"/>
        <v>447342</v>
      </c>
      <c r="H45" s="24">
        <f t="shared" si="8"/>
        <v>297616</v>
      </c>
      <c r="I45" s="24">
        <f t="shared" si="8"/>
        <v>6179284</v>
      </c>
      <c r="J45" s="24">
        <f t="shared" si="8"/>
        <v>34157</v>
      </c>
      <c r="K45" s="24">
        <f t="shared" si="8"/>
        <v>53533</v>
      </c>
      <c r="L45" s="24">
        <f t="shared" si="8"/>
        <v>1385</v>
      </c>
      <c r="M45" s="24">
        <f t="shared" si="8"/>
        <v>27686</v>
      </c>
      <c r="N45" s="24">
        <f t="shared" si="8"/>
        <v>1014386</v>
      </c>
      <c r="O45" s="24">
        <f t="shared" si="8"/>
        <v>44320</v>
      </c>
      <c r="P45" s="24">
        <f t="shared" si="8"/>
        <v>2462</v>
      </c>
      <c r="Q45" s="24">
        <f t="shared" si="8"/>
        <v>137296</v>
      </c>
      <c r="R45" s="24">
        <f t="shared" si="8"/>
        <v>72469</v>
      </c>
      <c r="S45" s="24">
        <f t="shared" si="7"/>
        <v>8766185</v>
      </c>
    </row>
    <row r="46" spans="1:19" hidden="1"/>
  </sheetData>
  <mergeCells count="48">
    <mergeCell ref="B4:B7"/>
    <mergeCell ref="C4:C7"/>
    <mergeCell ref="A4:A7"/>
    <mergeCell ref="L4:L7"/>
    <mergeCell ref="T4:T7"/>
    <mergeCell ref="N4:N7"/>
    <mergeCell ref="O4:O7"/>
    <mergeCell ref="P4:P7"/>
    <mergeCell ref="A1:T1"/>
    <mergeCell ref="A2:T2"/>
    <mergeCell ref="A3:J3"/>
    <mergeCell ref="K3:T3"/>
    <mergeCell ref="Q4:Q7"/>
    <mergeCell ref="R4:R7"/>
    <mergeCell ref="S4:S7"/>
    <mergeCell ref="M4:M7"/>
    <mergeCell ref="D4:D7"/>
    <mergeCell ref="E4:E7"/>
    <mergeCell ref="F4:F7"/>
    <mergeCell ref="G4:G7"/>
    <mergeCell ref="H4:H7"/>
    <mergeCell ref="I4:I7"/>
    <mergeCell ref="J4:J7"/>
    <mergeCell ref="K4:K7"/>
    <mergeCell ref="V1:AO1"/>
    <mergeCell ref="V2:AO2"/>
    <mergeCell ref="V3:AE3"/>
    <mergeCell ref="AF3:AO3"/>
    <mergeCell ref="V4:V7"/>
    <mergeCell ref="W4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M4:AM7"/>
    <mergeCell ref="AN4:AN7"/>
    <mergeCell ref="AO4:AO7"/>
    <mergeCell ref="AH4:AH7"/>
    <mergeCell ref="AI4:AI7"/>
    <mergeCell ref="AJ4:AJ7"/>
    <mergeCell ref="AK4:AK7"/>
    <mergeCell ref="AL4:AL7"/>
  </mergeCells>
  <printOptions horizontalCentered="1" verticalCentered="1"/>
  <pageMargins left="0.11811023622047245" right="0.11811023622047245" top="0.51181102362204722" bottom="0.51181102362204722" header="0.51181102362204722" footer="0.51181102362204722"/>
  <pageSetup paperSize="9" scale="60" orientation="landscape" horizontalDpi="4294967292" verticalDpi="4294967292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L20"/>
  <sheetViews>
    <sheetView showGridLines="0" rightToLeft="1" zoomScaleNormal="100" workbookViewId="0">
      <selection activeCell="A2" sqref="A2:G2"/>
    </sheetView>
  </sheetViews>
  <sheetFormatPr defaultColWidth="7.7109375" defaultRowHeight="15.75"/>
  <cols>
    <col min="1" max="1" width="31.7109375" style="170" customWidth="1"/>
    <col min="2" max="6" width="19.7109375" style="170" customWidth="1"/>
    <col min="7" max="7" width="31.7109375" style="170" customWidth="1"/>
    <col min="8" max="8" width="11.28515625" style="170" bestFit="1" customWidth="1"/>
    <col min="9" max="9" width="31.42578125" style="170" customWidth="1"/>
    <col min="10" max="10" width="16" style="170" customWidth="1"/>
    <col min="11" max="11" width="9" style="170" bestFit="1" customWidth="1"/>
    <col min="12" max="254" width="7.7109375" style="170"/>
    <col min="255" max="255" width="13.28515625" style="170" customWidth="1"/>
    <col min="256" max="256" width="16.28515625" style="170" customWidth="1"/>
    <col min="257" max="257" width="18.85546875" style="170" customWidth="1"/>
    <col min="258" max="258" width="12.85546875" style="170" customWidth="1"/>
    <col min="259" max="259" width="13.85546875" style="170" customWidth="1"/>
    <col min="260" max="260" width="14.140625" style="170" customWidth="1"/>
    <col min="261" max="261" width="13.85546875" style="170" customWidth="1"/>
    <col min="262" max="262" width="14.140625" style="170" customWidth="1"/>
    <col min="263" max="264" width="7.7109375" style="170"/>
    <col min="265" max="265" width="31.42578125" style="170" customWidth="1"/>
    <col min="266" max="510" width="7.7109375" style="170"/>
    <col min="511" max="511" width="13.28515625" style="170" customWidth="1"/>
    <col min="512" max="512" width="16.28515625" style="170" customWidth="1"/>
    <col min="513" max="513" width="18.85546875" style="170" customWidth="1"/>
    <col min="514" max="514" width="12.85546875" style="170" customWidth="1"/>
    <col min="515" max="515" width="13.85546875" style="170" customWidth="1"/>
    <col min="516" max="516" width="14.140625" style="170" customWidth="1"/>
    <col min="517" max="517" width="13.85546875" style="170" customWidth="1"/>
    <col min="518" max="518" width="14.140625" style="170" customWidth="1"/>
    <col min="519" max="520" width="7.7109375" style="170"/>
    <col min="521" max="521" width="31.42578125" style="170" customWidth="1"/>
    <col min="522" max="766" width="7.7109375" style="170"/>
    <col min="767" max="767" width="13.28515625" style="170" customWidth="1"/>
    <col min="768" max="768" width="16.28515625" style="170" customWidth="1"/>
    <col min="769" max="769" width="18.85546875" style="170" customWidth="1"/>
    <col min="770" max="770" width="12.85546875" style="170" customWidth="1"/>
    <col min="771" max="771" width="13.85546875" style="170" customWidth="1"/>
    <col min="772" max="772" width="14.140625" style="170" customWidth="1"/>
    <col min="773" max="773" width="13.85546875" style="170" customWidth="1"/>
    <col min="774" max="774" width="14.140625" style="170" customWidth="1"/>
    <col min="775" max="776" width="7.7109375" style="170"/>
    <col min="777" max="777" width="31.42578125" style="170" customWidth="1"/>
    <col min="778" max="1022" width="7.7109375" style="170"/>
    <col min="1023" max="1023" width="13.28515625" style="170" customWidth="1"/>
    <col min="1024" max="1024" width="16.28515625" style="170" customWidth="1"/>
    <col min="1025" max="1025" width="18.85546875" style="170" customWidth="1"/>
    <col min="1026" max="1026" width="12.85546875" style="170" customWidth="1"/>
    <col min="1027" max="1027" width="13.85546875" style="170" customWidth="1"/>
    <col min="1028" max="1028" width="14.140625" style="170" customWidth="1"/>
    <col min="1029" max="1029" width="13.85546875" style="170" customWidth="1"/>
    <col min="1030" max="1030" width="14.140625" style="170" customWidth="1"/>
    <col min="1031" max="1032" width="7.7109375" style="170"/>
    <col min="1033" max="1033" width="31.42578125" style="170" customWidth="1"/>
    <col min="1034" max="1278" width="7.7109375" style="170"/>
    <col min="1279" max="1279" width="13.28515625" style="170" customWidth="1"/>
    <col min="1280" max="1280" width="16.28515625" style="170" customWidth="1"/>
    <col min="1281" max="1281" width="18.85546875" style="170" customWidth="1"/>
    <col min="1282" max="1282" width="12.85546875" style="170" customWidth="1"/>
    <col min="1283" max="1283" width="13.85546875" style="170" customWidth="1"/>
    <col min="1284" max="1284" width="14.140625" style="170" customWidth="1"/>
    <col min="1285" max="1285" width="13.85546875" style="170" customWidth="1"/>
    <col min="1286" max="1286" width="14.140625" style="170" customWidth="1"/>
    <col min="1287" max="1288" width="7.7109375" style="170"/>
    <col min="1289" max="1289" width="31.42578125" style="170" customWidth="1"/>
    <col min="1290" max="1534" width="7.7109375" style="170"/>
    <col min="1535" max="1535" width="13.28515625" style="170" customWidth="1"/>
    <col min="1536" max="1536" width="16.28515625" style="170" customWidth="1"/>
    <col min="1537" max="1537" width="18.85546875" style="170" customWidth="1"/>
    <col min="1538" max="1538" width="12.85546875" style="170" customWidth="1"/>
    <col min="1539" max="1539" width="13.85546875" style="170" customWidth="1"/>
    <col min="1540" max="1540" width="14.140625" style="170" customWidth="1"/>
    <col min="1541" max="1541" width="13.85546875" style="170" customWidth="1"/>
    <col min="1542" max="1542" width="14.140625" style="170" customWidth="1"/>
    <col min="1543" max="1544" width="7.7109375" style="170"/>
    <col min="1545" max="1545" width="31.42578125" style="170" customWidth="1"/>
    <col min="1546" max="1790" width="7.7109375" style="170"/>
    <col min="1791" max="1791" width="13.28515625" style="170" customWidth="1"/>
    <col min="1792" max="1792" width="16.28515625" style="170" customWidth="1"/>
    <col min="1793" max="1793" width="18.85546875" style="170" customWidth="1"/>
    <col min="1794" max="1794" width="12.85546875" style="170" customWidth="1"/>
    <col min="1795" max="1795" width="13.85546875" style="170" customWidth="1"/>
    <col min="1796" max="1796" width="14.140625" style="170" customWidth="1"/>
    <col min="1797" max="1797" width="13.85546875" style="170" customWidth="1"/>
    <col min="1798" max="1798" width="14.140625" style="170" customWidth="1"/>
    <col min="1799" max="1800" width="7.7109375" style="170"/>
    <col min="1801" max="1801" width="31.42578125" style="170" customWidth="1"/>
    <col min="1802" max="2046" width="7.7109375" style="170"/>
    <col min="2047" max="2047" width="13.28515625" style="170" customWidth="1"/>
    <col min="2048" max="2048" width="16.28515625" style="170" customWidth="1"/>
    <col min="2049" max="2049" width="18.85546875" style="170" customWidth="1"/>
    <col min="2050" max="2050" width="12.85546875" style="170" customWidth="1"/>
    <col min="2051" max="2051" width="13.85546875" style="170" customWidth="1"/>
    <col min="2052" max="2052" width="14.140625" style="170" customWidth="1"/>
    <col min="2053" max="2053" width="13.85546875" style="170" customWidth="1"/>
    <col min="2054" max="2054" width="14.140625" style="170" customWidth="1"/>
    <col min="2055" max="2056" width="7.7109375" style="170"/>
    <col min="2057" max="2057" width="31.42578125" style="170" customWidth="1"/>
    <col min="2058" max="2302" width="7.7109375" style="170"/>
    <col min="2303" max="2303" width="13.28515625" style="170" customWidth="1"/>
    <col min="2304" max="2304" width="16.28515625" style="170" customWidth="1"/>
    <col min="2305" max="2305" width="18.85546875" style="170" customWidth="1"/>
    <col min="2306" max="2306" width="12.85546875" style="170" customWidth="1"/>
    <col min="2307" max="2307" width="13.85546875" style="170" customWidth="1"/>
    <col min="2308" max="2308" width="14.140625" style="170" customWidth="1"/>
    <col min="2309" max="2309" width="13.85546875" style="170" customWidth="1"/>
    <col min="2310" max="2310" width="14.140625" style="170" customWidth="1"/>
    <col min="2311" max="2312" width="7.7109375" style="170"/>
    <col min="2313" max="2313" width="31.42578125" style="170" customWidth="1"/>
    <col min="2314" max="2558" width="7.7109375" style="170"/>
    <col min="2559" max="2559" width="13.28515625" style="170" customWidth="1"/>
    <col min="2560" max="2560" width="16.28515625" style="170" customWidth="1"/>
    <col min="2561" max="2561" width="18.85546875" style="170" customWidth="1"/>
    <col min="2562" max="2562" width="12.85546875" style="170" customWidth="1"/>
    <col min="2563" max="2563" width="13.85546875" style="170" customWidth="1"/>
    <col min="2564" max="2564" width="14.140625" style="170" customWidth="1"/>
    <col min="2565" max="2565" width="13.85546875" style="170" customWidth="1"/>
    <col min="2566" max="2566" width="14.140625" style="170" customWidth="1"/>
    <col min="2567" max="2568" width="7.7109375" style="170"/>
    <col min="2569" max="2569" width="31.42578125" style="170" customWidth="1"/>
    <col min="2570" max="2814" width="7.7109375" style="170"/>
    <col min="2815" max="2815" width="13.28515625" style="170" customWidth="1"/>
    <col min="2816" max="2816" width="16.28515625" style="170" customWidth="1"/>
    <col min="2817" max="2817" width="18.85546875" style="170" customWidth="1"/>
    <col min="2818" max="2818" width="12.85546875" style="170" customWidth="1"/>
    <col min="2819" max="2819" width="13.85546875" style="170" customWidth="1"/>
    <col min="2820" max="2820" width="14.140625" style="170" customWidth="1"/>
    <col min="2821" max="2821" width="13.85546875" style="170" customWidth="1"/>
    <col min="2822" max="2822" width="14.140625" style="170" customWidth="1"/>
    <col min="2823" max="2824" width="7.7109375" style="170"/>
    <col min="2825" max="2825" width="31.42578125" style="170" customWidth="1"/>
    <col min="2826" max="3070" width="7.7109375" style="170"/>
    <col min="3071" max="3071" width="13.28515625" style="170" customWidth="1"/>
    <col min="3072" max="3072" width="16.28515625" style="170" customWidth="1"/>
    <col min="3073" max="3073" width="18.85546875" style="170" customWidth="1"/>
    <col min="3074" max="3074" width="12.85546875" style="170" customWidth="1"/>
    <col min="3075" max="3075" width="13.85546875" style="170" customWidth="1"/>
    <col min="3076" max="3076" width="14.140625" style="170" customWidth="1"/>
    <col min="3077" max="3077" width="13.85546875" style="170" customWidth="1"/>
    <col min="3078" max="3078" width="14.140625" style="170" customWidth="1"/>
    <col min="3079" max="3080" width="7.7109375" style="170"/>
    <col min="3081" max="3081" width="31.42578125" style="170" customWidth="1"/>
    <col min="3082" max="3326" width="7.7109375" style="170"/>
    <col min="3327" max="3327" width="13.28515625" style="170" customWidth="1"/>
    <col min="3328" max="3328" width="16.28515625" style="170" customWidth="1"/>
    <col min="3329" max="3329" width="18.85546875" style="170" customWidth="1"/>
    <col min="3330" max="3330" width="12.85546875" style="170" customWidth="1"/>
    <col min="3331" max="3331" width="13.85546875" style="170" customWidth="1"/>
    <col min="3332" max="3332" width="14.140625" style="170" customWidth="1"/>
    <col min="3333" max="3333" width="13.85546875" style="170" customWidth="1"/>
    <col min="3334" max="3334" width="14.140625" style="170" customWidth="1"/>
    <col min="3335" max="3336" width="7.7109375" style="170"/>
    <col min="3337" max="3337" width="31.42578125" style="170" customWidth="1"/>
    <col min="3338" max="3582" width="7.7109375" style="170"/>
    <col min="3583" max="3583" width="13.28515625" style="170" customWidth="1"/>
    <col min="3584" max="3584" width="16.28515625" style="170" customWidth="1"/>
    <col min="3585" max="3585" width="18.85546875" style="170" customWidth="1"/>
    <col min="3586" max="3586" width="12.85546875" style="170" customWidth="1"/>
    <col min="3587" max="3587" width="13.85546875" style="170" customWidth="1"/>
    <col min="3588" max="3588" width="14.140625" style="170" customWidth="1"/>
    <col min="3589" max="3589" width="13.85546875" style="170" customWidth="1"/>
    <col min="3590" max="3590" width="14.140625" style="170" customWidth="1"/>
    <col min="3591" max="3592" width="7.7109375" style="170"/>
    <col min="3593" max="3593" width="31.42578125" style="170" customWidth="1"/>
    <col min="3594" max="3838" width="7.7109375" style="170"/>
    <col min="3839" max="3839" width="13.28515625" style="170" customWidth="1"/>
    <col min="3840" max="3840" width="16.28515625" style="170" customWidth="1"/>
    <col min="3841" max="3841" width="18.85546875" style="170" customWidth="1"/>
    <col min="3842" max="3842" width="12.85546875" style="170" customWidth="1"/>
    <col min="3843" max="3843" width="13.85546875" style="170" customWidth="1"/>
    <col min="3844" max="3844" width="14.140625" style="170" customWidth="1"/>
    <col min="3845" max="3845" width="13.85546875" style="170" customWidth="1"/>
    <col min="3846" max="3846" width="14.140625" style="170" customWidth="1"/>
    <col min="3847" max="3848" width="7.7109375" style="170"/>
    <col min="3849" max="3849" width="31.42578125" style="170" customWidth="1"/>
    <col min="3850" max="4094" width="7.7109375" style="170"/>
    <col min="4095" max="4095" width="13.28515625" style="170" customWidth="1"/>
    <col min="4096" max="4096" width="16.28515625" style="170" customWidth="1"/>
    <col min="4097" max="4097" width="18.85546875" style="170" customWidth="1"/>
    <col min="4098" max="4098" width="12.85546875" style="170" customWidth="1"/>
    <col min="4099" max="4099" width="13.85546875" style="170" customWidth="1"/>
    <col min="4100" max="4100" width="14.140625" style="170" customWidth="1"/>
    <col min="4101" max="4101" width="13.85546875" style="170" customWidth="1"/>
    <col min="4102" max="4102" width="14.140625" style="170" customWidth="1"/>
    <col min="4103" max="4104" width="7.7109375" style="170"/>
    <col min="4105" max="4105" width="31.42578125" style="170" customWidth="1"/>
    <col min="4106" max="4350" width="7.7109375" style="170"/>
    <col min="4351" max="4351" width="13.28515625" style="170" customWidth="1"/>
    <col min="4352" max="4352" width="16.28515625" style="170" customWidth="1"/>
    <col min="4353" max="4353" width="18.85546875" style="170" customWidth="1"/>
    <col min="4354" max="4354" width="12.85546875" style="170" customWidth="1"/>
    <col min="4355" max="4355" width="13.85546875" style="170" customWidth="1"/>
    <col min="4356" max="4356" width="14.140625" style="170" customWidth="1"/>
    <col min="4357" max="4357" width="13.85546875" style="170" customWidth="1"/>
    <col min="4358" max="4358" width="14.140625" style="170" customWidth="1"/>
    <col min="4359" max="4360" width="7.7109375" style="170"/>
    <col min="4361" max="4361" width="31.42578125" style="170" customWidth="1"/>
    <col min="4362" max="4606" width="7.7109375" style="170"/>
    <col min="4607" max="4607" width="13.28515625" style="170" customWidth="1"/>
    <col min="4608" max="4608" width="16.28515625" style="170" customWidth="1"/>
    <col min="4609" max="4609" width="18.85546875" style="170" customWidth="1"/>
    <col min="4610" max="4610" width="12.85546875" style="170" customWidth="1"/>
    <col min="4611" max="4611" width="13.85546875" style="170" customWidth="1"/>
    <col min="4612" max="4612" width="14.140625" style="170" customWidth="1"/>
    <col min="4613" max="4613" width="13.85546875" style="170" customWidth="1"/>
    <col min="4614" max="4614" width="14.140625" style="170" customWidth="1"/>
    <col min="4615" max="4616" width="7.7109375" style="170"/>
    <col min="4617" max="4617" width="31.42578125" style="170" customWidth="1"/>
    <col min="4618" max="4862" width="7.7109375" style="170"/>
    <col min="4863" max="4863" width="13.28515625" style="170" customWidth="1"/>
    <col min="4864" max="4864" width="16.28515625" style="170" customWidth="1"/>
    <col min="4865" max="4865" width="18.85546875" style="170" customWidth="1"/>
    <col min="4866" max="4866" width="12.85546875" style="170" customWidth="1"/>
    <col min="4867" max="4867" width="13.85546875" style="170" customWidth="1"/>
    <col min="4868" max="4868" width="14.140625" style="170" customWidth="1"/>
    <col min="4869" max="4869" width="13.85546875" style="170" customWidth="1"/>
    <col min="4870" max="4870" width="14.140625" style="170" customWidth="1"/>
    <col min="4871" max="4872" width="7.7109375" style="170"/>
    <col min="4873" max="4873" width="31.42578125" style="170" customWidth="1"/>
    <col min="4874" max="5118" width="7.7109375" style="170"/>
    <col min="5119" max="5119" width="13.28515625" style="170" customWidth="1"/>
    <col min="5120" max="5120" width="16.28515625" style="170" customWidth="1"/>
    <col min="5121" max="5121" width="18.85546875" style="170" customWidth="1"/>
    <col min="5122" max="5122" width="12.85546875" style="170" customWidth="1"/>
    <col min="5123" max="5123" width="13.85546875" style="170" customWidth="1"/>
    <col min="5124" max="5124" width="14.140625" style="170" customWidth="1"/>
    <col min="5125" max="5125" width="13.85546875" style="170" customWidth="1"/>
    <col min="5126" max="5126" width="14.140625" style="170" customWidth="1"/>
    <col min="5127" max="5128" width="7.7109375" style="170"/>
    <col min="5129" max="5129" width="31.42578125" style="170" customWidth="1"/>
    <col min="5130" max="5374" width="7.7109375" style="170"/>
    <col min="5375" max="5375" width="13.28515625" style="170" customWidth="1"/>
    <col min="5376" max="5376" width="16.28515625" style="170" customWidth="1"/>
    <col min="5377" max="5377" width="18.85546875" style="170" customWidth="1"/>
    <col min="5378" max="5378" width="12.85546875" style="170" customWidth="1"/>
    <col min="5379" max="5379" width="13.85546875" style="170" customWidth="1"/>
    <col min="5380" max="5380" width="14.140625" style="170" customWidth="1"/>
    <col min="5381" max="5381" width="13.85546875" style="170" customWidth="1"/>
    <col min="5382" max="5382" width="14.140625" style="170" customWidth="1"/>
    <col min="5383" max="5384" width="7.7109375" style="170"/>
    <col min="5385" max="5385" width="31.42578125" style="170" customWidth="1"/>
    <col min="5386" max="5630" width="7.7109375" style="170"/>
    <col min="5631" max="5631" width="13.28515625" style="170" customWidth="1"/>
    <col min="5632" max="5632" width="16.28515625" style="170" customWidth="1"/>
    <col min="5633" max="5633" width="18.85546875" style="170" customWidth="1"/>
    <col min="5634" max="5634" width="12.85546875" style="170" customWidth="1"/>
    <col min="5635" max="5635" width="13.85546875" style="170" customWidth="1"/>
    <col min="5636" max="5636" width="14.140625" style="170" customWidth="1"/>
    <col min="5637" max="5637" width="13.85546875" style="170" customWidth="1"/>
    <col min="5638" max="5638" width="14.140625" style="170" customWidth="1"/>
    <col min="5639" max="5640" width="7.7109375" style="170"/>
    <col min="5641" max="5641" width="31.42578125" style="170" customWidth="1"/>
    <col min="5642" max="5886" width="7.7109375" style="170"/>
    <col min="5887" max="5887" width="13.28515625" style="170" customWidth="1"/>
    <col min="5888" max="5888" width="16.28515625" style="170" customWidth="1"/>
    <col min="5889" max="5889" width="18.85546875" style="170" customWidth="1"/>
    <col min="5890" max="5890" width="12.85546875" style="170" customWidth="1"/>
    <col min="5891" max="5891" width="13.85546875" style="170" customWidth="1"/>
    <col min="5892" max="5892" width="14.140625" style="170" customWidth="1"/>
    <col min="5893" max="5893" width="13.85546875" style="170" customWidth="1"/>
    <col min="5894" max="5894" width="14.140625" style="170" customWidth="1"/>
    <col min="5895" max="5896" width="7.7109375" style="170"/>
    <col min="5897" max="5897" width="31.42578125" style="170" customWidth="1"/>
    <col min="5898" max="6142" width="7.7109375" style="170"/>
    <col min="6143" max="6143" width="13.28515625" style="170" customWidth="1"/>
    <col min="6144" max="6144" width="16.28515625" style="170" customWidth="1"/>
    <col min="6145" max="6145" width="18.85546875" style="170" customWidth="1"/>
    <col min="6146" max="6146" width="12.85546875" style="170" customWidth="1"/>
    <col min="6147" max="6147" width="13.85546875" style="170" customWidth="1"/>
    <col min="6148" max="6148" width="14.140625" style="170" customWidth="1"/>
    <col min="6149" max="6149" width="13.85546875" style="170" customWidth="1"/>
    <col min="6150" max="6150" width="14.140625" style="170" customWidth="1"/>
    <col min="6151" max="6152" width="7.7109375" style="170"/>
    <col min="6153" max="6153" width="31.42578125" style="170" customWidth="1"/>
    <col min="6154" max="6398" width="7.7109375" style="170"/>
    <col min="6399" max="6399" width="13.28515625" style="170" customWidth="1"/>
    <col min="6400" max="6400" width="16.28515625" style="170" customWidth="1"/>
    <col min="6401" max="6401" width="18.85546875" style="170" customWidth="1"/>
    <col min="6402" max="6402" width="12.85546875" style="170" customWidth="1"/>
    <col min="6403" max="6403" width="13.85546875" style="170" customWidth="1"/>
    <col min="6404" max="6404" width="14.140625" style="170" customWidth="1"/>
    <col min="6405" max="6405" width="13.85546875" style="170" customWidth="1"/>
    <col min="6406" max="6406" width="14.140625" style="170" customWidth="1"/>
    <col min="6407" max="6408" width="7.7109375" style="170"/>
    <col min="6409" max="6409" width="31.42578125" style="170" customWidth="1"/>
    <col min="6410" max="6654" width="7.7109375" style="170"/>
    <col min="6655" max="6655" width="13.28515625" style="170" customWidth="1"/>
    <col min="6656" max="6656" width="16.28515625" style="170" customWidth="1"/>
    <col min="6657" max="6657" width="18.85546875" style="170" customWidth="1"/>
    <col min="6658" max="6658" width="12.85546875" style="170" customWidth="1"/>
    <col min="6659" max="6659" width="13.85546875" style="170" customWidth="1"/>
    <col min="6660" max="6660" width="14.140625" style="170" customWidth="1"/>
    <col min="6661" max="6661" width="13.85546875" style="170" customWidth="1"/>
    <col min="6662" max="6662" width="14.140625" style="170" customWidth="1"/>
    <col min="6663" max="6664" width="7.7109375" style="170"/>
    <col min="6665" max="6665" width="31.42578125" style="170" customWidth="1"/>
    <col min="6666" max="6910" width="7.7109375" style="170"/>
    <col min="6911" max="6911" width="13.28515625" style="170" customWidth="1"/>
    <col min="6912" max="6912" width="16.28515625" style="170" customWidth="1"/>
    <col min="6913" max="6913" width="18.85546875" style="170" customWidth="1"/>
    <col min="6914" max="6914" width="12.85546875" style="170" customWidth="1"/>
    <col min="6915" max="6915" width="13.85546875" style="170" customWidth="1"/>
    <col min="6916" max="6916" width="14.140625" style="170" customWidth="1"/>
    <col min="6917" max="6917" width="13.85546875" style="170" customWidth="1"/>
    <col min="6918" max="6918" width="14.140625" style="170" customWidth="1"/>
    <col min="6919" max="6920" width="7.7109375" style="170"/>
    <col min="6921" max="6921" width="31.42578125" style="170" customWidth="1"/>
    <col min="6922" max="7166" width="7.7109375" style="170"/>
    <col min="7167" max="7167" width="13.28515625" style="170" customWidth="1"/>
    <col min="7168" max="7168" width="16.28515625" style="170" customWidth="1"/>
    <col min="7169" max="7169" width="18.85546875" style="170" customWidth="1"/>
    <col min="7170" max="7170" width="12.85546875" style="170" customWidth="1"/>
    <col min="7171" max="7171" width="13.85546875" style="170" customWidth="1"/>
    <col min="7172" max="7172" width="14.140625" style="170" customWidth="1"/>
    <col min="7173" max="7173" width="13.85546875" style="170" customWidth="1"/>
    <col min="7174" max="7174" width="14.140625" style="170" customWidth="1"/>
    <col min="7175" max="7176" width="7.7109375" style="170"/>
    <col min="7177" max="7177" width="31.42578125" style="170" customWidth="1"/>
    <col min="7178" max="7422" width="7.7109375" style="170"/>
    <col min="7423" max="7423" width="13.28515625" style="170" customWidth="1"/>
    <col min="7424" max="7424" width="16.28515625" style="170" customWidth="1"/>
    <col min="7425" max="7425" width="18.85546875" style="170" customWidth="1"/>
    <col min="7426" max="7426" width="12.85546875" style="170" customWidth="1"/>
    <col min="7427" max="7427" width="13.85546875" style="170" customWidth="1"/>
    <col min="7428" max="7428" width="14.140625" style="170" customWidth="1"/>
    <col min="7429" max="7429" width="13.85546875" style="170" customWidth="1"/>
    <col min="7430" max="7430" width="14.140625" style="170" customWidth="1"/>
    <col min="7431" max="7432" width="7.7109375" style="170"/>
    <col min="7433" max="7433" width="31.42578125" style="170" customWidth="1"/>
    <col min="7434" max="7678" width="7.7109375" style="170"/>
    <col min="7679" max="7679" width="13.28515625" style="170" customWidth="1"/>
    <col min="7680" max="7680" width="16.28515625" style="170" customWidth="1"/>
    <col min="7681" max="7681" width="18.85546875" style="170" customWidth="1"/>
    <col min="7682" max="7682" width="12.85546875" style="170" customWidth="1"/>
    <col min="7683" max="7683" width="13.85546875" style="170" customWidth="1"/>
    <col min="7684" max="7684" width="14.140625" style="170" customWidth="1"/>
    <col min="7685" max="7685" width="13.85546875" style="170" customWidth="1"/>
    <col min="7686" max="7686" width="14.140625" style="170" customWidth="1"/>
    <col min="7687" max="7688" width="7.7109375" style="170"/>
    <col min="7689" max="7689" width="31.42578125" style="170" customWidth="1"/>
    <col min="7690" max="7934" width="7.7109375" style="170"/>
    <col min="7935" max="7935" width="13.28515625" style="170" customWidth="1"/>
    <col min="7936" max="7936" width="16.28515625" style="170" customWidth="1"/>
    <col min="7937" max="7937" width="18.85546875" style="170" customWidth="1"/>
    <col min="7938" max="7938" width="12.85546875" style="170" customWidth="1"/>
    <col min="7939" max="7939" width="13.85546875" style="170" customWidth="1"/>
    <col min="7940" max="7940" width="14.140625" style="170" customWidth="1"/>
    <col min="7941" max="7941" width="13.85546875" style="170" customWidth="1"/>
    <col min="7942" max="7942" width="14.140625" style="170" customWidth="1"/>
    <col min="7943" max="7944" width="7.7109375" style="170"/>
    <col min="7945" max="7945" width="31.42578125" style="170" customWidth="1"/>
    <col min="7946" max="8190" width="7.7109375" style="170"/>
    <col min="8191" max="8191" width="13.28515625" style="170" customWidth="1"/>
    <col min="8192" max="8192" width="16.28515625" style="170" customWidth="1"/>
    <col min="8193" max="8193" width="18.85546875" style="170" customWidth="1"/>
    <col min="8194" max="8194" width="12.85546875" style="170" customWidth="1"/>
    <col min="8195" max="8195" width="13.85546875" style="170" customWidth="1"/>
    <col min="8196" max="8196" width="14.140625" style="170" customWidth="1"/>
    <col min="8197" max="8197" width="13.85546875" style="170" customWidth="1"/>
    <col min="8198" max="8198" width="14.140625" style="170" customWidth="1"/>
    <col min="8199" max="8200" width="7.7109375" style="170"/>
    <col min="8201" max="8201" width="31.42578125" style="170" customWidth="1"/>
    <col min="8202" max="8446" width="7.7109375" style="170"/>
    <col min="8447" max="8447" width="13.28515625" style="170" customWidth="1"/>
    <col min="8448" max="8448" width="16.28515625" style="170" customWidth="1"/>
    <col min="8449" max="8449" width="18.85546875" style="170" customWidth="1"/>
    <col min="8450" max="8450" width="12.85546875" style="170" customWidth="1"/>
    <col min="8451" max="8451" width="13.85546875" style="170" customWidth="1"/>
    <col min="8452" max="8452" width="14.140625" style="170" customWidth="1"/>
    <col min="8453" max="8453" width="13.85546875" style="170" customWidth="1"/>
    <col min="8454" max="8454" width="14.140625" style="170" customWidth="1"/>
    <col min="8455" max="8456" width="7.7109375" style="170"/>
    <col min="8457" max="8457" width="31.42578125" style="170" customWidth="1"/>
    <col min="8458" max="8702" width="7.7109375" style="170"/>
    <col min="8703" max="8703" width="13.28515625" style="170" customWidth="1"/>
    <col min="8704" max="8704" width="16.28515625" style="170" customWidth="1"/>
    <col min="8705" max="8705" width="18.85546875" style="170" customWidth="1"/>
    <col min="8706" max="8706" width="12.85546875" style="170" customWidth="1"/>
    <col min="8707" max="8707" width="13.85546875" style="170" customWidth="1"/>
    <col min="8708" max="8708" width="14.140625" style="170" customWidth="1"/>
    <col min="8709" max="8709" width="13.85546875" style="170" customWidth="1"/>
    <col min="8710" max="8710" width="14.140625" style="170" customWidth="1"/>
    <col min="8711" max="8712" width="7.7109375" style="170"/>
    <col min="8713" max="8713" width="31.42578125" style="170" customWidth="1"/>
    <col min="8714" max="8958" width="7.7109375" style="170"/>
    <col min="8959" max="8959" width="13.28515625" style="170" customWidth="1"/>
    <col min="8960" max="8960" width="16.28515625" style="170" customWidth="1"/>
    <col min="8961" max="8961" width="18.85546875" style="170" customWidth="1"/>
    <col min="8962" max="8962" width="12.85546875" style="170" customWidth="1"/>
    <col min="8963" max="8963" width="13.85546875" style="170" customWidth="1"/>
    <col min="8964" max="8964" width="14.140625" style="170" customWidth="1"/>
    <col min="8965" max="8965" width="13.85546875" style="170" customWidth="1"/>
    <col min="8966" max="8966" width="14.140625" style="170" customWidth="1"/>
    <col min="8967" max="8968" width="7.7109375" style="170"/>
    <col min="8969" max="8969" width="31.42578125" style="170" customWidth="1"/>
    <col min="8970" max="9214" width="7.7109375" style="170"/>
    <col min="9215" max="9215" width="13.28515625" style="170" customWidth="1"/>
    <col min="9216" max="9216" width="16.28515625" style="170" customWidth="1"/>
    <col min="9217" max="9217" width="18.85546875" style="170" customWidth="1"/>
    <col min="9218" max="9218" width="12.85546875" style="170" customWidth="1"/>
    <col min="9219" max="9219" width="13.85546875" style="170" customWidth="1"/>
    <col min="9220" max="9220" width="14.140625" style="170" customWidth="1"/>
    <col min="9221" max="9221" width="13.85546875" style="170" customWidth="1"/>
    <col min="9222" max="9222" width="14.140625" style="170" customWidth="1"/>
    <col min="9223" max="9224" width="7.7109375" style="170"/>
    <col min="9225" max="9225" width="31.42578125" style="170" customWidth="1"/>
    <col min="9226" max="9470" width="7.7109375" style="170"/>
    <col min="9471" max="9471" width="13.28515625" style="170" customWidth="1"/>
    <col min="9472" max="9472" width="16.28515625" style="170" customWidth="1"/>
    <col min="9473" max="9473" width="18.85546875" style="170" customWidth="1"/>
    <col min="9474" max="9474" width="12.85546875" style="170" customWidth="1"/>
    <col min="9475" max="9475" width="13.85546875" style="170" customWidth="1"/>
    <col min="9476" max="9476" width="14.140625" style="170" customWidth="1"/>
    <col min="9477" max="9477" width="13.85546875" style="170" customWidth="1"/>
    <col min="9478" max="9478" width="14.140625" style="170" customWidth="1"/>
    <col min="9479" max="9480" width="7.7109375" style="170"/>
    <col min="9481" max="9481" width="31.42578125" style="170" customWidth="1"/>
    <col min="9482" max="9726" width="7.7109375" style="170"/>
    <col min="9727" max="9727" width="13.28515625" style="170" customWidth="1"/>
    <col min="9728" max="9728" width="16.28515625" style="170" customWidth="1"/>
    <col min="9729" max="9729" width="18.85546875" style="170" customWidth="1"/>
    <col min="9730" max="9730" width="12.85546875" style="170" customWidth="1"/>
    <col min="9731" max="9731" width="13.85546875" style="170" customWidth="1"/>
    <col min="9732" max="9732" width="14.140625" style="170" customWidth="1"/>
    <col min="9733" max="9733" width="13.85546875" style="170" customWidth="1"/>
    <col min="9734" max="9734" width="14.140625" style="170" customWidth="1"/>
    <col min="9735" max="9736" width="7.7109375" style="170"/>
    <col min="9737" max="9737" width="31.42578125" style="170" customWidth="1"/>
    <col min="9738" max="9982" width="7.7109375" style="170"/>
    <col min="9983" max="9983" width="13.28515625" style="170" customWidth="1"/>
    <col min="9984" max="9984" width="16.28515625" style="170" customWidth="1"/>
    <col min="9985" max="9985" width="18.85546875" style="170" customWidth="1"/>
    <col min="9986" max="9986" width="12.85546875" style="170" customWidth="1"/>
    <col min="9987" max="9987" width="13.85546875" style="170" customWidth="1"/>
    <col min="9988" max="9988" width="14.140625" style="170" customWidth="1"/>
    <col min="9989" max="9989" width="13.85546875" style="170" customWidth="1"/>
    <col min="9990" max="9990" width="14.140625" style="170" customWidth="1"/>
    <col min="9991" max="9992" width="7.7109375" style="170"/>
    <col min="9993" max="9993" width="31.42578125" style="170" customWidth="1"/>
    <col min="9994" max="10238" width="7.7109375" style="170"/>
    <col min="10239" max="10239" width="13.28515625" style="170" customWidth="1"/>
    <col min="10240" max="10240" width="16.28515625" style="170" customWidth="1"/>
    <col min="10241" max="10241" width="18.85546875" style="170" customWidth="1"/>
    <col min="10242" max="10242" width="12.85546875" style="170" customWidth="1"/>
    <col min="10243" max="10243" width="13.85546875" style="170" customWidth="1"/>
    <col min="10244" max="10244" width="14.140625" style="170" customWidth="1"/>
    <col min="10245" max="10245" width="13.85546875" style="170" customWidth="1"/>
    <col min="10246" max="10246" width="14.140625" style="170" customWidth="1"/>
    <col min="10247" max="10248" width="7.7109375" style="170"/>
    <col min="10249" max="10249" width="31.42578125" style="170" customWidth="1"/>
    <col min="10250" max="10494" width="7.7109375" style="170"/>
    <col min="10495" max="10495" width="13.28515625" style="170" customWidth="1"/>
    <col min="10496" max="10496" width="16.28515625" style="170" customWidth="1"/>
    <col min="10497" max="10497" width="18.85546875" style="170" customWidth="1"/>
    <col min="10498" max="10498" width="12.85546875" style="170" customWidth="1"/>
    <col min="10499" max="10499" width="13.85546875" style="170" customWidth="1"/>
    <col min="10500" max="10500" width="14.140625" style="170" customWidth="1"/>
    <col min="10501" max="10501" width="13.85546875" style="170" customWidth="1"/>
    <col min="10502" max="10502" width="14.140625" style="170" customWidth="1"/>
    <col min="10503" max="10504" width="7.7109375" style="170"/>
    <col min="10505" max="10505" width="31.42578125" style="170" customWidth="1"/>
    <col min="10506" max="10750" width="7.7109375" style="170"/>
    <col min="10751" max="10751" width="13.28515625" style="170" customWidth="1"/>
    <col min="10752" max="10752" width="16.28515625" style="170" customWidth="1"/>
    <col min="10753" max="10753" width="18.85546875" style="170" customWidth="1"/>
    <col min="10754" max="10754" width="12.85546875" style="170" customWidth="1"/>
    <col min="10755" max="10755" width="13.85546875" style="170" customWidth="1"/>
    <col min="10756" max="10756" width="14.140625" style="170" customWidth="1"/>
    <col min="10757" max="10757" width="13.85546875" style="170" customWidth="1"/>
    <col min="10758" max="10758" width="14.140625" style="170" customWidth="1"/>
    <col min="10759" max="10760" width="7.7109375" style="170"/>
    <col min="10761" max="10761" width="31.42578125" style="170" customWidth="1"/>
    <col min="10762" max="11006" width="7.7109375" style="170"/>
    <col min="11007" max="11007" width="13.28515625" style="170" customWidth="1"/>
    <col min="11008" max="11008" width="16.28515625" style="170" customWidth="1"/>
    <col min="11009" max="11009" width="18.85546875" style="170" customWidth="1"/>
    <col min="11010" max="11010" width="12.85546875" style="170" customWidth="1"/>
    <col min="11011" max="11011" width="13.85546875" style="170" customWidth="1"/>
    <col min="11012" max="11012" width="14.140625" style="170" customWidth="1"/>
    <col min="11013" max="11013" width="13.85546875" style="170" customWidth="1"/>
    <col min="11014" max="11014" width="14.140625" style="170" customWidth="1"/>
    <col min="11015" max="11016" width="7.7109375" style="170"/>
    <col min="11017" max="11017" width="31.42578125" style="170" customWidth="1"/>
    <col min="11018" max="11262" width="7.7109375" style="170"/>
    <col min="11263" max="11263" width="13.28515625" style="170" customWidth="1"/>
    <col min="11264" max="11264" width="16.28515625" style="170" customWidth="1"/>
    <col min="11265" max="11265" width="18.85546875" style="170" customWidth="1"/>
    <col min="11266" max="11266" width="12.85546875" style="170" customWidth="1"/>
    <col min="11267" max="11267" width="13.85546875" style="170" customWidth="1"/>
    <col min="11268" max="11268" width="14.140625" style="170" customWidth="1"/>
    <col min="11269" max="11269" width="13.85546875" style="170" customWidth="1"/>
    <col min="11270" max="11270" width="14.140625" style="170" customWidth="1"/>
    <col min="11271" max="11272" width="7.7109375" style="170"/>
    <col min="11273" max="11273" width="31.42578125" style="170" customWidth="1"/>
    <col min="11274" max="11518" width="7.7109375" style="170"/>
    <col min="11519" max="11519" width="13.28515625" style="170" customWidth="1"/>
    <col min="11520" max="11520" width="16.28515625" style="170" customWidth="1"/>
    <col min="11521" max="11521" width="18.85546875" style="170" customWidth="1"/>
    <col min="11522" max="11522" width="12.85546875" style="170" customWidth="1"/>
    <col min="11523" max="11523" width="13.85546875" style="170" customWidth="1"/>
    <col min="11524" max="11524" width="14.140625" style="170" customWidth="1"/>
    <col min="11525" max="11525" width="13.85546875" style="170" customWidth="1"/>
    <col min="11526" max="11526" width="14.140625" style="170" customWidth="1"/>
    <col min="11527" max="11528" width="7.7109375" style="170"/>
    <col min="11529" max="11529" width="31.42578125" style="170" customWidth="1"/>
    <col min="11530" max="11774" width="7.7109375" style="170"/>
    <col min="11775" max="11775" width="13.28515625" style="170" customWidth="1"/>
    <col min="11776" max="11776" width="16.28515625" style="170" customWidth="1"/>
    <col min="11777" max="11777" width="18.85546875" style="170" customWidth="1"/>
    <col min="11778" max="11778" width="12.85546875" style="170" customWidth="1"/>
    <col min="11779" max="11779" width="13.85546875" style="170" customWidth="1"/>
    <col min="11780" max="11780" width="14.140625" style="170" customWidth="1"/>
    <col min="11781" max="11781" width="13.85546875" style="170" customWidth="1"/>
    <col min="11782" max="11782" width="14.140625" style="170" customWidth="1"/>
    <col min="11783" max="11784" width="7.7109375" style="170"/>
    <col min="11785" max="11785" width="31.42578125" style="170" customWidth="1"/>
    <col min="11786" max="12030" width="7.7109375" style="170"/>
    <col min="12031" max="12031" width="13.28515625" style="170" customWidth="1"/>
    <col min="12032" max="12032" width="16.28515625" style="170" customWidth="1"/>
    <col min="12033" max="12033" width="18.85546875" style="170" customWidth="1"/>
    <col min="12034" max="12034" width="12.85546875" style="170" customWidth="1"/>
    <col min="12035" max="12035" width="13.85546875" style="170" customWidth="1"/>
    <col min="12036" max="12036" width="14.140625" style="170" customWidth="1"/>
    <col min="12037" max="12037" width="13.85546875" style="170" customWidth="1"/>
    <col min="12038" max="12038" width="14.140625" style="170" customWidth="1"/>
    <col min="12039" max="12040" width="7.7109375" style="170"/>
    <col min="12041" max="12041" width="31.42578125" style="170" customWidth="1"/>
    <col min="12042" max="12286" width="7.7109375" style="170"/>
    <col min="12287" max="12287" width="13.28515625" style="170" customWidth="1"/>
    <col min="12288" max="12288" width="16.28515625" style="170" customWidth="1"/>
    <col min="12289" max="12289" width="18.85546875" style="170" customWidth="1"/>
    <col min="12290" max="12290" width="12.85546875" style="170" customWidth="1"/>
    <col min="12291" max="12291" width="13.85546875" style="170" customWidth="1"/>
    <col min="12292" max="12292" width="14.140625" style="170" customWidth="1"/>
    <col min="12293" max="12293" width="13.85546875" style="170" customWidth="1"/>
    <col min="12294" max="12294" width="14.140625" style="170" customWidth="1"/>
    <col min="12295" max="12296" width="7.7109375" style="170"/>
    <col min="12297" max="12297" width="31.42578125" style="170" customWidth="1"/>
    <col min="12298" max="12542" width="7.7109375" style="170"/>
    <col min="12543" max="12543" width="13.28515625" style="170" customWidth="1"/>
    <col min="12544" max="12544" width="16.28515625" style="170" customWidth="1"/>
    <col min="12545" max="12545" width="18.85546875" style="170" customWidth="1"/>
    <col min="12546" max="12546" width="12.85546875" style="170" customWidth="1"/>
    <col min="12547" max="12547" width="13.85546875" style="170" customWidth="1"/>
    <col min="12548" max="12548" width="14.140625" style="170" customWidth="1"/>
    <col min="12549" max="12549" width="13.85546875" style="170" customWidth="1"/>
    <col min="12550" max="12550" width="14.140625" style="170" customWidth="1"/>
    <col min="12551" max="12552" width="7.7109375" style="170"/>
    <col min="12553" max="12553" width="31.42578125" style="170" customWidth="1"/>
    <col min="12554" max="12798" width="7.7109375" style="170"/>
    <col min="12799" max="12799" width="13.28515625" style="170" customWidth="1"/>
    <col min="12800" max="12800" width="16.28515625" style="170" customWidth="1"/>
    <col min="12801" max="12801" width="18.85546875" style="170" customWidth="1"/>
    <col min="12802" max="12802" width="12.85546875" style="170" customWidth="1"/>
    <col min="12803" max="12803" width="13.85546875" style="170" customWidth="1"/>
    <col min="12804" max="12804" width="14.140625" style="170" customWidth="1"/>
    <col min="12805" max="12805" width="13.85546875" style="170" customWidth="1"/>
    <col min="12806" max="12806" width="14.140625" style="170" customWidth="1"/>
    <col min="12807" max="12808" width="7.7109375" style="170"/>
    <col min="12809" max="12809" width="31.42578125" style="170" customWidth="1"/>
    <col min="12810" max="13054" width="7.7109375" style="170"/>
    <col min="13055" max="13055" width="13.28515625" style="170" customWidth="1"/>
    <col min="13056" max="13056" width="16.28515625" style="170" customWidth="1"/>
    <col min="13057" max="13057" width="18.85546875" style="170" customWidth="1"/>
    <col min="13058" max="13058" width="12.85546875" style="170" customWidth="1"/>
    <col min="13059" max="13059" width="13.85546875" style="170" customWidth="1"/>
    <col min="13060" max="13060" width="14.140625" style="170" customWidth="1"/>
    <col min="13061" max="13061" width="13.85546875" style="170" customWidth="1"/>
    <col min="13062" max="13062" width="14.140625" style="170" customWidth="1"/>
    <col min="13063" max="13064" width="7.7109375" style="170"/>
    <col min="13065" max="13065" width="31.42578125" style="170" customWidth="1"/>
    <col min="13066" max="13310" width="7.7109375" style="170"/>
    <col min="13311" max="13311" width="13.28515625" style="170" customWidth="1"/>
    <col min="13312" max="13312" width="16.28515625" style="170" customWidth="1"/>
    <col min="13313" max="13313" width="18.85546875" style="170" customWidth="1"/>
    <col min="13314" max="13314" width="12.85546875" style="170" customWidth="1"/>
    <col min="13315" max="13315" width="13.85546875" style="170" customWidth="1"/>
    <col min="13316" max="13316" width="14.140625" style="170" customWidth="1"/>
    <col min="13317" max="13317" width="13.85546875" style="170" customWidth="1"/>
    <col min="13318" max="13318" width="14.140625" style="170" customWidth="1"/>
    <col min="13319" max="13320" width="7.7109375" style="170"/>
    <col min="13321" max="13321" width="31.42578125" style="170" customWidth="1"/>
    <col min="13322" max="13566" width="7.7109375" style="170"/>
    <col min="13567" max="13567" width="13.28515625" style="170" customWidth="1"/>
    <col min="13568" max="13568" width="16.28515625" style="170" customWidth="1"/>
    <col min="13569" max="13569" width="18.85546875" style="170" customWidth="1"/>
    <col min="13570" max="13570" width="12.85546875" style="170" customWidth="1"/>
    <col min="13571" max="13571" width="13.85546875" style="170" customWidth="1"/>
    <col min="13572" max="13572" width="14.140625" style="170" customWidth="1"/>
    <col min="13573" max="13573" width="13.85546875" style="170" customWidth="1"/>
    <col min="13574" max="13574" width="14.140625" style="170" customWidth="1"/>
    <col min="13575" max="13576" width="7.7109375" style="170"/>
    <col min="13577" max="13577" width="31.42578125" style="170" customWidth="1"/>
    <col min="13578" max="13822" width="7.7109375" style="170"/>
    <col min="13823" max="13823" width="13.28515625" style="170" customWidth="1"/>
    <col min="13824" max="13824" width="16.28515625" style="170" customWidth="1"/>
    <col min="13825" max="13825" width="18.85546875" style="170" customWidth="1"/>
    <col min="13826" max="13826" width="12.85546875" style="170" customWidth="1"/>
    <col min="13827" max="13827" width="13.85546875" style="170" customWidth="1"/>
    <col min="13828" max="13828" width="14.140625" style="170" customWidth="1"/>
    <col min="13829" max="13829" width="13.85546875" style="170" customWidth="1"/>
    <col min="13830" max="13830" width="14.140625" style="170" customWidth="1"/>
    <col min="13831" max="13832" width="7.7109375" style="170"/>
    <col min="13833" max="13833" width="31.42578125" style="170" customWidth="1"/>
    <col min="13834" max="14078" width="7.7109375" style="170"/>
    <col min="14079" max="14079" width="13.28515625" style="170" customWidth="1"/>
    <col min="14080" max="14080" width="16.28515625" style="170" customWidth="1"/>
    <col min="14081" max="14081" width="18.85546875" style="170" customWidth="1"/>
    <col min="14082" max="14082" width="12.85546875" style="170" customWidth="1"/>
    <col min="14083" max="14083" width="13.85546875" style="170" customWidth="1"/>
    <col min="14084" max="14084" width="14.140625" style="170" customWidth="1"/>
    <col min="14085" max="14085" width="13.85546875" style="170" customWidth="1"/>
    <col min="14086" max="14086" width="14.140625" style="170" customWidth="1"/>
    <col min="14087" max="14088" width="7.7109375" style="170"/>
    <col min="14089" max="14089" width="31.42578125" style="170" customWidth="1"/>
    <col min="14090" max="14334" width="7.7109375" style="170"/>
    <col min="14335" max="14335" width="13.28515625" style="170" customWidth="1"/>
    <col min="14336" max="14336" width="16.28515625" style="170" customWidth="1"/>
    <col min="14337" max="14337" width="18.85546875" style="170" customWidth="1"/>
    <col min="14338" max="14338" width="12.85546875" style="170" customWidth="1"/>
    <col min="14339" max="14339" width="13.85546875" style="170" customWidth="1"/>
    <col min="14340" max="14340" width="14.140625" style="170" customWidth="1"/>
    <col min="14341" max="14341" width="13.85546875" style="170" customWidth="1"/>
    <col min="14342" max="14342" width="14.140625" style="170" customWidth="1"/>
    <col min="14343" max="14344" width="7.7109375" style="170"/>
    <col min="14345" max="14345" width="31.42578125" style="170" customWidth="1"/>
    <col min="14346" max="14590" width="7.7109375" style="170"/>
    <col min="14591" max="14591" width="13.28515625" style="170" customWidth="1"/>
    <col min="14592" max="14592" width="16.28515625" style="170" customWidth="1"/>
    <col min="14593" max="14593" width="18.85546875" style="170" customWidth="1"/>
    <col min="14594" max="14594" width="12.85546875" style="170" customWidth="1"/>
    <col min="14595" max="14595" width="13.85546875" style="170" customWidth="1"/>
    <col min="14596" max="14596" width="14.140625" style="170" customWidth="1"/>
    <col min="14597" max="14597" width="13.85546875" style="170" customWidth="1"/>
    <col min="14598" max="14598" width="14.140625" style="170" customWidth="1"/>
    <col min="14599" max="14600" width="7.7109375" style="170"/>
    <col min="14601" max="14601" width="31.42578125" style="170" customWidth="1"/>
    <col min="14602" max="14846" width="7.7109375" style="170"/>
    <col min="14847" max="14847" width="13.28515625" style="170" customWidth="1"/>
    <col min="14848" max="14848" width="16.28515625" style="170" customWidth="1"/>
    <col min="14849" max="14849" width="18.85546875" style="170" customWidth="1"/>
    <col min="14850" max="14850" width="12.85546875" style="170" customWidth="1"/>
    <col min="14851" max="14851" width="13.85546875" style="170" customWidth="1"/>
    <col min="14852" max="14852" width="14.140625" style="170" customWidth="1"/>
    <col min="14853" max="14853" width="13.85546875" style="170" customWidth="1"/>
    <col min="14854" max="14854" width="14.140625" style="170" customWidth="1"/>
    <col min="14855" max="14856" width="7.7109375" style="170"/>
    <col min="14857" max="14857" width="31.42578125" style="170" customWidth="1"/>
    <col min="14858" max="15102" width="7.7109375" style="170"/>
    <col min="15103" max="15103" width="13.28515625" style="170" customWidth="1"/>
    <col min="15104" max="15104" width="16.28515625" style="170" customWidth="1"/>
    <col min="15105" max="15105" width="18.85546875" style="170" customWidth="1"/>
    <col min="15106" max="15106" width="12.85546875" style="170" customWidth="1"/>
    <col min="15107" max="15107" width="13.85546875" style="170" customWidth="1"/>
    <col min="15108" max="15108" width="14.140625" style="170" customWidth="1"/>
    <col min="15109" max="15109" width="13.85546875" style="170" customWidth="1"/>
    <col min="15110" max="15110" width="14.140625" style="170" customWidth="1"/>
    <col min="15111" max="15112" width="7.7109375" style="170"/>
    <col min="15113" max="15113" width="31.42578125" style="170" customWidth="1"/>
    <col min="15114" max="15358" width="7.7109375" style="170"/>
    <col min="15359" max="15359" width="13.28515625" style="170" customWidth="1"/>
    <col min="15360" max="15360" width="16.28515625" style="170" customWidth="1"/>
    <col min="15361" max="15361" width="18.85546875" style="170" customWidth="1"/>
    <col min="15362" max="15362" width="12.85546875" style="170" customWidth="1"/>
    <col min="15363" max="15363" width="13.85546875" style="170" customWidth="1"/>
    <col min="15364" max="15364" width="14.140625" style="170" customWidth="1"/>
    <col min="15365" max="15365" width="13.85546875" style="170" customWidth="1"/>
    <col min="15366" max="15366" width="14.140625" style="170" customWidth="1"/>
    <col min="15367" max="15368" width="7.7109375" style="170"/>
    <col min="15369" max="15369" width="31.42578125" style="170" customWidth="1"/>
    <col min="15370" max="15614" width="7.7109375" style="170"/>
    <col min="15615" max="15615" width="13.28515625" style="170" customWidth="1"/>
    <col min="15616" max="15616" width="16.28515625" style="170" customWidth="1"/>
    <col min="15617" max="15617" width="18.85546875" style="170" customWidth="1"/>
    <col min="15618" max="15618" width="12.85546875" style="170" customWidth="1"/>
    <col min="15619" max="15619" width="13.85546875" style="170" customWidth="1"/>
    <col min="15620" max="15620" width="14.140625" style="170" customWidth="1"/>
    <col min="15621" max="15621" width="13.85546875" style="170" customWidth="1"/>
    <col min="15622" max="15622" width="14.140625" style="170" customWidth="1"/>
    <col min="15623" max="15624" width="7.7109375" style="170"/>
    <col min="15625" max="15625" width="31.42578125" style="170" customWidth="1"/>
    <col min="15626" max="15870" width="7.7109375" style="170"/>
    <col min="15871" max="15871" width="13.28515625" style="170" customWidth="1"/>
    <col min="15872" max="15872" width="16.28515625" style="170" customWidth="1"/>
    <col min="15873" max="15873" width="18.85546875" style="170" customWidth="1"/>
    <col min="15874" max="15874" width="12.85546875" style="170" customWidth="1"/>
    <col min="15875" max="15875" width="13.85546875" style="170" customWidth="1"/>
    <col min="15876" max="15876" width="14.140625" style="170" customWidth="1"/>
    <col min="15877" max="15877" width="13.85546875" style="170" customWidth="1"/>
    <col min="15878" max="15878" width="14.140625" style="170" customWidth="1"/>
    <col min="15879" max="15880" width="7.7109375" style="170"/>
    <col min="15881" max="15881" width="31.42578125" style="170" customWidth="1"/>
    <col min="15882" max="16126" width="7.7109375" style="170"/>
    <col min="16127" max="16127" width="13.28515625" style="170" customWidth="1"/>
    <col min="16128" max="16128" width="16.28515625" style="170" customWidth="1"/>
    <col min="16129" max="16129" width="18.85546875" style="170" customWidth="1"/>
    <col min="16130" max="16130" width="12.85546875" style="170" customWidth="1"/>
    <col min="16131" max="16131" width="13.85546875" style="170" customWidth="1"/>
    <col min="16132" max="16132" width="14.140625" style="170" customWidth="1"/>
    <col min="16133" max="16133" width="13.85546875" style="170" customWidth="1"/>
    <col min="16134" max="16134" width="14.140625" style="170" customWidth="1"/>
    <col min="16135" max="16136" width="7.7109375" style="170"/>
    <col min="16137" max="16137" width="31.42578125" style="170" customWidth="1"/>
    <col min="16138" max="16384" width="7.7109375" style="170"/>
  </cols>
  <sheetData>
    <row r="1" spans="1:12" ht="27.75" customHeight="1">
      <c r="A1" s="1168" t="s">
        <v>662</v>
      </c>
      <c r="B1" s="1169"/>
      <c r="C1" s="1169"/>
      <c r="D1" s="1169"/>
      <c r="E1" s="1169"/>
      <c r="F1" s="1169"/>
      <c r="G1" s="1169"/>
    </row>
    <row r="2" spans="1:12" ht="53.25" customHeight="1">
      <c r="A2" s="1139" t="s">
        <v>1497</v>
      </c>
      <c r="B2" s="1139"/>
      <c r="C2" s="1139"/>
      <c r="D2" s="1139"/>
      <c r="E2" s="1139"/>
      <c r="F2" s="1139"/>
      <c r="G2" s="1139"/>
    </row>
    <row r="3" spans="1:12" ht="18.75">
      <c r="A3" s="1070" t="s">
        <v>478</v>
      </c>
      <c r="B3" s="1070"/>
      <c r="C3" s="1070"/>
      <c r="D3" s="1071"/>
      <c r="E3" s="1072" t="s">
        <v>1429</v>
      </c>
      <c r="F3" s="1072"/>
      <c r="G3" s="1073"/>
    </row>
    <row r="4" spans="1:12" ht="54.95" customHeight="1">
      <c r="A4" s="413" t="s">
        <v>132</v>
      </c>
      <c r="B4" s="662" t="s">
        <v>703</v>
      </c>
      <c r="C4" s="662" t="s">
        <v>704</v>
      </c>
      <c r="D4" s="662" t="s">
        <v>705</v>
      </c>
      <c r="E4" s="662" t="s">
        <v>706</v>
      </c>
      <c r="F4" s="413" t="s">
        <v>1022</v>
      </c>
      <c r="G4" s="413" t="s">
        <v>527</v>
      </c>
    </row>
    <row r="5" spans="1:12" ht="54.95" customHeight="1">
      <c r="A5" s="391" t="s">
        <v>820</v>
      </c>
      <c r="B5" s="417">
        <v>152823467</v>
      </c>
      <c r="C5" s="417">
        <v>171955903</v>
      </c>
      <c r="D5" s="417">
        <v>178613513</v>
      </c>
      <c r="E5" s="417">
        <v>169418188</v>
      </c>
      <c r="F5" s="417">
        <v>186386454</v>
      </c>
      <c r="G5" s="391" t="s">
        <v>821</v>
      </c>
      <c r="I5" s="178"/>
      <c r="J5" s="178"/>
      <c r="K5" s="178"/>
      <c r="L5" s="178"/>
    </row>
    <row r="6" spans="1:12" ht="54.95" customHeight="1">
      <c r="A6" s="391" t="s">
        <v>870</v>
      </c>
      <c r="B6" s="431">
        <v>6916016</v>
      </c>
      <c r="C6" s="431">
        <v>7774283</v>
      </c>
      <c r="D6" s="431">
        <v>8141097</v>
      </c>
      <c r="E6" s="444">
        <v>6461305</v>
      </c>
      <c r="F6" s="444">
        <v>8055497</v>
      </c>
      <c r="G6" s="391" t="s">
        <v>824</v>
      </c>
      <c r="I6" s="179"/>
    </row>
    <row r="7" spans="1:12" ht="54.95" customHeight="1">
      <c r="A7" s="391" t="s">
        <v>823</v>
      </c>
      <c r="B7" s="417">
        <v>1147548</v>
      </c>
      <c r="C7" s="417">
        <v>1584863</v>
      </c>
      <c r="D7" s="417">
        <v>1688597</v>
      </c>
      <c r="E7" s="417">
        <v>973684</v>
      </c>
      <c r="F7" s="417">
        <v>1525453</v>
      </c>
      <c r="G7" s="391" t="s">
        <v>822</v>
      </c>
    </row>
    <row r="8" spans="1:12">
      <c r="A8" s="1204"/>
      <c r="B8" s="1205"/>
      <c r="C8" s="1205"/>
    </row>
    <row r="9" spans="1:12">
      <c r="A9" s="180"/>
      <c r="B9" s="179"/>
      <c r="C9" s="179"/>
      <c r="D9" s="179"/>
      <c r="E9" s="179"/>
    </row>
    <row r="11" spans="1:12">
      <c r="B11" s="181"/>
      <c r="C11" s="181"/>
      <c r="D11" s="181"/>
      <c r="E11" s="181"/>
      <c r="F11" s="181"/>
    </row>
    <row r="12" spans="1:12">
      <c r="B12" s="181"/>
      <c r="C12" s="181"/>
      <c r="D12" s="181"/>
      <c r="E12" s="181"/>
      <c r="F12" s="181"/>
      <c r="H12" s="307"/>
    </row>
    <row r="13" spans="1:12">
      <c r="B13" s="181"/>
      <c r="C13" s="181"/>
      <c r="D13" s="181"/>
      <c r="E13" s="181"/>
      <c r="F13" s="182"/>
    </row>
    <row r="14" spans="1:12">
      <c r="B14" s="181"/>
      <c r="C14" s="181"/>
      <c r="D14" s="181"/>
      <c r="E14" s="181"/>
      <c r="F14" s="181"/>
    </row>
    <row r="15" spans="1:12">
      <c r="B15" s="181"/>
      <c r="C15" s="181"/>
      <c r="D15" s="181"/>
      <c r="E15" s="181"/>
      <c r="F15" s="181"/>
    </row>
    <row r="16" spans="1:12">
      <c r="B16" s="181"/>
      <c r="C16" s="181"/>
      <c r="D16" s="181"/>
      <c r="E16" s="181"/>
      <c r="F16" s="181"/>
    </row>
    <row r="17" spans="2:6">
      <c r="B17" s="181"/>
      <c r="C17" s="181"/>
      <c r="D17" s="181"/>
      <c r="E17" s="181"/>
      <c r="F17" s="181"/>
    </row>
    <row r="18" spans="2:6">
      <c r="B18" s="181"/>
      <c r="C18" s="181"/>
      <c r="D18" s="181"/>
      <c r="E18" s="181"/>
      <c r="F18" s="181"/>
    </row>
    <row r="19" spans="2:6">
      <c r="B19" s="181"/>
      <c r="C19" s="181"/>
      <c r="D19" s="181"/>
      <c r="E19" s="181"/>
      <c r="F19" s="181"/>
    </row>
    <row r="20" spans="2:6">
      <c r="B20" s="181"/>
      <c r="C20" s="181"/>
      <c r="D20" s="181"/>
      <c r="E20" s="181"/>
      <c r="F20" s="181"/>
    </row>
  </sheetData>
  <mergeCells count="5">
    <mergeCell ref="A8:C8"/>
    <mergeCell ref="A1:G1"/>
    <mergeCell ref="A2:G2"/>
    <mergeCell ref="A3:D3"/>
    <mergeCell ref="E3:G3"/>
  </mergeCells>
  <printOptions horizontalCentered="1" verticalCentered="1"/>
  <pageMargins left="0.7" right="0.7" top="1" bottom="1" header="0.5" footer="0.5"/>
  <pageSetup paperSize="9" scale="8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N78"/>
  <sheetViews>
    <sheetView showGridLines="0" rightToLeft="1" zoomScale="120" zoomScaleNormal="120" zoomScaleSheetLayoutView="80" workbookViewId="0">
      <selection activeCell="A3" sqref="A3:B3"/>
    </sheetView>
  </sheetViews>
  <sheetFormatPr defaultColWidth="8.85546875" defaultRowHeight="15.75"/>
  <cols>
    <col min="1" max="1" width="44" style="77" customWidth="1"/>
    <col min="2" max="3" width="29.7109375" style="77" customWidth="1"/>
    <col min="4" max="4" width="47" style="77" bestFit="1" customWidth="1"/>
    <col min="5" max="5" width="39.28515625" style="77" customWidth="1"/>
    <col min="6" max="6" width="17.85546875" style="77" customWidth="1"/>
    <col min="7" max="9" width="8.85546875" style="77"/>
    <col min="10" max="10" width="25.85546875" style="77" customWidth="1"/>
    <col min="11" max="14" width="8.85546875" style="77"/>
    <col min="15" max="15" width="26.28515625" style="77" customWidth="1"/>
    <col min="16" max="256" width="8.85546875" style="77"/>
    <col min="257" max="257" width="38.28515625" style="77" customWidth="1"/>
    <col min="258" max="258" width="19.7109375" style="77" customWidth="1"/>
    <col min="259" max="259" width="21.28515625" style="77" customWidth="1"/>
    <col min="260" max="270" width="8.85546875" style="77"/>
    <col min="271" max="271" width="26.28515625" style="77" customWidth="1"/>
    <col min="272" max="512" width="8.85546875" style="77"/>
    <col min="513" max="513" width="38.28515625" style="77" customWidth="1"/>
    <col min="514" max="514" width="19.7109375" style="77" customWidth="1"/>
    <col min="515" max="515" width="21.28515625" style="77" customWidth="1"/>
    <col min="516" max="526" width="8.85546875" style="77"/>
    <col min="527" max="527" width="26.28515625" style="77" customWidth="1"/>
    <col min="528" max="768" width="8.85546875" style="77"/>
    <col min="769" max="769" width="38.28515625" style="77" customWidth="1"/>
    <col min="770" max="770" width="19.7109375" style="77" customWidth="1"/>
    <col min="771" max="771" width="21.28515625" style="77" customWidth="1"/>
    <col min="772" max="782" width="8.85546875" style="77"/>
    <col min="783" max="783" width="26.28515625" style="77" customWidth="1"/>
    <col min="784" max="1024" width="8.85546875" style="77"/>
    <col min="1025" max="1025" width="38.28515625" style="77" customWidth="1"/>
    <col min="1026" max="1026" width="19.7109375" style="77" customWidth="1"/>
    <col min="1027" max="1027" width="21.28515625" style="77" customWidth="1"/>
    <col min="1028" max="1038" width="8.85546875" style="77"/>
    <col min="1039" max="1039" width="26.28515625" style="77" customWidth="1"/>
    <col min="1040" max="1280" width="8.85546875" style="77"/>
    <col min="1281" max="1281" width="38.28515625" style="77" customWidth="1"/>
    <col min="1282" max="1282" width="19.7109375" style="77" customWidth="1"/>
    <col min="1283" max="1283" width="21.28515625" style="77" customWidth="1"/>
    <col min="1284" max="1294" width="8.85546875" style="77"/>
    <col min="1295" max="1295" width="26.28515625" style="77" customWidth="1"/>
    <col min="1296" max="1536" width="8.85546875" style="77"/>
    <col min="1537" max="1537" width="38.28515625" style="77" customWidth="1"/>
    <col min="1538" max="1538" width="19.7109375" style="77" customWidth="1"/>
    <col min="1539" max="1539" width="21.28515625" style="77" customWidth="1"/>
    <col min="1540" max="1550" width="8.85546875" style="77"/>
    <col min="1551" max="1551" width="26.28515625" style="77" customWidth="1"/>
    <col min="1552" max="1792" width="8.85546875" style="77"/>
    <col min="1793" max="1793" width="38.28515625" style="77" customWidth="1"/>
    <col min="1794" max="1794" width="19.7109375" style="77" customWidth="1"/>
    <col min="1795" max="1795" width="21.28515625" style="77" customWidth="1"/>
    <col min="1796" max="1806" width="8.85546875" style="77"/>
    <col min="1807" max="1807" width="26.28515625" style="77" customWidth="1"/>
    <col min="1808" max="2048" width="8.85546875" style="77"/>
    <col min="2049" max="2049" width="38.28515625" style="77" customWidth="1"/>
    <col min="2050" max="2050" width="19.7109375" style="77" customWidth="1"/>
    <col min="2051" max="2051" width="21.28515625" style="77" customWidth="1"/>
    <col min="2052" max="2062" width="8.85546875" style="77"/>
    <col min="2063" max="2063" width="26.28515625" style="77" customWidth="1"/>
    <col min="2064" max="2304" width="8.85546875" style="77"/>
    <col min="2305" max="2305" width="38.28515625" style="77" customWidth="1"/>
    <col min="2306" max="2306" width="19.7109375" style="77" customWidth="1"/>
    <col min="2307" max="2307" width="21.28515625" style="77" customWidth="1"/>
    <col min="2308" max="2318" width="8.85546875" style="77"/>
    <col min="2319" max="2319" width="26.28515625" style="77" customWidth="1"/>
    <col min="2320" max="2560" width="8.85546875" style="77"/>
    <col min="2561" max="2561" width="38.28515625" style="77" customWidth="1"/>
    <col min="2562" max="2562" width="19.7109375" style="77" customWidth="1"/>
    <col min="2563" max="2563" width="21.28515625" style="77" customWidth="1"/>
    <col min="2564" max="2574" width="8.85546875" style="77"/>
    <col min="2575" max="2575" width="26.28515625" style="77" customWidth="1"/>
    <col min="2576" max="2816" width="8.85546875" style="77"/>
    <col min="2817" max="2817" width="38.28515625" style="77" customWidth="1"/>
    <col min="2818" max="2818" width="19.7109375" style="77" customWidth="1"/>
    <col min="2819" max="2819" width="21.28515625" style="77" customWidth="1"/>
    <col min="2820" max="2830" width="8.85546875" style="77"/>
    <col min="2831" max="2831" width="26.28515625" style="77" customWidth="1"/>
    <col min="2832" max="3072" width="8.85546875" style="77"/>
    <col min="3073" max="3073" width="38.28515625" style="77" customWidth="1"/>
    <col min="3074" max="3074" width="19.7109375" style="77" customWidth="1"/>
    <col min="3075" max="3075" width="21.28515625" style="77" customWidth="1"/>
    <col min="3076" max="3086" width="8.85546875" style="77"/>
    <col min="3087" max="3087" width="26.28515625" style="77" customWidth="1"/>
    <col min="3088" max="3328" width="8.85546875" style="77"/>
    <col min="3329" max="3329" width="38.28515625" style="77" customWidth="1"/>
    <col min="3330" max="3330" width="19.7109375" style="77" customWidth="1"/>
    <col min="3331" max="3331" width="21.28515625" style="77" customWidth="1"/>
    <col min="3332" max="3342" width="8.85546875" style="77"/>
    <col min="3343" max="3343" width="26.28515625" style="77" customWidth="1"/>
    <col min="3344" max="3584" width="8.85546875" style="77"/>
    <col min="3585" max="3585" width="38.28515625" style="77" customWidth="1"/>
    <col min="3586" max="3586" width="19.7109375" style="77" customWidth="1"/>
    <col min="3587" max="3587" width="21.28515625" style="77" customWidth="1"/>
    <col min="3588" max="3598" width="8.85546875" style="77"/>
    <col min="3599" max="3599" width="26.28515625" style="77" customWidth="1"/>
    <col min="3600" max="3840" width="8.85546875" style="77"/>
    <col min="3841" max="3841" width="38.28515625" style="77" customWidth="1"/>
    <col min="3842" max="3842" width="19.7109375" style="77" customWidth="1"/>
    <col min="3843" max="3843" width="21.28515625" style="77" customWidth="1"/>
    <col min="3844" max="3854" width="8.85546875" style="77"/>
    <col min="3855" max="3855" width="26.28515625" style="77" customWidth="1"/>
    <col min="3856" max="4096" width="8.85546875" style="77"/>
    <col min="4097" max="4097" width="38.28515625" style="77" customWidth="1"/>
    <col min="4098" max="4098" width="19.7109375" style="77" customWidth="1"/>
    <col min="4099" max="4099" width="21.28515625" style="77" customWidth="1"/>
    <col min="4100" max="4110" width="8.85546875" style="77"/>
    <col min="4111" max="4111" width="26.28515625" style="77" customWidth="1"/>
    <col min="4112" max="4352" width="8.85546875" style="77"/>
    <col min="4353" max="4353" width="38.28515625" style="77" customWidth="1"/>
    <col min="4354" max="4354" width="19.7109375" style="77" customWidth="1"/>
    <col min="4355" max="4355" width="21.28515625" style="77" customWidth="1"/>
    <col min="4356" max="4366" width="8.85546875" style="77"/>
    <col min="4367" max="4367" width="26.28515625" style="77" customWidth="1"/>
    <col min="4368" max="4608" width="8.85546875" style="77"/>
    <col min="4609" max="4609" width="38.28515625" style="77" customWidth="1"/>
    <col min="4610" max="4610" width="19.7109375" style="77" customWidth="1"/>
    <col min="4611" max="4611" width="21.28515625" style="77" customWidth="1"/>
    <col min="4612" max="4622" width="8.85546875" style="77"/>
    <col min="4623" max="4623" width="26.28515625" style="77" customWidth="1"/>
    <col min="4624" max="4864" width="8.85546875" style="77"/>
    <col min="4865" max="4865" width="38.28515625" style="77" customWidth="1"/>
    <col min="4866" max="4866" width="19.7109375" style="77" customWidth="1"/>
    <col min="4867" max="4867" width="21.28515625" style="77" customWidth="1"/>
    <col min="4868" max="4878" width="8.85546875" style="77"/>
    <col min="4879" max="4879" width="26.28515625" style="77" customWidth="1"/>
    <col min="4880" max="5120" width="8.85546875" style="77"/>
    <col min="5121" max="5121" width="38.28515625" style="77" customWidth="1"/>
    <col min="5122" max="5122" width="19.7109375" style="77" customWidth="1"/>
    <col min="5123" max="5123" width="21.28515625" style="77" customWidth="1"/>
    <col min="5124" max="5134" width="8.85546875" style="77"/>
    <col min="5135" max="5135" width="26.28515625" style="77" customWidth="1"/>
    <col min="5136" max="5376" width="8.85546875" style="77"/>
    <col min="5377" max="5377" width="38.28515625" style="77" customWidth="1"/>
    <col min="5378" max="5378" width="19.7109375" style="77" customWidth="1"/>
    <col min="5379" max="5379" width="21.28515625" style="77" customWidth="1"/>
    <col min="5380" max="5390" width="8.85546875" style="77"/>
    <col min="5391" max="5391" width="26.28515625" style="77" customWidth="1"/>
    <col min="5392" max="5632" width="8.85546875" style="77"/>
    <col min="5633" max="5633" width="38.28515625" style="77" customWidth="1"/>
    <col min="5634" max="5634" width="19.7109375" style="77" customWidth="1"/>
    <col min="5635" max="5635" width="21.28515625" style="77" customWidth="1"/>
    <col min="5636" max="5646" width="8.85546875" style="77"/>
    <col min="5647" max="5647" width="26.28515625" style="77" customWidth="1"/>
    <col min="5648" max="5888" width="8.85546875" style="77"/>
    <col min="5889" max="5889" width="38.28515625" style="77" customWidth="1"/>
    <col min="5890" max="5890" width="19.7109375" style="77" customWidth="1"/>
    <col min="5891" max="5891" width="21.28515625" style="77" customWidth="1"/>
    <col min="5892" max="5902" width="8.85546875" style="77"/>
    <col min="5903" max="5903" width="26.28515625" style="77" customWidth="1"/>
    <col min="5904" max="6144" width="8.85546875" style="77"/>
    <col min="6145" max="6145" width="38.28515625" style="77" customWidth="1"/>
    <col min="6146" max="6146" width="19.7109375" style="77" customWidth="1"/>
    <col min="6147" max="6147" width="21.28515625" style="77" customWidth="1"/>
    <col min="6148" max="6158" width="8.85546875" style="77"/>
    <col min="6159" max="6159" width="26.28515625" style="77" customWidth="1"/>
    <col min="6160" max="6400" width="8.85546875" style="77"/>
    <col min="6401" max="6401" width="38.28515625" style="77" customWidth="1"/>
    <col min="6402" max="6402" width="19.7109375" style="77" customWidth="1"/>
    <col min="6403" max="6403" width="21.28515625" style="77" customWidth="1"/>
    <col min="6404" max="6414" width="8.85546875" style="77"/>
    <col min="6415" max="6415" width="26.28515625" style="77" customWidth="1"/>
    <col min="6416" max="6656" width="8.85546875" style="77"/>
    <col min="6657" max="6657" width="38.28515625" style="77" customWidth="1"/>
    <col min="6658" max="6658" width="19.7109375" style="77" customWidth="1"/>
    <col min="6659" max="6659" width="21.28515625" style="77" customWidth="1"/>
    <col min="6660" max="6670" width="8.85546875" style="77"/>
    <col min="6671" max="6671" width="26.28515625" style="77" customWidth="1"/>
    <col min="6672" max="6912" width="8.85546875" style="77"/>
    <col min="6913" max="6913" width="38.28515625" style="77" customWidth="1"/>
    <col min="6914" max="6914" width="19.7109375" style="77" customWidth="1"/>
    <col min="6915" max="6915" width="21.28515625" style="77" customWidth="1"/>
    <col min="6916" max="6926" width="8.85546875" style="77"/>
    <col min="6927" max="6927" width="26.28515625" style="77" customWidth="1"/>
    <col min="6928" max="7168" width="8.85546875" style="77"/>
    <col min="7169" max="7169" width="38.28515625" style="77" customWidth="1"/>
    <col min="7170" max="7170" width="19.7109375" style="77" customWidth="1"/>
    <col min="7171" max="7171" width="21.28515625" style="77" customWidth="1"/>
    <col min="7172" max="7182" width="8.85546875" style="77"/>
    <col min="7183" max="7183" width="26.28515625" style="77" customWidth="1"/>
    <col min="7184" max="7424" width="8.85546875" style="77"/>
    <col min="7425" max="7425" width="38.28515625" style="77" customWidth="1"/>
    <col min="7426" max="7426" width="19.7109375" style="77" customWidth="1"/>
    <col min="7427" max="7427" width="21.28515625" style="77" customWidth="1"/>
    <col min="7428" max="7438" width="8.85546875" style="77"/>
    <col min="7439" max="7439" width="26.28515625" style="77" customWidth="1"/>
    <col min="7440" max="7680" width="8.85546875" style="77"/>
    <col min="7681" max="7681" width="38.28515625" style="77" customWidth="1"/>
    <col min="7682" max="7682" width="19.7109375" style="77" customWidth="1"/>
    <col min="7683" max="7683" width="21.28515625" style="77" customWidth="1"/>
    <col min="7684" max="7694" width="8.85546875" style="77"/>
    <col min="7695" max="7695" width="26.28515625" style="77" customWidth="1"/>
    <col min="7696" max="7936" width="8.85546875" style="77"/>
    <col min="7937" max="7937" width="38.28515625" style="77" customWidth="1"/>
    <col min="7938" max="7938" width="19.7109375" style="77" customWidth="1"/>
    <col min="7939" max="7939" width="21.28515625" style="77" customWidth="1"/>
    <col min="7940" max="7950" width="8.85546875" style="77"/>
    <col min="7951" max="7951" width="26.28515625" style="77" customWidth="1"/>
    <col min="7952" max="8192" width="8.85546875" style="77"/>
    <col min="8193" max="8193" width="38.28515625" style="77" customWidth="1"/>
    <col min="8194" max="8194" width="19.7109375" style="77" customWidth="1"/>
    <col min="8195" max="8195" width="21.28515625" style="77" customWidth="1"/>
    <col min="8196" max="8206" width="8.85546875" style="77"/>
    <col min="8207" max="8207" width="26.28515625" style="77" customWidth="1"/>
    <col min="8208" max="8448" width="8.85546875" style="77"/>
    <col min="8449" max="8449" width="38.28515625" style="77" customWidth="1"/>
    <col min="8450" max="8450" width="19.7109375" style="77" customWidth="1"/>
    <col min="8451" max="8451" width="21.28515625" style="77" customWidth="1"/>
    <col min="8452" max="8462" width="8.85546875" style="77"/>
    <col min="8463" max="8463" width="26.28515625" style="77" customWidth="1"/>
    <col min="8464" max="8704" width="8.85546875" style="77"/>
    <col min="8705" max="8705" width="38.28515625" style="77" customWidth="1"/>
    <col min="8706" max="8706" width="19.7109375" style="77" customWidth="1"/>
    <col min="8707" max="8707" width="21.28515625" style="77" customWidth="1"/>
    <col min="8708" max="8718" width="8.85546875" style="77"/>
    <col min="8719" max="8719" width="26.28515625" style="77" customWidth="1"/>
    <col min="8720" max="8960" width="8.85546875" style="77"/>
    <col min="8961" max="8961" width="38.28515625" style="77" customWidth="1"/>
    <col min="8962" max="8962" width="19.7109375" style="77" customWidth="1"/>
    <col min="8963" max="8963" width="21.28515625" style="77" customWidth="1"/>
    <col min="8964" max="8974" width="8.85546875" style="77"/>
    <col min="8975" max="8975" width="26.28515625" style="77" customWidth="1"/>
    <col min="8976" max="9216" width="8.85546875" style="77"/>
    <col min="9217" max="9217" width="38.28515625" style="77" customWidth="1"/>
    <col min="9218" max="9218" width="19.7109375" style="77" customWidth="1"/>
    <col min="9219" max="9219" width="21.28515625" style="77" customWidth="1"/>
    <col min="9220" max="9230" width="8.85546875" style="77"/>
    <col min="9231" max="9231" width="26.28515625" style="77" customWidth="1"/>
    <col min="9232" max="9472" width="8.85546875" style="77"/>
    <col min="9473" max="9473" width="38.28515625" style="77" customWidth="1"/>
    <col min="9474" max="9474" width="19.7109375" style="77" customWidth="1"/>
    <col min="9475" max="9475" width="21.28515625" style="77" customWidth="1"/>
    <col min="9476" max="9486" width="8.85546875" style="77"/>
    <col min="9487" max="9487" width="26.28515625" style="77" customWidth="1"/>
    <col min="9488" max="9728" width="8.85546875" style="77"/>
    <col min="9729" max="9729" width="38.28515625" style="77" customWidth="1"/>
    <col min="9730" max="9730" width="19.7109375" style="77" customWidth="1"/>
    <col min="9731" max="9731" width="21.28515625" style="77" customWidth="1"/>
    <col min="9732" max="9742" width="8.85546875" style="77"/>
    <col min="9743" max="9743" width="26.28515625" style="77" customWidth="1"/>
    <col min="9744" max="9984" width="8.85546875" style="77"/>
    <col min="9985" max="9985" width="38.28515625" style="77" customWidth="1"/>
    <col min="9986" max="9986" width="19.7109375" style="77" customWidth="1"/>
    <col min="9987" max="9987" width="21.28515625" style="77" customWidth="1"/>
    <col min="9988" max="9998" width="8.85546875" style="77"/>
    <col min="9999" max="9999" width="26.28515625" style="77" customWidth="1"/>
    <col min="10000" max="10240" width="8.85546875" style="77"/>
    <col min="10241" max="10241" width="38.28515625" style="77" customWidth="1"/>
    <col min="10242" max="10242" width="19.7109375" style="77" customWidth="1"/>
    <col min="10243" max="10243" width="21.28515625" style="77" customWidth="1"/>
    <col min="10244" max="10254" width="8.85546875" style="77"/>
    <col min="10255" max="10255" width="26.28515625" style="77" customWidth="1"/>
    <col min="10256" max="10496" width="8.85546875" style="77"/>
    <col min="10497" max="10497" width="38.28515625" style="77" customWidth="1"/>
    <col min="10498" max="10498" width="19.7109375" style="77" customWidth="1"/>
    <col min="10499" max="10499" width="21.28515625" style="77" customWidth="1"/>
    <col min="10500" max="10510" width="8.85546875" style="77"/>
    <col min="10511" max="10511" width="26.28515625" style="77" customWidth="1"/>
    <col min="10512" max="10752" width="8.85546875" style="77"/>
    <col min="10753" max="10753" width="38.28515625" style="77" customWidth="1"/>
    <col min="10754" max="10754" width="19.7109375" style="77" customWidth="1"/>
    <col min="10755" max="10755" width="21.28515625" style="77" customWidth="1"/>
    <col min="10756" max="10766" width="8.85546875" style="77"/>
    <col min="10767" max="10767" width="26.28515625" style="77" customWidth="1"/>
    <col min="10768" max="11008" width="8.85546875" style="77"/>
    <col min="11009" max="11009" width="38.28515625" style="77" customWidth="1"/>
    <col min="11010" max="11010" width="19.7109375" style="77" customWidth="1"/>
    <col min="11011" max="11011" width="21.28515625" style="77" customWidth="1"/>
    <col min="11012" max="11022" width="8.85546875" style="77"/>
    <col min="11023" max="11023" width="26.28515625" style="77" customWidth="1"/>
    <col min="11024" max="11264" width="8.85546875" style="77"/>
    <col min="11265" max="11265" width="38.28515625" style="77" customWidth="1"/>
    <col min="11266" max="11266" width="19.7109375" style="77" customWidth="1"/>
    <col min="11267" max="11267" width="21.28515625" style="77" customWidth="1"/>
    <col min="11268" max="11278" width="8.85546875" style="77"/>
    <col min="11279" max="11279" width="26.28515625" style="77" customWidth="1"/>
    <col min="11280" max="11520" width="8.85546875" style="77"/>
    <col min="11521" max="11521" width="38.28515625" style="77" customWidth="1"/>
    <col min="11522" max="11522" width="19.7109375" style="77" customWidth="1"/>
    <col min="11523" max="11523" width="21.28515625" style="77" customWidth="1"/>
    <col min="11524" max="11534" width="8.85546875" style="77"/>
    <col min="11535" max="11535" width="26.28515625" style="77" customWidth="1"/>
    <col min="11536" max="11776" width="8.85546875" style="77"/>
    <col min="11777" max="11777" width="38.28515625" style="77" customWidth="1"/>
    <col min="11778" max="11778" width="19.7109375" style="77" customWidth="1"/>
    <col min="11779" max="11779" width="21.28515625" style="77" customWidth="1"/>
    <col min="11780" max="11790" width="8.85546875" style="77"/>
    <col min="11791" max="11791" width="26.28515625" style="77" customWidth="1"/>
    <col min="11792" max="12032" width="8.85546875" style="77"/>
    <col min="12033" max="12033" width="38.28515625" style="77" customWidth="1"/>
    <col min="12034" max="12034" width="19.7109375" style="77" customWidth="1"/>
    <col min="12035" max="12035" width="21.28515625" style="77" customWidth="1"/>
    <col min="12036" max="12046" width="8.85546875" style="77"/>
    <col min="12047" max="12047" width="26.28515625" style="77" customWidth="1"/>
    <col min="12048" max="12288" width="8.85546875" style="77"/>
    <col min="12289" max="12289" width="38.28515625" style="77" customWidth="1"/>
    <col min="12290" max="12290" width="19.7109375" style="77" customWidth="1"/>
    <col min="12291" max="12291" width="21.28515625" style="77" customWidth="1"/>
    <col min="12292" max="12302" width="8.85546875" style="77"/>
    <col min="12303" max="12303" width="26.28515625" style="77" customWidth="1"/>
    <col min="12304" max="12544" width="8.85546875" style="77"/>
    <col min="12545" max="12545" width="38.28515625" style="77" customWidth="1"/>
    <col min="12546" max="12546" width="19.7109375" style="77" customWidth="1"/>
    <col min="12547" max="12547" width="21.28515625" style="77" customWidth="1"/>
    <col min="12548" max="12558" width="8.85546875" style="77"/>
    <col min="12559" max="12559" width="26.28515625" style="77" customWidth="1"/>
    <col min="12560" max="12800" width="8.85546875" style="77"/>
    <col min="12801" max="12801" width="38.28515625" style="77" customWidth="1"/>
    <col min="12802" max="12802" width="19.7109375" style="77" customWidth="1"/>
    <col min="12803" max="12803" width="21.28515625" style="77" customWidth="1"/>
    <col min="12804" max="12814" width="8.85546875" style="77"/>
    <col min="12815" max="12815" width="26.28515625" style="77" customWidth="1"/>
    <col min="12816" max="13056" width="8.85546875" style="77"/>
    <col min="13057" max="13057" width="38.28515625" style="77" customWidth="1"/>
    <col min="13058" max="13058" width="19.7109375" style="77" customWidth="1"/>
    <col min="13059" max="13059" width="21.28515625" style="77" customWidth="1"/>
    <col min="13060" max="13070" width="8.85546875" style="77"/>
    <col min="13071" max="13071" width="26.28515625" style="77" customWidth="1"/>
    <col min="13072" max="13312" width="8.85546875" style="77"/>
    <col min="13313" max="13313" width="38.28515625" style="77" customWidth="1"/>
    <col min="13314" max="13314" width="19.7109375" style="77" customWidth="1"/>
    <col min="13315" max="13315" width="21.28515625" style="77" customWidth="1"/>
    <col min="13316" max="13326" width="8.85546875" style="77"/>
    <col min="13327" max="13327" width="26.28515625" style="77" customWidth="1"/>
    <col min="13328" max="13568" width="8.85546875" style="77"/>
    <col min="13569" max="13569" width="38.28515625" style="77" customWidth="1"/>
    <col min="13570" max="13570" width="19.7109375" style="77" customWidth="1"/>
    <col min="13571" max="13571" width="21.28515625" style="77" customWidth="1"/>
    <col min="13572" max="13582" width="8.85546875" style="77"/>
    <col min="13583" max="13583" width="26.28515625" style="77" customWidth="1"/>
    <col min="13584" max="13824" width="8.85546875" style="77"/>
    <col min="13825" max="13825" width="38.28515625" style="77" customWidth="1"/>
    <col min="13826" max="13826" width="19.7109375" style="77" customWidth="1"/>
    <col min="13827" max="13827" width="21.28515625" style="77" customWidth="1"/>
    <col min="13828" max="13838" width="8.85546875" style="77"/>
    <col min="13839" max="13839" width="26.28515625" style="77" customWidth="1"/>
    <col min="13840" max="14080" width="8.85546875" style="77"/>
    <col min="14081" max="14081" width="38.28515625" style="77" customWidth="1"/>
    <col min="14082" max="14082" width="19.7109375" style="77" customWidth="1"/>
    <col min="14083" max="14083" width="21.28515625" style="77" customWidth="1"/>
    <col min="14084" max="14094" width="8.85546875" style="77"/>
    <col min="14095" max="14095" width="26.28515625" style="77" customWidth="1"/>
    <col min="14096" max="14336" width="8.85546875" style="77"/>
    <col min="14337" max="14337" width="38.28515625" style="77" customWidth="1"/>
    <col min="14338" max="14338" width="19.7109375" style="77" customWidth="1"/>
    <col min="14339" max="14339" width="21.28515625" style="77" customWidth="1"/>
    <col min="14340" max="14350" width="8.85546875" style="77"/>
    <col min="14351" max="14351" width="26.28515625" style="77" customWidth="1"/>
    <col min="14352" max="14592" width="8.85546875" style="77"/>
    <col min="14593" max="14593" width="38.28515625" style="77" customWidth="1"/>
    <col min="14594" max="14594" width="19.7109375" style="77" customWidth="1"/>
    <col min="14595" max="14595" width="21.28515625" style="77" customWidth="1"/>
    <col min="14596" max="14606" width="8.85546875" style="77"/>
    <col min="14607" max="14607" width="26.28515625" style="77" customWidth="1"/>
    <col min="14608" max="14848" width="8.85546875" style="77"/>
    <col min="14849" max="14849" width="38.28515625" style="77" customWidth="1"/>
    <col min="14850" max="14850" width="19.7109375" style="77" customWidth="1"/>
    <col min="14851" max="14851" width="21.28515625" style="77" customWidth="1"/>
    <col min="14852" max="14862" width="8.85546875" style="77"/>
    <col min="14863" max="14863" width="26.28515625" style="77" customWidth="1"/>
    <col min="14864" max="15104" width="8.85546875" style="77"/>
    <col min="15105" max="15105" width="38.28515625" style="77" customWidth="1"/>
    <col min="15106" max="15106" width="19.7109375" style="77" customWidth="1"/>
    <col min="15107" max="15107" width="21.28515625" style="77" customWidth="1"/>
    <col min="15108" max="15118" width="8.85546875" style="77"/>
    <col min="15119" max="15119" width="26.28515625" style="77" customWidth="1"/>
    <col min="15120" max="15360" width="8.85546875" style="77"/>
    <col min="15361" max="15361" width="38.28515625" style="77" customWidth="1"/>
    <col min="15362" max="15362" width="19.7109375" style="77" customWidth="1"/>
    <col min="15363" max="15363" width="21.28515625" style="77" customWidth="1"/>
    <col min="15364" max="15374" width="8.85546875" style="77"/>
    <col min="15375" max="15375" width="26.28515625" style="77" customWidth="1"/>
    <col min="15376" max="15616" width="8.85546875" style="77"/>
    <col min="15617" max="15617" width="38.28515625" style="77" customWidth="1"/>
    <col min="15618" max="15618" width="19.7109375" style="77" customWidth="1"/>
    <col min="15619" max="15619" width="21.28515625" style="77" customWidth="1"/>
    <col min="15620" max="15630" width="8.85546875" style="77"/>
    <col min="15631" max="15631" width="26.28515625" style="77" customWidth="1"/>
    <col min="15632" max="15872" width="8.85546875" style="77"/>
    <col min="15873" max="15873" width="38.28515625" style="77" customWidth="1"/>
    <col min="15874" max="15874" width="19.7109375" style="77" customWidth="1"/>
    <col min="15875" max="15875" width="21.28515625" style="77" customWidth="1"/>
    <col min="15876" max="15886" width="8.85546875" style="77"/>
    <col min="15887" max="15887" width="26.28515625" style="77" customWidth="1"/>
    <col min="15888" max="16128" width="8.85546875" style="77"/>
    <col min="16129" max="16129" width="38.28515625" style="77" customWidth="1"/>
    <col min="16130" max="16130" width="19.7109375" style="77" customWidth="1"/>
    <col min="16131" max="16131" width="21.28515625" style="77" customWidth="1"/>
    <col min="16132" max="16142" width="8.85546875" style="77"/>
    <col min="16143" max="16143" width="26.28515625" style="77" customWidth="1"/>
    <col min="16144" max="16384" width="8.85546875" style="77"/>
  </cols>
  <sheetData>
    <row r="1" spans="1:5" s="29" customFormat="1" ht="33" customHeight="1">
      <c r="A1" s="1013" t="s">
        <v>1216</v>
      </c>
      <c r="B1" s="1014"/>
      <c r="C1" s="1014"/>
      <c r="D1" s="1014"/>
    </row>
    <row r="2" spans="1:5" s="29" customFormat="1" ht="33" customHeight="1">
      <c r="A2" s="1139" t="s">
        <v>1499</v>
      </c>
      <c r="B2" s="1139"/>
      <c r="C2" s="1139"/>
      <c r="D2" s="1139"/>
    </row>
    <row r="3" spans="1:5" s="67" customFormat="1" ht="17.100000000000001" customHeight="1">
      <c r="A3" s="1070" t="s">
        <v>1393</v>
      </c>
      <c r="B3" s="1071"/>
      <c r="C3" s="1072" t="s">
        <v>1430</v>
      </c>
      <c r="D3" s="1073"/>
    </row>
    <row r="4" spans="1:5" s="67" customFormat="1" ht="33" customHeight="1">
      <c r="A4" s="1074" t="s">
        <v>52</v>
      </c>
      <c r="B4" s="413" t="s">
        <v>743</v>
      </c>
      <c r="C4" s="413" t="s">
        <v>740</v>
      </c>
      <c r="D4" s="1074" t="s">
        <v>56</v>
      </c>
    </row>
    <row r="5" spans="1:5" s="67" customFormat="1" ht="33" customHeight="1">
      <c r="A5" s="1074"/>
      <c r="B5" s="413" t="s">
        <v>742</v>
      </c>
      <c r="C5" s="413" t="s">
        <v>741</v>
      </c>
      <c r="D5" s="1074"/>
      <c r="E5" s="71"/>
    </row>
    <row r="6" spans="1:5" s="855" customFormat="1" ht="24.95" customHeight="1">
      <c r="A6" s="912" t="s">
        <v>643</v>
      </c>
      <c r="B6" s="876">
        <v>38170179</v>
      </c>
      <c r="C6" s="876">
        <v>850198</v>
      </c>
      <c r="D6" s="912" t="s">
        <v>846</v>
      </c>
    </row>
    <row r="7" spans="1:5" s="855" customFormat="1" ht="24.95" customHeight="1">
      <c r="A7" s="867" t="s">
        <v>101</v>
      </c>
      <c r="B7" s="882">
        <v>37994235</v>
      </c>
      <c r="C7" s="882">
        <v>801558</v>
      </c>
      <c r="D7" s="867" t="s">
        <v>847</v>
      </c>
    </row>
    <row r="8" spans="1:5" s="855" customFormat="1" ht="24.95" customHeight="1">
      <c r="A8" s="867" t="s">
        <v>716</v>
      </c>
      <c r="B8" s="876">
        <v>6297506</v>
      </c>
      <c r="C8" s="876">
        <v>306740</v>
      </c>
      <c r="D8" s="867" t="s">
        <v>848</v>
      </c>
    </row>
    <row r="9" spans="1:5" s="855" customFormat="1" ht="24.95" customHeight="1">
      <c r="A9" s="867" t="s">
        <v>715</v>
      </c>
      <c r="B9" s="882">
        <v>29220066</v>
      </c>
      <c r="C9" s="882">
        <v>490277</v>
      </c>
      <c r="D9" s="867" t="s">
        <v>849</v>
      </c>
    </row>
    <row r="10" spans="1:5" s="855" customFormat="1" ht="24.95" customHeight="1">
      <c r="A10" s="867" t="s">
        <v>100</v>
      </c>
      <c r="B10" s="876">
        <v>1926457</v>
      </c>
      <c r="C10" s="876">
        <v>96550</v>
      </c>
      <c r="D10" s="867" t="s">
        <v>851</v>
      </c>
    </row>
    <row r="11" spans="1:5" s="855" customFormat="1" ht="24.95" customHeight="1">
      <c r="A11" s="867" t="s">
        <v>206</v>
      </c>
      <c r="B11" s="882">
        <v>3664244</v>
      </c>
      <c r="C11" s="882">
        <v>186432</v>
      </c>
      <c r="D11" s="867" t="s">
        <v>852</v>
      </c>
    </row>
    <row r="12" spans="1:5" s="855" customFormat="1" ht="24.95" customHeight="1">
      <c r="A12" s="867" t="s">
        <v>645</v>
      </c>
      <c r="B12" s="876">
        <v>17673509</v>
      </c>
      <c r="C12" s="876">
        <v>535975</v>
      </c>
      <c r="D12" s="867" t="s">
        <v>855</v>
      </c>
    </row>
    <row r="13" spans="1:5" s="855" customFormat="1" ht="24.95" customHeight="1">
      <c r="A13" s="867" t="s">
        <v>207</v>
      </c>
      <c r="B13" s="882">
        <v>473871</v>
      </c>
      <c r="C13" s="882">
        <v>29162</v>
      </c>
      <c r="D13" s="867" t="s">
        <v>857</v>
      </c>
    </row>
    <row r="14" spans="1:5" s="855" customFormat="1" ht="24.95" customHeight="1">
      <c r="A14" s="867" t="s">
        <v>858</v>
      </c>
      <c r="B14" s="882">
        <v>59181</v>
      </c>
      <c r="C14" s="882">
        <v>2176</v>
      </c>
      <c r="D14" s="867" t="s">
        <v>859</v>
      </c>
    </row>
    <row r="15" spans="1:5" s="72" customFormat="1" ht="33" customHeight="1">
      <c r="A15" s="392" t="s">
        <v>739</v>
      </c>
      <c r="B15" s="443">
        <f>SUM(B6:B14)</f>
        <v>135479248</v>
      </c>
      <c r="C15" s="443">
        <f>SUM(C6:C14)</f>
        <v>3299068</v>
      </c>
      <c r="D15" s="392" t="s">
        <v>36</v>
      </c>
    </row>
    <row r="16" spans="1:5" s="72" customFormat="1" ht="19.5" customHeight="1">
      <c r="A16" s="969" t="s">
        <v>1439</v>
      </c>
      <c r="B16" s="970"/>
      <c r="C16" s="970"/>
      <c r="D16" s="962" t="s">
        <v>1307</v>
      </c>
      <c r="E16" s="73"/>
    </row>
    <row r="17" spans="1:13" s="114" customFormat="1" ht="33" hidden="1" customHeight="1">
      <c r="A17" s="111" t="s">
        <v>1136</v>
      </c>
      <c r="B17" s="112">
        <v>602270</v>
      </c>
      <c r="C17" s="112">
        <v>55419</v>
      </c>
      <c r="D17" s="112"/>
      <c r="E17" s="113"/>
      <c r="F17" s="304"/>
      <c r="I17" s="115"/>
      <c r="J17" s="115"/>
      <c r="K17" s="115"/>
      <c r="L17" s="115"/>
      <c r="M17" s="115"/>
    </row>
    <row r="18" spans="1:13" s="114" customFormat="1" ht="33" hidden="1" customHeight="1">
      <c r="A18" s="111" t="s">
        <v>1137</v>
      </c>
      <c r="B18" s="112">
        <v>1324187</v>
      </c>
      <c r="C18" s="112">
        <v>41131</v>
      </c>
      <c r="D18" s="112"/>
      <c r="E18" s="113"/>
      <c r="F18" s="304"/>
      <c r="I18" s="115"/>
      <c r="J18" s="115"/>
      <c r="K18" s="115"/>
      <c r="L18" s="115"/>
      <c r="M18" s="115"/>
    </row>
    <row r="19" spans="1:13" s="114" customFormat="1" ht="33" hidden="1" customHeight="1">
      <c r="A19" s="111"/>
      <c r="B19" s="112">
        <f>SUM(B17:B18)</f>
        <v>1926457</v>
      </c>
      <c r="C19" s="112">
        <f>SUM(C17:C18)</f>
        <v>96550</v>
      </c>
      <c r="D19" s="112"/>
      <c r="E19" s="113"/>
      <c r="F19" s="304"/>
      <c r="I19" s="115"/>
      <c r="J19" s="115"/>
      <c r="K19" s="115"/>
      <c r="L19" s="115"/>
      <c r="M19" s="115"/>
    </row>
    <row r="20" spans="1:13" s="119" customFormat="1" ht="33" hidden="1" customHeight="1">
      <c r="A20" s="116" t="s">
        <v>1000</v>
      </c>
      <c r="B20" s="117">
        <v>4786404</v>
      </c>
      <c r="C20" s="117">
        <v>115573</v>
      </c>
      <c r="D20" s="627" t="s">
        <v>968</v>
      </c>
      <c r="E20" s="118"/>
      <c r="F20" s="116"/>
      <c r="I20" s="120"/>
      <c r="J20" s="120"/>
      <c r="K20" s="120"/>
      <c r="L20" s="120"/>
      <c r="M20" s="120"/>
    </row>
    <row r="21" spans="1:13" s="119" customFormat="1" ht="33" hidden="1" customHeight="1">
      <c r="A21" s="116" t="s">
        <v>1</v>
      </c>
      <c r="B21" s="117">
        <v>24377364</v>
      </c>
      <c r="C21" s="117">
        <v>371150</v>
      </c>
      <c r="D21" s="627" t="s">
        <v>968</v>
      </c>
      <c r="E21" s="118"/>
      <c r="F21" s="116"/>
      <c r="I21" s="120"/>
      <c r="J21" s="120"/>
      <c r="K21" s="120"/>
      <c r="L21" s="120"/>
      <c r="M21" s="120"/>
    </row>
    <row r="22" spans="1:13" s="119" customFormat="1" ht="33" hidden="1" customHeight="1">
      <c r="A22" s="116" t="s">
        <v>1001</v>
      </c>
      <c r="B22" s="117">
        <v>56298</v>
      </c>
      <c r="C22" s="117">
        <v>3554</v>
      </c>
      <c r="D22" s="117"/>
      <c r="E22" s="118"/>
      <c r="F22" s="116"/>
      <c r="I22" s="120"/>
      <c r="J22" s="120"/>
      <c r="K22" s="120"/>
      <c r="L22" s="120"/>
      <c r="M22" s="120"/>
    </row>
    <row r="23" spans="1:13" s="72" customFormat="1" ht="33" hidden="1" customHeight="1">
      <c r="A23" s="236"/>
      <c r="B23" s="236">
        <f>SUM(B20:B22)</f>
        <v>29220066</v>
      </c>
      <c r="C23" s="236">
        <f>SUM(C20:C22)</f>
        <v>490277</v>
      </c>
      <c r="D23" s="236"/>
      <c r="E23" s="73"/>
    </row>
    <row r="24" spans="1:13" s="67" customFormat="1" ht="33" hidden="1" customHeight="1">
      <c r="A24" s="74" t="s">
        <v>963</v>
      </c>
      <c r="B24" s="75">
        <v>531302</v>
      </c>
      <c r="C24" s="75">
        <v>56270</v>
      </c>
      <c r="D24" s="74"/>
      <c r="E24" s="76"/>
    </row>
    <row r="25" spans="1:13" s="67" customFormat="1" ht="33" hidden="1" customHeight="1">
      <c r="A25" s="74" t="s">
        <v>981</v>
      </c>
      <c r="B25" s="75">
        <v>1504025</v>
      </c>
      <c r="C25" s="75">
        <v>14183</v>
      </c>
      <c r="D25" s="74"/>
      <c r="E25" s="76"/>
    </row>
    <row r="26" spans="1:13" s="67" customFormat="1" ht="33" hidden="1" customHeight="1">
      <c r="A26" s="74" t="s">
        <v>987</v>
      </c>
      <c r="B26" s="75">
        <v>3388902</v>
      </c>
      <c r="C26" s="75">
        <v>169896</v>
      </c>
      <c r="D26" s="79" t="s">
        <v>968</v>
      </c>
      <c r="E26" s="76"/>
    </row>
    <row r="27" spans="1:13" s="67" customFormat="1" ht="33" hidden="1" customHeight="1">
      <c r="A27" s="74" t="s">
        <v>1205</v>
      </c>
      <c r="B27" s="75">
        <v>873277</v>
      </c>
      <c r="C27" s="75">
        <v>66391</v>
      </c>
      <c r="D27" s="74"/>
      <c r="E27" s="76"/>
    </row>
    <row r="28" spans="1:13" s="67" customFormat="1" ht="33" hidden="1" customHeight="1">
      <c r="A28" s="74"/>
      <c r="B28" s="75">
        <f>SUM(B24:B27)</f>
        <v>6297506</v>
      </c>
      <c r="C28" s="75">
        <f>SUM(C24:C27)</f>
        <v>306740</v>
      </c>
      <c r="D28" s="74"/>
      <c r="E28" s="76"/>
    </row>
    <row r="29" spans="1:13" s="67" customFormat="1" ht="15.75" hidden="1" customHeight="1">
      <c r="A29" s="103" t="s">
        <v>965</v>
      </c>
      <c r="B29" s="75">
        <v>46901</v>
      </c>
      <c r="C29" s="75">
        <v>1040</v>
      </c>
      <c r="D29" s="74"/>
      <c r="E29" s="76"/>
    </row>
    <row r="30" spans="1:13" s="67" customFormat="1" ht="14.25" hidden="1" customHeight="1">
      <c r="A30" s="74" t="s">
        <v>966</v>
      </c>
      <c r="B30" s="75">
        <v>16131</v>
      </c>
      <c r="C30" s="75">
        <v>5568</v>
      </c>
      <c r="D30" s="74"/>
      <c r="E30" s="76"/>
    </row>
    <row r="31" spans="1:13" s="29" customFormat="1" hidden="1">
      <c r="A31" s="29" t="s">
        <v>967</v>
      </c>
      <c r="B31" s="609">
        <v>78409</v>
      </c>
      <c r="C31" s="609">
        <v>46125</v>
      </c>
      <c r="D31" s="79" t="s">
        <v>968</v>
      </c>
    </row>
    <row r="32" spans="1:13" s="29" customFormat="1" hidden="1">
      <c r="A32" s="29" t="s">
        <v>970</v>
      </c>
      <c r="B32" s="609">
        <v>4875</v>
      </c>
      <c r="C32" s="609">
        <v>2105</v>
      </c>
    </row>
    <row r="33" spans="1:14" s="29" customFormat="1" hidden="1">
      <c r="A33" s="29" t="s">
        <v>971</v>
      </c>
      <c r="B33" s="609">
        <v>11493</v>
      </c>
      <c r="C33" s="617">
        <v>165</v>
      </c>
      <c r="D33" s="78"/>
    </row>
    <row r="34" spans="1:14" s="29" customFormat="1" hidden="1">
      <c r="A34" s="29" t="s">
        <v>972</v>
      </c>
      <c r="B34" s="609">
        <v>718</v>
      </c>
      <c r="C34" s="609">
        <v>700</v>
      </c>
    </row>
    <row r="35" spans="1:14" s="29" customFormat="1" hidden="1">
      <c r="A35" s="29" t="s">
        <v>973</v>
      </c>
      <c r="B35" s="609">
        <v>85205</v>
      </c>
      <c r="C35" s="609">
        <v>3429</v>
      </c>
      <c r="H35" s="77"/>
    </row>
    <row r="36" spans="1:14" s="29" customFormat="1" hidden="1">
      <c r="A36" s="29" t="s">
        <v>975</v>
      </c>
      <c r="B36" s="609">
        <v>697</v>
      </c>
      <c r="C36" s="609">
        <v>70</v>
      </c>
    </row>
    <row r="37" spans="1:14" s="29" customFormat="1" hidden="1">
      <c r="A37" s="29" t="s">
        <v>976</v>
      </c>
      <c r="B37" s="609">
        <v>1725</v>
      </c>
      <c r="C37" s="609">
        <v>380</v>
      </c>
    </row>
    <row r="38" spans="1:14" hidden="1">
      <c r="A38" s="29" t="s">
        <v>978</v>
      </c>
      <c r="B38" s="609">
        <v>84251</v>
      </c>
      <c r="C38" s="609">
        <v>2481</v>
      </c>
      <c r="I38" s="29"/>
      <c r="J38" s="29"/>
      <c r="K38" s="29"/>
      <c r="L38" s="29"/>
      <c r="M38" s="29"/>
      <c r="N38" s="29"/>
    </row>
    <row r="39" spans="1:14" s="29" customFormat="1" hidden="1">
      <c r="A39" s="29" t="s">
        <v>979</v>
      </c>
      <c r="B39" s="609">
        <v>869381</v>
      </c>
      <c r="C39" s="609">
        <v>41078</v>
      </c>
    </row>
    <row r="40" spans="1:14" s="29" customFormat="1" hidden="1">
      <c r="A40" s="78" t="s">
        <v>995</v>
      </c>
      <c r="B40" s="609">
        <v>72905</v>
      </c>
      <c r="C40" s="609">
        <v>4999</v>
      </c>
      <c r="D40" s="78"/>
    </row>
    <row r="41" spans="1:14" s="29" customFormat="1" hidden="1">
      <c r="A41" s="68" t="s">
        <v>996</v>
      </c>
      <c r="B41" s="609">
        <v>3167770</v>
      </c>
      <c r="C41" s="609">
        <v>145226</v>
      </c>
    </row>
    <row r="42" spans="1:14" s="29" customFormat="1" hidden="1">
      <c r="A42" s="103" t="s">
        <v>997</v>
      </c>
      <c r="B42" s="609">
        <v>771</v>
      </c>
      <c r="C42" s="609">
        <v>126</v>
      </c>
    </row>
    <row r="43" spans="1:14" s="29" customFormat="1" hidden="1">
      <c r="A43" s="103" t="s">
        <v>998</v>
      </c>
      <c r="B43" s="609">
        <v>78510</v>
      </c>
      <c r="C43" s="609">
        <v>3793</v>
      </c>
    </row>
    <row r="44" spans="1:14" s="29" customFormat="1" hidden="1">
      <c r="A44" s="29" t="s">
        <v>999</v>
      </c>
      <c r="B44" s="626">
        <v>89778</v>
      </c>
      <c r="C44" s="626">
        <v>3545</v>
      </c>
    </row>
    <row r="45" spans="1:14" s="29" customFormat="1" hidden="1">
      <c r="A45" s="29" t="s">
        <v>1023</v>
      </c>
      <c r="B45" s="626">
        <v>1621</v>
      </c>
      <c r="C45" s="626">
        <v>488</v>
      </c>
    </row>
    <row r="46" spans="1:14" s="29" customFormat="1" hidden="1">
      <c r="A46" s="29" t="s">
        <v>1024</v>
      </c>
      <c r="B46" s="626">
        <v>32733</v>
      </c>
      <c r="C46" s="626">
        <v>0</v>
      </c>
    </row>
    <row r="47" spans="1:14" s="29" customFormat="1" hidden="1">
      <c r="A47" s="29" t="s">
        <v>1025</v>
      </c>
      <c r="B47" s="609">
        <v>78232</v>
      </c>
      <c r="C47" s="609">
        <v>1155</v>
      </c>
    </row>
    <row r="48" spans="1:14" hidden="1">
      <c r="A48" s="29" t="s">
        <v>1026</v>
      </c>
      <c r="B48" s="609">
        <v>70</v>
      </c>
      <c r="C48" s="609">
        <v>7</v>
      </c>
      <c r="D48" s="29"/>
    </row>
    <row r="49" spans="1:8" hidden="1">
      <c r="A49" s="37" t="s">
        <v>1028</v>
      </c>
      <c r="B49" s="609">
        <v>87046</v>
      </c>
      <c r="C49" s="609">
        <v>4664</v>
      </c>
      <c r="D49" s="79" t="s">
        <v>968</v>
      </c>
    </row>
    <row r="50" spans="1:8" s="29" customFormat="1" hidden="1">
      <c r="A50" s="29" t="s">
        <v>1029</v>
      </c>
      <c r="B50" s="609">
        <v>18616</v>
      </c>
      <c r="C50" s="609">
        <v>185</v>
      </c>
      <c r="H50" s="37"/>
    </row>
    <row r="51" spans="1:8" s="29" customFormat="1" hidden="1">
      <c r="A51" s="737" t="s">
        <v>1200</v>
      </c>
      <c r="B51" s="609">
        <v>8583785</v>
      </c>
      <c r="C51" s="609">
        <v>109950</v>
      </c>
      <c r="H51" s="37"/>
    </row>
    <row r="52" spans="1:8" hidden="1">
      <c r="A52" s="77" t="s">
        <v>40</v>
      </c>
      <c r="B52" s="738"/>
      <c r="C52" s="634">
        <v>185</v>
      </c>
    </row>
    <row r="53" spans="1:8" s="29" customFormat="1" hidden="1">
      <c r="A53" s="29" t="s">
        <v>29</v>
      </c>
      <c r="B53" s="609"/>
      <c r="C53" s="609">
        <v>460</v>
      </c>
      <c r="D53" s="79" t="s">
        <v>968</v>
      </c>
    </row>
    <row r="54" spans="1:8" s="29" customFormat="1" hidden="1">
      <c r="A54" s="37" t="s">
        <v>1202</v>
      </c>
      <c r="B54" s="609">
        <v>4261886</v>
      </c>
      <c r="C54" s="609">
        <v>158051</v>
      </c>
      <c r="D54" s="37"/>
    </row>
    <row r="55" spans="1:8" s="29" customFormat="1" hidden="1">
      <c r="A55" s="37"/>
      <c r="B55" s="609">
        <f>SUM(B29:B54)</f>
        <v>17673509</v>
      </c>
      <c r="C55" s="609">
        <f>SUM(C29:C54)</f>
        <v>535975</v>
      </c>
      <c r="D55" s="37"/>
    </row>
    <row r="56" spans="1:8" hidden="1">
      <c r="A56" s="43"/>
      <c r="D56" s="43"/>
    </row>
    <row r="57" spans="1:8" s="29" customFormat="1" hidden="1">
      <c r="B57" s="609"/>
      <c r="C57" s="609"/>
    </row>
    <row r="58" spans="1:8" s="29" customFormat="1" hidden="1">
      <c r="B58" s="80"/>
      <c r="C58" s="635"/>
    </row>
    <row r="59" spans="1:8" s="29" customFormat="1" hidden="1"/>
    <row r="60" spans="1:8" hidden="1"/>
    <row r="61" spans="1:8" hidden="1">
      <c r="A61" s="81"/>
      <c r="B61" s="29"/>
      <c r="C61" s="29"/>
      <c r="D61" s="81"/>
    </row>
    <row r="62" spans="1:8" s="82" customFormat="1" hidden="1">
      <c r="A62" s="69"/>
      <c r="D62" s="69"/>
    </row>
    <row r="63" spans="1:8" s="82" customFormat="1" hidden="1">
      <c r="A63" s="52"/>
      <c r="D63" s="52"/>
    </row>
    <row r="64" spans="1:8" hidden="1">
      <c r="A64" s="77" t="s">
        <v>1203</v>
      </c>
      <c r="B64" s="634">
        <v>387474</v>
      </c>
      <c r="C64" s="634">
        <v>19748</v>
      </c>
    </row>
    <row r="65" spans="1:4" s="29" customFormat="1" hidden="1">
      <c r="A65" s="29" t="s">
        <v>1204</v>
      </c>
      <c r="B65" s="609">
        <v>3276770</v>
      </c>
      <c r="C65" s="609">
        <v>166684</v>
      </c>
      <c r="D65" s="627" t="s">
        <v>968</v>
      </c>
    </row>
    <row r="66" spans="1:4" s="29" customFormat="1" hidden="1">
      <c r="B66" s="29">
        <f>SUM(B64:B65)</f>
        <v>3664244</v>
      </c>
      <c r="C66" s="29">
        <f>SUM(C64:C65)</f>
        <v>186432</v>
      </c>
    </row>
    <row r="67" spans="1:4" s="29" customFormat="1" hidden="1">
      <c r="A67" s="29" t="s">
        <v>1207</v>
      </c>
    </row>
    <row r="68" spans="1:4" s="29" customFormat="1" hidden="1">
      <c r="A68" s="29" t="s">
        <v>1208</v>
      </c>
      <c r="B68" s="29">
        <v>2403918</v>
      </c>
      <c r="C68" s="29">
        <v>76477</v>
      </c>
    </row>
    <row r="69" spans="1:4" s="29" customFormat="1" hidden="1">
      <c r="A69" s="29" t="s">
        <v>1</v>
      </c>
      <c r="B69" s="29">
        <v>19131408</v>
      </c>
      <c r="C69" s="29">
        <v>523755</v>
      </c>
    </row>
    <row r="70" spans="1:4" hidden="1">
      <c r="A70" s="77" t="s">
        <v>1202</v>
      </c>
      <c r="B70" s="749">
        <v>1125836</v>
      </c>
      <c r="C70" s="749">
        <v>39136</v>
      </c>
    </row>
    <row r="71" spans="1:4" hidden="1">
      <c r="A71" s="77" t="s">
        <v>4</v>
      </c>
      <c r="B71" s="77">
        <v>13764824</v>
      </c>
      <c r="C71" s="77">
        <v>113543</v>
      </c>
    </row>
    <row r="72" spans="1:4" hidden="1">
      <c r="A72" s="77" t="s">
        <v>1001</v>
      </c>
      <c r="B72" s="77">
        <v>1568249</v>
      </c>
      <c r="C72" s="77">
        <v>48647</v>
      </c>
    </row>
    <row r="73" spans="1:4" hidden="1">
      <c r="B73" s="77">
        <f>SUM(B68:B72)</f>
        <v>37994235</v>
      </c>
      <c r="C73" s="77">
        <f>SUM(C68:C72)</f>
        <v>801558</v>
      </c>
    </row>
    <row r="74" spans="1:4" hidden="1"/>
    <row r="75" spans="1:4" hidden="1"/>
    <row r="76" spans="1:4" hidden="1"/>
    <row r="77" spans="1:4" hidden="1"/>
    <row r="78" spans="1:4" hidden="1"/>
  </sheetData>
  <mergeCells count="6">
    <mergeCell ref="D4:D5"/>
    <mergeCell ref="A4:A5"/>
    <mergeCell ref="A1:D1"/>
    <mergeCell ref="A2:D2"/>
    <mergeCell ref="A3:B3"/>
    <mergeCell ref="C3:D3"/>
  </mergeCells>
  <printOptions horizontalCentered="1" verticalCentered="1"/>
  <pageMargins left="0.70866141732283472" right="0.70866141732283472" top="0.39370078740157483" bottom="0.39370078740157483" header="0.51181102362204722" footer="0.51181102362204722"/>
  <pageSetup paperSize="9" scale="59" orientation="portrait" horizontalDpi="4294967295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showGridLines="0" rightToLeft="1" zoomScale="80" zoomScaleNormal="80" workbookViewId="0">
      <selection activeCell="E16" sqref="E16"/>
    </sheetView>
  </sheetViews>
  <sheetFormatPr defaultColWidth="8.85546875" defaultRowHeight="20.100000000000001" customHeight="1"/>
  <cols>
    <col min="1" max="1" width="35.140625" style="841" customWidth="1"/>
    <col min="2" max="2" width="41.42578125" style="850" customWidth="1"/>
    <col min="3" max="3" width="41.42578125" style="839" customWidth="1"/>
    <col min="4" max="5" width="35.140625" style="850" customWidth="1"/>
    <col min="6" max="217" width="8.85546875" style="850"/>
    <col min="218" max="221" width="22.28515625" style="850" customWidth="1"/>
    <col min="222" max="224" width="8" style="850" customWidth="1"/>
    <col min="225" max="225" width="9" style="850" customWidth="1"/>
    <col min="226" max="473" width="8.85546875" style="850"/>
    <col min="474" max="477" width="22.28515625" style="850" customWidth="1"/>
    <col min="478" max="480" width="8" style="850" customWidth="1"/>
    <col min="481" max="481" width="9" style="850" customWidth="1"/>
    <col min="482" max="729" width="8.85546875" style="850"/>
    <col min="730" max="733" width="22.28515625" style="850" customWidth="1"/>
    <col min="734" max="736" width="8" style="850" customWidth="1"/>
    <col min="737" max="737" width="9" style="850" customWidth="1"/>
    <col min="738" max="985" width="8.85546875" style="850"/>
    <col min="986" max="989" width="22.28515625" style="850" customWidth="1"/>
    <col min="990" max="992" width="8" style="850" customWidth="1"/>
    <col min="993" max="993" width="9" style="850" customWidth="1"/>
    <col min="994" max="1241" width="8.85546875" style="850"/>
    <col min="1242" max="1245" width="22.28515625" style="850" customWidth="1"/>
    <col min="1246" max="1248" width="8" style="850" customWidth="1"/>
    <col min="1249" max="1249" width="9" style="850" customWidth="1"/>
    <col min="1250" max="1497" width="8.85546875" style="850"/>
    <col min="1498" max="1501" width="22.28515625" style="850" customWidth="1"/>
    <col min="1502" max="1504" width="8" style="850" customWidth="1"/>
    <col min="1505" max="1505" width="9" style="850" customWidth="1"/>
    <col min="1506" max="1753" width="8.85546875" style="850"/>
    <col min="1754" max="1757" width="22.28515625" style="850" customWidth="1"/>
    <col min="1758" max="1760" width="8" style="850" customWidth="1"/>
    <col min="1761" max="1761" width="9" style="850" customWidth="1"/>
    <col min="1762" max="2009" width="8.85546875" style="850"/>
    <col min="2010" max="2013" width="22.28515625" style="850" customWidth="1"/>
    <col min="2014" max="2016" width="8" style="850" customWidth="1"/>
    <col min="2017" max="2017" width="9" style="850" customWidth="1"/>
    <col min="2018" max="2265" width="8.85546875" style="850"/>
    <col min="2266" max="2269" width="22.28515625" style="850" customWidth="1"/>
    <col min="2270" max="2272" width="8" style="850" customWidth="1"/>
    <col min="2273" max="2273" width="9" style="850" customWidth="1"/>
    <col min="2274" max="2521" width="8.85546875" style="850"/>
    <col min="2522" max="2525" width="22.28515625" style="850" customWidth="1"/>
    <col min="2526" max="2528" width="8" style="850" customWidth="1"/>
    <col min="2529" max="2529" width="9" style="850" customWidth="1"/>
    <col min="2530" max="2777" width="8.85546875" style="850"/>
    <col min="2778" max="2781" width="22.28515625" style="850" customWidth="1"/>
    <col min="2782" max="2784" width="8" style="850" customWidth="1"/>
    <col min="2785" max="2785" width="9" style="850" customWidth="1"/>
    <col min="2786" max="3033" width="8.85546875" style="850"/>
    <col min="3034" max="3037" width="22.28515625" style="850" customWidth="1"/>
    <col min="3038" max="3040" width="8" style="850" customWidth="1"/>
    <col min="3041" max="3041" width="9" style="850" customWidth="1"/>
    <col min="3042" max="3289" width="8.85546875" style="850"/>
    <col min="3290" max="3293" width="22.28515625" style="850" customWidth="1"/>
    <col min="3294" max="3296" width="8" style="850" customWidth="1"/>
    <col min="3297" max="3297" width="9" style="850" customWidth="1"/>
    <col min="3298" max="3545" width="8.85546875" style="850"/>
    <col min="3546" max="3549" width="22.28515625" style="850" customWidth="1"/>
    <col min="3550" max="3552" width="8" style="850" customWidth="1"/>
    <col min="3553" max="3553" width="9" style="850" customWidth="1"/>
    <col min="3554" max="3801" width="8.85546875" style="850"/>
    <col min="3802" max="3805" width="22.28515625" style="850" customWidth="1"/>
    <col min="3806" max="3808" width="8" style="850" customWidth="1"/>
    <col min="3809" max="3809" width="9" style="850" customWidth="1"/>
    <col min="3810" max="4057" width="8.85546875" style="850"/>
    <col min="4058" max="4061" width="22.28515625" style="850" customWidth="1"/>
    <col min="4062" max="4064" width="8" style="850" customWidth="1"/>
    <col min="4065" max="4065" width="9" style="850" customWidth="1"/>
    <col min="4066" max="4313" width="8.85546875" style="850"/>
    <col min="4314" max="4317" width="22.28515625" style="850" customWidth="1"/>
    <col min="4318" max="4320" width="8" style="850" customWidth="1"/>
    <col min="4321" max="4321" width="9" style="850" customWidth="1"/>
    <col min="4322" max="4569" width="8.85546875" style="850"/>
    <col min="4570" max="4573" width="22.28515625" style="850" customWidth="1"/>
    <col min="4574" max="4576" width="8" style="850" customWidth="1"/>
    <col min="4577" max="4577" width="9" style="850" customWidth="1"/>
    <col min="4578" max="4825" width="8.85546875" style="850"/>
    <col min="4826" max="4829" width="22.28515625" style="850" customWidth="1"/>
    <col min="4830" max="4832" width="8" style="850" customWidth="1"/>
    <col min="4833" max="4833" width="9" style="850" customWidth="1"/>
    <col min="4834" max="5081" width="8.85546875" style="850"/>
    <col min="5082" max="5085" width="22.28515625" style="850" customWidth="1"/>
    <col min="5086" max="5088" width="8" style="850" customWidth="1"/>
    <col min="5089" max="5089" width="9" style="850" customWidth="1"/>
    <col min="5090" max="5337" width="8.85546875" style="850"/>
    <col min="5338" max="5341" width="22.28515625" style="850" customWidth="1"/>
    <col min="5342" max="5344" width="8" style="850" customWidth="1"/>
    <col min="5345" max="5345" width="9" style="850" customWidth="1"/>
    <col min="5346" max="5593" width="8.85546875" style="850"/>
    <col min="5594" max="5597" width="22.28515625" style="850" customWidth="1"/>
    <col min="5598" max="5600" width="8" style="850" customWidth="1"/>
    <col min="5601" max="5601" width="9" style="850" customWidth="1"/>
    <col min="5602" max="5849" width="8.85546875" style="850"/>
    <col min="5850" max="5853" width="22.28515625" style="850" customWidth="1"/>
    <col min="5854" max="5856" width="8" style="850" customWidth="1"/>
    <col min="5857" max="5857" width="9" style="850" customWidth="1"/>
    <col min="5858" max="6105" width="8.85546875" style="850"/>
    <col min="6106" max="6109" width="22.28515625" style="850" customWidth="1"/>
    <col min="6110" max="6112" width="8" style="850" customWidth="1"/>
    <col min="6113" max="6113" width="9" style="850" customWidth="1"/>
    <col min="6114" max="6361" width="8.85546875" style="850"/>
    <col min="6362" max="6365" width="22.28515625" style="850" customWidth="1"/>
    <col min="6366" max="6368" width="8" style="850" customWidth="1"/>
    <col min="6369" max="6369" width="9" style="850" customWidth="1"/>
    <col min="6370" max="6617" width="8.85546875" style="850"/>
    <col min="6618" max="6621" width="22.28515625" style="850" customWidth="1"/>
    <col min="6622" max="6624" width="8" style="850" customWidth="1"/>
    <col min="6625" max="6625" width="9" style="850" customWidth="1"/>
    <col min="6626" max="6873" width="8.85546875" style="850"/>
    <col min="6874" max="6877" width="22.28515625" style="850" customWidth="1"/>
    <col min="6878" max="6880" width="8" style="850" customWidth="1"/>
    <col min="6881" max="6881" width="9" style="850" customWidth="1"/>
    <col min="6882" max="7129" width="8.85546875" style="850"/>
    <col min="7130" max="7133" width="22.28515625" style="850" customWidth="1"/>
    <col min="7134" max="7136" width="8" style="850" customWidth="1"/>
    <col min="7137" max="7137" width="9" style="850" customWidth="1"/>
    <col min="7138" max="7385" width="8.85546875" style="850"/>
    <col min="7386" max="7389" width="22.28515625" style="850" customWidth="1"/>
    <col min="7390" max="7392" width="8" style="850" customWidth="1"/>
    <col min="7393" max="7393" width="9" style="850" customWidth="1"/>
    <col min="7394" max="7641" width="8.85546875" style="850"/>
    <col min="7642" max="7645" width="22.28515625" style="850" customWidth="1"/>
    <col min="7646" max="7648" width="8" style="850" customWidth="1"/>
    <col min="7649" max="7649" width="9" style="850" customWidth="1"/>
    <col min="7650" max="7897" width="8.85546875" style="850"/>
    <col min="7898" max="7901" width="22.28515625" style="850" customWidth="1"/>
    <col min="7902" max="7904" width="8" style="850" customWidth="1"/>
    <col min="7905" max="7905" width="9" style="850" customWidth="1"/>
    <col min="7906" max="8153" width="8.85546875" style="850"/>
    <col min="8154" max="8157" width="22.28515625" style="850" customWidth="1"/>
    <col min="8158" max="8160" width="8" style="850" customWidth="1"/>
    <col min="8161" max="8161" width="9" style="850" customWidth="1"/>
    <col min="8162" max="8409" width="8.85546875" style="850"/>
    <col min="8410" max="8413" width="22.28515625" style="850" customWidth="1"/>
    <col min="8414" max="8416" width="8" style="850" customWidth="1"/>
    <col min="8417" max="8417" width="9" style="850" customWidth="1"/>
    <col min="8418" max="8665" width="8.85546875" style="850"/>
    <col min="8666" max="8669" width="22.28515625" style="850" customWidth="1"/>
    <col min="8670" max="8672" width="8" style="850" customWidth="1"/>
    <col min="8673" max="8673" width="9" style="850" customWidth="1"/>
    <col min="8674" max="8921" width="8.85546875" style="850"/>
    <col min="8922" max="8925" width="22.28515625" style="850" customWidth="1"/>
    <col min="8926" max="8928" width="8" style="850" customWidth="1"/>
    <col min="8929" max="8929" width="9" style="850" customWidth="1"/>
    <col min="8930" max="9177" width="8.85546875" style="850"/>
    <col min="9178" max="9181" width="22.28515625" style="850" customWidth="1"/>
    <col min="9182" max="9184" width="8" style="850" customWidth="1"/>
    <col min="9185" max="9185" width="9" style="850" customWidth="1"/>
    <col min="9186" max="9433" width="8.85546875" style="850"/>
    <col min="9434" max="9437" width="22.28515625" style="850" customWidth="1"/>
    <col min="9438" max="9440" width="8" style="850" customWidth="1"/>
    <col min="9441" max="9441" width="9" style="850" customWidth="1"/>
    <col min="9442" max="9689" width="8.85546875" style="850"/>
    <col min="9690" max="9693" width="22.28515625" style="850" customWidth="1"/>
    <col min="9694" max="9696" width="8" style="850" customWidth="1"/>
    <col min="9697" max="9697" width="9" style="850" customWidth="1"/>
    <col min="9698" max="9945" width="8.85546875" style="850"/>
    <col min="9946" max="9949" width="22.28515625" style="850" customWidth="1"/>
    <col min="9950" max="9952" width="8" style="850" customWidth="1"/>
    <col min="9953" max="9953" width="9" style="850" customWidth="1"/>
    <col min="9954" max="10201" width="8.85546875" style="850"/>
    <col min="10202" max="10205" width="22.28515625" style="850" customWidth="1"/>
    <col min="10206" max="10208" width="8" style="850" customWidth="1"/>
    <col min="10209" max="10209" width="9" style="850" customWidth="1"/>
    <col min="10210" max="10457" width="8.85546875" style="850"/>
    <col min="10458" max="10461" width="22.28515625" style="850" customWidth="1"/>
    <col min="10462" max="10464" width="8" style="850" customWidth="1"/>
    <col min="10465" max="10465" width="9" style="850" customWidth="1"/>
    <col min="10466" max="10713" width="8.85546875" style="850"/>
    <col min="10714" max="10717" width="22.28515625" style="850" customWidth="1"/>
    <col min="10718" max="10720" width="8" style="850" customWidth="1"/>
    <col min="10721" max="10721" width="9" style="850" customWidth="1"/>
    <col min="10722" max="10969" width="8.85546875" style="850"/>
    <col min="10970" max="10973" width="22.28515625" style="850" customWidth="1"/>
    <col min="10974" max="10976" width="8" style="850" customWidth="1"/>
    <col min="10977" max="10977" width="9" style="850" customWidth="1"/>
    <col min="10978" max="11225" width="8.85546875" style="850"/>
    <col min="11226" max="11229" width="22.28515625" style="850" customWidth="1"/>
    <col min="11230" max="11232" width="8" style="850" customWidth="1"/>
    <col min="11233" max="11233" width="9" style="850" customWidth="1"/>
    <col min="11234" max="11481" width="8.85546875" style="850"/>
    <col min="11482" max="11485" width="22.28515625" style="850" customWidth="1"/>
    <col min="11486" max="11488" width="8" style="850" customWidth="1"/>
    <col min="11489" max="11489" width="9" style="850" customWidth="1"/>
    <col min="11490" max="11737" width="8.85546875" style="850"/>
    <col min="11738" max="11741" width="22.28515625" style="850" customWidth="1"/>
    <col min="11742" max="11744" width="8" style="850" customWidth="1"/>
    <col min="11745" max="11745" width="9" style="850" customWidth="1"/>
    <col min="11746" max="11993" width="8.85546875" style="850"/>
    <col min="11994" max="11997" width="22.28515625" style="850" customWidth="1"/>
    <col min="11998" max="12000" width="8" style="850" customWidth="1"/>
    <col min="12001" max="12001" width="9" style="850" customWidth="1"/>
    <col min="12002" max="12249" width="8.85546875" style="850"/>
    <col min="12250" max="12253" width="22.28515625" style="850" customWidth="1"/>
    <col min="12254" max="12256" width="8" style="850" customWidth="1"/>
    <col min="12257" max="12257" width="9" style="850" customWidth="1"/>
    <col min="12258" max="12505" width="8.85546875" style="850"/>
    <col min="12506" max="12509" width="22.28515625" style="850" customWidth="1"/>
    <col min="12510" max="12512" width="8" style="850" customWidth="1"/>
    <col min="12513" max="12513" width="9" style="850" customWidth="1"/>
    <col min="12514" max="12761" width="8.85546875" style="850"/>
    <col min="12762" max="12765" width="22.28515625" style="850" customWidth="1"/>
    <col min="12766" max="12768" width="8" style="850" customWidth="1"/>
    <col min="12769" max="12769" width="9" style="850" customWidth="1"/>
    <col min="12770" max="13017" width="8.85546875" style="850"/>
    <col min="13018" max="13021" width="22.28515625" style="850" customWidth="1"/>
    <col min="13022" max="13024" width="8" style="850" customWidth="1"/>
    <col min="13025" max="13025" width="9" style="850" customWidth="1"/>
    <col min="13026" max="13273" width="8.85546875" style="850"/>
    <col min="13274" max="13277" width="22.28515625" style="850" customWidth="1"/>
    <col min="13278" max="13280" width="8" style="850" customWidth="1"/>
    <col min="13281" max="13281" width="9" style="850" customWidth="1"/>
    <col min="13282" max="13529" width="8.85546875" style="850"/>
    <col min="13530" max="13533" width="22.28515625" style="850" customWidth="1"/>
    <col min="13534" max="13536" width="8" style="850" customWidth="1"/>
    <col min="13537" max="13537" width="9" style="850" customWidth="1"/>
    <col min="13538" max="13785" width="8.85546875" style="850"/>
    <col min="13786" max="13789" width="22.28515625" style="850" customWidth="1"/>
    <col min="13790" max="13792" width="8" style="850" customWidth="1"/>
    <col min="13793" max="13793" width="9" style="850" customWidth="1"/>
    <col min="13794" max="14041" width="8.85546875" style="850"/>
    <col min="14042" max="14045" width="22.28515625" style="850" customWidth="1"/>
    <col min="14046" max="14048" width="8" style="850" customWidth="1"/>
    <col min="14049" max="14049" width="9" style="850" customWidth="1"/>
    <col min="14050" max="14297" width="8.85546875" style="850"/>
    <col min="14298" max="14301" width="22.28515625" style="850" customWidth="1"/>
    <col min="14302" max="14304" width="8" style="850" customWidth="1"/>
    <col min="14305" max="14305" width="9" style="850" customWidth="1"/>
    <col min="14306" max="14553" width="8.85546875" style="850"/>
    <col min="14554" max="14557" width="22.28515625" style="850" customWidth="1"/>
    <col min="14558" max="14560" width="8" style="850" customWidth="1"/>
    <col min="14561" max="14561" width="9" style="850" customWidth="1"/>
    <col min="14562" max="14809" width="8.85546875" style="850"/>
    <col min="14810" max="14813" width="22.28515625" style="850" customWidth="1"/>
    <col min="14814" max="14816" width="8" style="850" customWidth="1"/>
    <col min="14817" max="14817" width="9" style="850" customWidth="1"/>
    <col min="14818" max="15065" width="8.85546875" style="850"/>
    <col min="15066" max="15069" width="22.28515625" style="850" customWidth="1"/>
    <col min="15070" max="15072" width="8" style="850" customWidth="1"/>
    <col min="15073" max="15073" width="9" style="850" customWidth="1"/>
    <col min="15074" max="15321" width="8.85546875" style="850"/>
    <col min="15322" max="15325" width="22.28515625" style="850" customWidth="1"/>
    <col min="15326" max="15328" width="8" style="850" customWidth="1"/>
    <col min="15329" max="15329" width="9" style="850" customWidth="1"/>
    <col min="15330" max="15577" width="8.85546875" style="850"/>
    <col min="15578" max="15581" width="22.28515625" style="850" customWidth="1"/>
    <col min="15582" max="15584" width="8" style="850" customWidth="1"/>
    <col min="15585" max="15585" width="9" style="850" customWidth="1"/>
    <col min="15586" max="15833" width="8.85546875" style="850"/>
    <col min="15834" max="15837" width="22.28515625" style="850" customWidth="1"/>
    <col min="15838" max="15840" width="8" style="850" customWidth="1"/>
    <col min="15841" max="15841" width="9" style="850" customWidth="1"/>
    <col min="15842" max="16089" width="8.85546875" style="850"/>
    <col min="16090" max="16093" width="22.28515625" style="850" customWidth="1"/>
    <col min="16094" max="16096" width="8" style="850" customWidth="1"/>
    <col min="16097" max="16097" width="9" style="850" customWidth="1"/>
    <col min="16098" max="16345" width="8.85546875" style="850"/>
    <col min="16346" max="16384" width="9" style="850" customWidth="1"/>
  </cols>
  <sheetData>
    <row r="1" spans="1:5" s="844" customFormat="1" ht="50.25" customHeight="1">
      <c r="A1" s="1206" t="s">
        <v>1250</v>
      </c>
      <c r="B1" s="1207"/>
      <c r="C1" s="1207"/>
      <c r="D1" s="1207"/>
      <c r="E1" s="853"/>
    </row>
    <row r="2" spans="1:5" s="854" customFormat="1" ht="60" customHeight="1">
      <c r="A2" s="1139" t="s">
        <v>1251</v>
      </c>
      <c r="B2" s="1139"/>
      <c r="C2" s="1139"/>
      <c r="D2" s="1139"/>
      <c r="E2" s="853"/>
    </row>
    <row r="3" spans="1:5" s="854" customFormat="1" ht="18.75">
      <c r="A3" s="1163" t="s">
        <v>506</v>
      </c>
      <c r="B3" s="1164"/>
      <c r="C3" s="1165" t="s">
        <v>507</v>
      </c>
      <c r="D3" s="1166"/>
      <c r="E3" s="853"/>
    </row>
    <row r="4" spans="1:5" s="854" customFormat="1" ht="33" customHeight="1">
      <c r="A4" s="1074" t="s">
        <v>833</v>
      </c>
      <c r="B4" s="875" t="s">
        <v>505</v>
      </c>
      <c r="C4" s="875" t="s">
        <v>740</v>
      </c>
      <c r="D4" s="1074" t="s">
        <v>838</v>
      </c>
      <c r="E4" s="853"/>
    </row>
    <row r="5" spans="1:5" s="854" customFormat="1" ht="33" customHeight="1">
      <c r="A5" s="1074"/>
      <c r="B5" s="875" t="s">
        <v>876</v>
      </c>
      <c r="C5" s="875" t="s">
        <v>868</v>
      </c>
      <c r="D5" s="1074"/>
      <c r="E5" s="853"/>
    </row>
    <row r="6" spans="1:5" s="852" customFormat="1" ht="29.1" customHeight="1">
      <c r="A6" s="873" t="s">
        <v>104</v>
      </c>
      <c r="B6" s="886"/>
      <c r="C6" s="696"/>
      <c r="D6" s="873" t="s">
        <v>2</v>
      </c>
      <c r="E6" s="853"/>
    </row>
    <row r="7" spans="1:5" s="852" customFormat="1" ht="29.1" customHeight="1">
      <c r="A7" s="873" t="s">
        <v>751</v>
      </c>
      <c r="B7" s="884"/>
      <c r="C7" s="694"/>
      <c r="D7" s="873" t="s">
        <v>1139</v>
      </c>
      <c r="E7" s="853"/>
    </row>
    <row r="8" spans="1:5" s="853" customFormat="1" ht="29.1" customHeight="1">
      <c r="A8" s="873" t="s">
        <v>105</v>
      </c>
      <c r="B8" s="877"/>
      <c r="C8" s="695"/>
      <c r="D8" s="873" t="s">
        <v>5</v>
      </c>
    </row>
    <row r="9" spans="1:5" s="853" customFormat="1" ht="29.1" customHeight="1">
      <c r="A9" s="873" t="s">
        <v>106</v>
      </c>
      <c r="B9" s="884"/>
      <c r="C9" s="694"/>
      <c r="D9" s="873" t="s">
        <v>7</v>
      </c>
    </row>
    <row r="10" spans="1:5" s="853" customFormat="1" ht="29.1" customHeight="1">
      <c r="A10" s="873" t="s">
        <v>107</v>
      </c>
      <c r="B10" s="877"/>
      <c r="C10" s="695"/>
      <c r="D10" s="873" t="s">
        <v>8</v>
      </c>
    </row>
    <row r="11" spans="1:5" s="853" customFormat="1" ht="29.1" customHeight="1">
      <c r="A11" s="873" t="s">
        <v>108</v>
      </c>
      <c r="B11" s="884"/>
      <c r="C11" s="694"/>
      <c r="D11" s="873" t="s">
        <v>10</v>
      </c>
    </row>
    <row r="12" spans="1:5" s="853" customFormat="1" ht="29.1" customHeight="1">
      <c r="A12" s="873" t="s">
        <v>39</v>
      </c>
      <c r="B12" s="877"/>
      <c r="C12" s="695"/>
      <c r="D12" s="873" t="s">
        <v>11</v>
      </c>
    </row>
    <row r="13" spans="1:5" s="843" customFormat="1" ht="29.1" customHeight="1">
      <c r="A13" s="873" t="s">
        <v>111</v>
      </c>
      <c r="B13" s="884"/>
      <c r="C13" s="694"/>
      <c r="D13" s="873" t="s">
        <v>13</v>
      </c>
      <c r="E13" s="853"/>
    </row>
    <row r="14" spans="1:5" s="853" customFormat="1" ht="29.1" customHeight="1">
      <c r="A14" s="873" t="s">
        <v>124</v>
      </c>
      <c r="B14" s="877"/>
      <c r="C14" s="695"/>
      <c r="D14" s="873" t="s">
        <v>15</v>
      </c>
    </row>
    <row r="15" spans="1:5" s="853" customFormat="1" ht="29.1" customHeight="1">
      <c r="A15" s="873" t="s">
        <v>112</v>
      </c>
      <c r="B15" s="884"/>
      <c r="C15" s="694"/>
      <c r="D15" s="873" t="s">
        <v>17</v>
      </c>
    </row>
    <row r="16" spans="1:5" s="853" customFormat="1" ht="29.1" customHeight="1">
      <c r="A16" s="873" t="s">
        <v>40</v>
      </c>
      <c r="B16" s="877"/>
      <c r="C16" s="695"/>
      <c r="D16" s="873" t="s">
        <v>18</v>
      </c>
    </row>
    <row r="17" spans="1:4" s="853" customFormat="1" ht="29.1" customHeight="1">
      <c r="A17" s="873" t="s">
        <v>113</v>
      </c>
      <c r="B17" s="884"/>
      <c r="C17" s="694"/>
      <c r="D17" s="873" t="s">
        <v>20</v>
      </c>
    </row>
    <row r="18" spans="1:4" s="853" customFormat="1" ht="29.1" customHeight="1">
      <c r="A18" s="873" t="s">
        <v>21</v>
      </c>
      <c r="B18" s="877"/>
      <c r="C18" s="695"/>
      <c r="D18" s="873" t="s">
        <v>22</v>
      </c>
    </row>
    <row r="19" spans="1:4" s="853" customFormat="1" ht="29.1" customHeight="1">
      <c r="A19" s="873" t="s">
        <v>115</v>
      </c>
      <c r="B19" s="884"/>
      <c r="C19" s="694"/>
      <c r="D19" s="873" t="s">
        <v>23</v>
      </c>
    </row>
    <row r="20" spans="1:4" s="853" customFormat="1" ht="29.1" customHeight="1">
      <c r="A20" s="873" t="s">
        <v>24</v>
      </c>
      <c r="B20" s="877"/>
      <c r="C20" s="695"/>
      <c r="D20" s="873" t="s">
        <v>25</v>
      </c>
    </row>
    <row r="21" spans="1:4" s="853" customFormat="1" ht="29.1" customHeight="1">
      <c r="A21" s="873" t="s">
        <v>116</v>
      </c>
      <c r="B21" s="884"/>
      <c r="C21" s="694"/>
      <c r="D21" s="873" t="s">
        <v>117</v>
      </c>
    </row>
    <row r="22" spans="1:4" s="853" customFormat="1" ht="29.1" customHeight="1">
      <c r="A22" s="873" t="s">
        <v>118</v>
      </c>
      <c r="B22" s="877"/>
      <c r="C22" s="695"/>
      <c r="D22" s="873" t="s">
        <v>150</v>
      </c>
    </row>
    <row r="23" spans="1:4" s="853" customFormat="1" ht="29.1" customHeight="1">
      <c r="A23" s="873" t="s">
        <v>29</v>
      </c>
      <c r="B23" s="884"/>
      <c r="C23" s="694"/>
      <c r="D23" s="873" t="s">
        <v>30</v>
      </c>
    </row>
    <row r="24" spans="1:4" s="853" customFormat="1" ht="29.1" customHeight="1">
      <c r="A24" s="873" t="s">
        <v>31</v>
      </c>
      <c r="B24" s="877"/>
      <c r="C24" s="877"/>
      <c r="D24" s="873" t="s">
        <v>32</v>
      </c>
    </row>
    <row r="25" spans="1:4" s="853" customFormat="1" ht="29.1" customHeight="1">
      <c r="A25" s="873" t="s">
        <v>33</v>
      </c>
      <c r="B25" s="884"/>
      <c r="C25" s="694"/>
      <c r="D25" s="873" t="s">
        <v>34</v>
      </c>
    </row>
    <row r="26" spans="1:4" s="853" customFormat="1" ht="29.1" customHeight="1">
      <c r="A26" s="874" t="s">
        <v>58</v>
      </c>
      <c r="B26" s="881">
        <f>SUM(B6:B25)</f>
        <v>0</v>
      </c>
      <c r="C26" s="881">
        <f>SUM(C6:C25)</f>
        <v>0</v>
      </c>
      <c r="D26" s="874" t="s">
        <v>36</v>
      </c>
    </row>
    <row r="27" spans="1:4" ht="12.75"/>
    <row r="28" spans="1:4" s="839" customFormat="1" ht="12.75"/>
    <row r="29" spans="1:4" ht="12.75"/>
    <row r="30" spans="1:4" ht="12.75"/>
    <row r="31" spans="1:4" ht="12.75"/>
    <row r="32" spans="1:4" ht="12.75"/>
  </sheetData>
  <mergeCells count="6">
    <mergeCell ref="A1:D1"/>
    <mergeCell ref="A2:D2"/>
    <mergeCell ref="A3:B3"/>
    <mergeCell ref="C3:D3"/>
    <mergeCell ref="A4:A5"/>
    <mergeCell ref="D4:D5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6"/>
  <sheetViews>
    <sheetView rightToLeft="1" zoomScaleNormal="100" workbookViewId="0">
      <selection activeCell="A2" sqref="A2:G2"/>
    </sheetView>
  </sheetViews>
  <sheetFormatPr defaultColWidth="6.7109375" defaultRowHeight="12.75"/>
  <cols>
    <col min="1" max="1" width="27.7109375" style="313" customWidth="1"/>
    <col min="2" max="4" width="20.7109375" style="313" customWidth="1"/>
    <col min="5" max="5" width="26.28515625" style="313" customWidth="1"/>
    <col min="6" max="6" width="30.28515625" style="313" customWidth="1"/>
    <col min="7" max="7" width="28.7109375" style="354" customWidth="1"/>
    <col min="8" max="256" width="6.7109375" style="313"/>
    <col min="257" max="258" width="22.28515625" style="313" customWidth="1"/>
    <col min="259" max="263" width="20.7109375" style="313" customWidth="1"/>
    <col min="264" max="512" width="6.7109375" style="313"/>
    <col min="513" max="514" width="22.28515625" style="313" customWidth="1"/>
    <col min="515" max="519" width="20.7109375" style="313" customWidth="1"/>
    <col min="520" max="768" width="6.7109375" style="313"/>
    <col min="769" max="770" width="22.28515625" style="313" customWidth="1"/>
    <col min="771" max="775" width="20.7109375" style="313" customWidth="1"/>
    <col min="776" max="1024" width="6.7109375" style="313"/>
    <col min="1025" max="1026" width="22.28515625" style="313" customWidth="1"/>
    <col min="1027" max="1031" width="20.7109375" style="313" customWidth="1"/>
    <col min="1032" max="1280" width="6.7109375" style="313"/>
    <col min="1281" max="1282" width="22.28515625" style="313" customWidth="1"/>
    <col min="1283" max="1287" width="20.7109375" style="313" customWidth="1"/>
    <col min="1288" max="1536" width="6.7109375" style="313"/>
    <col min="1537" max="1538" width="22.28515625" style="313" customWidth="1"/>
    <col min="1539" max="1543" width="20.7109375" style="313" customWidth="1"/>
    <col min="1544" max="1792" width="6.7109375" style="313"/>
    <col min="1793" max="1794" width="22.28515625" style="313" customWidth="1"/>
    <col min="1795" max="1799" width="20.7109375" style="313" customWidth="1"/>
    <col min="1800" max="2048" width="6.7109375" style="313"/>
    <col min="2049" max="2050" width="22.28515625" style="313" customWidth="1"/>
    <col min="2051" max="2055" width="20.7109375" style="313" customWidth="1"/>
    <col min="2056" max="2304" width="6.7109375" style="313"/>
    <col min="2305" max="2306" width="22.28515625" style="313" customWidth="1"/>
    <col min="2307" max="2311" width="20.7109375" style="313" customWidth="1"/>
    <col min="2312" max="2560" width="6.7109375" style="313"/>
    <col min="2561" max="2562" width="22.28515625" style="313" customWidth="1"/>
    <col min="2563" max="2567" width="20.7109375" style="313" customWidth="1"/>
    <col min="2568" max="2816" width="6.7109375" style="313"/>
    <col min="2817" max="2818" width="22.28515625" style="313" customWidth="1"/>
    <col min="2819" max="2823" width="20.7109375" style="313" customWidth="1"/>
    <col min="2824" max="3072" width="6.7109375" style="313"/>
    <col min="3073" max="3074" width="22.28515625" style="313" customWidth="1"/>
    <col min="3075" max="3079" width="20.7109375" style="313" customWidth="1"/>
    <col min="3080" max="3328" width="6.7109375" style="313"/>
    <col min="3329" max="3330" width="22.28515625" style="313" customWidth="1"/>
    <col min="3331" max="3335" width="20.7109375" style="313" customWidth="1"/>
    <col min="3336" max="3584" width="6.7109375" style="313"/>
    <col min="3585" max="3586" width="22.28515625" style="313" customWidth="1"/>
    <col min="3587" max="3591" width="20.7109375" style="313" customWidth="1"/>
    <col min="3592" max="3840" width="6.7109375" style="313"/>
    <col min="3841" max="3842" width="22.28515625" style="313" customWidth="1"/>
    <col min="3843" max="3847" width="20.7109375" style="313" customWidth="1"/>
    <col min="3848" max="4096" width="6.7109375" style="313"/>
    <col min="4097" max="4098" width="22.28515625" style="313" customWidth="1"/>
    <col min="4099" max="4103" width="20.7109375" style="313" customWidth="1"/>
    <col min="4104" max="4352" width="6.7109375" style="313"/>
    <col min="4353" max="4354" width="22.28515625" style="313" customWidth="1"/>
    <col min="4355" max="4359" width="20.7109375" style="313" customWidth="1"/>
    <col min="4360" max="4608" width="6.7109375" style="313"/>
    <col min="4609" max="4610" width="22.28515625" style="313" customWidth="1"/>
    <col min="4611" max="4615" width="20.7109375" style="313" customWidth="1"/>
    <col min="4616" max="4864" width="6.7109375" style="313"/>
    <col min="4865" max="4866" width="22.28515625" style="313" customWidth="1"/>
    <col min="4867" max="4871" width="20.7109375" style="313" customWidth="1"/>
    <col min="4872" max="5120" width="6.7109375" style="313"/>
    <col min="5121" max="5122" width="22.28515625" style="313" customWidth="1"/>
    <col min="5123" max="5127" width="20.7109375" style="313" customWidth="1"/>
    <col min="5128" max="5376" width="6.7109375" style="313"/>
    <col min="5377" max="5378" width="22.28515625" style="313" customWidth="1"/>
    <col min="5379" max="5383" width="20.7109375" style="313" customWidth="1"/>
    <col min="5384" max="5632" width="6.7109375" style="313"/>
    <col min="5633" max="5634" width="22.28515625" style="313" customWidth="1"/>
    <col min="5635" max="5639" width="20.7109375" style="313" customWidth="1"/>
    <col min="5640" max="5888" width="6.7109375" style="313"/>
    <col min="5889" max="5890" width="22.28515625" style="313" customWidth="1"/>
    <col min="5891" max="5895" width="20.7109375" style="313" customWidth="1"/>
    <col min="5896" max="6144" width="6.7109375" style="313"/>
    <col min="6145" max="6146" width="22.28515625" style="313" customWidth="1"/>
    <col min="6147" max="6151" width="20.7109375" style="313" customWidth="1"/>
    <col min="6152" max="6400" width="6.7109375" style="313"/>
    <col min="6401" max="6402" width="22.28515625" style="313" customWidth="1"/>
    <col min="6403" max="6407" width="20.7109375" style="313" customWidth="1"/>
    <col min="6408" max="6656" width="6.7109375" style="313"/>
    <col min="6657" max="6658" width="22.28515625" style="313" customWidth="1"/>
    <col min="6659" max="6663" width="20.7109375" style="313" customWidth="1"/>
    <col min="6664" max="6912" width="6.7109375" style="313"/>
    <col min="6913" max="6914" width="22.28515625" style="313" customWidth="1"/>
    <col min="6915" max="6919" width="20.7109375" style="313" customWidth="1"/>
    <col min="6920" max="7168" width="6.7109375" style="313"/>
    <col min="7169" max="7170" width="22.28515625" style="313" customWidth="1"/>
    <col min="7171" max="7175" width="20.7109375" style="313" customWidth="1"/>
    <col min="7176" max="7424" width="6.7109375" style="313"/>
    <col min="7425" max="7426" width="22.28515625" style="313" customWidth="1"/>
    <col min="7427" max="7431" width="20.7109375" style="313" customWidth="1"/>
    <col min="7432" max="7680" width="6.7109375" style="313"/>
    <col min="7681" max="7682" width="22.28515625" style="313" customWidth="1"/>
    <col min="7683" max="7687" width="20.7109375" style="313" customWidth="1"/>
    <col min="7688" max="7936" width="6.7109375" style="313"/>
    <col min="7937" max="7938" width="22.28515625" style="313" customWidth="1"/>
    <col min="7939" max="7943" width="20.7109375" style="313" customWidth="1"/>
    <col min="7944" max="8192" width="6.7109375" style="313"/>
    <col min="8193" max="8194" width="22.28515625" style="313" customWidth="1"/>
    <col min="8195" max="8199" width="20.7109375" style="313" customWidth="1"/>
    <col min="8200" max="8448" width="6.7109375" style="313"/>
    <col min="8449" max="8450" width="22.28515625" style="313" customWidth="1"/>
    <col min="8451" max="8455" width="20.7109375" style="313" customWidth="1"/>
    <col min="8456" max="8704" width="6.7109375" style="313"/>
    <col min="8705" max="8706" width="22.28515625" style="313" customWidth="1"/>
    <col min="8707" max="8711" width="20.7109375" style="313" customWidth="1"/>
    <col min="8712" max="8960" width="6.7109375" style="313"/>
    <col min="8961" max="8962" width="22.28515625" style="313" customWidth="1"/>
    <col min="8963" max="8967" width="20.7109375" style="313" customWidth="1"/>
    <col min="8968" max="9216" width="6.7109375" style="313"/>
    <col min="9217" max="9218" width="22.28515625" style="313" customWidth="1"/>
    <col min="9219" max="9223" width="20.7109375" style="313" customWidth="1"/>
    <col min="9224" max="9472" width="6.7109375" style="313"/>
    <col min="9473" max="9474" width="22.28515625" style="313" customWidth="1"/>
    <col min="9475" max="9479" width="20.7109375" style="313" customWidth="1"/>
    <col min="9480" max="9728" width="6.7109375" style="313"/>
    <col min="9729" max="9730" width="22.28515625" style="313" customWidth="1"/>
    <col min="9731" max="9735" width="20.7109375" style="313" customWidth="1"/>
    <col min="9736" max="9984" width="6.7109375" style="313"/>
    <col min="9985" max="9986" width="22.28515625" style="313" customWidth="1"/>
    <col min="9987" max="9991" width="20.7109375" style="313" customWidth="1"/>
    <col min="9992" max="10240" width="6.7109375" style="313"/>
    <col min="10241" max="10242" width="22.28515625" style="313" customWidth="1"/>
    <col min="10243" max="10247" width="20.7109375" style="313" customWidth="1"/>
    <col min="10248" max="10496" width="6.7109375" style="313"/>
    <col min="10497" max="10498" width="22.28515625" style="313" customWidth="1"/>
    <col min="10499" max="10503" width="20.7109375" style="313" customWidth="1"/>
    <col min="10504" max="10752" width="6.7109375" style="313"/>
    <col min="10753" max="10754" width="22.28515625" style="313" customWidth="1"/>
    <col min="10755" max="10759" width="20.7109375" style="313" customWidth="1"/>
    <col min="10760" max="11008" width="6.7109375" style="313"/>
    <col min="11009" max="11010" width="22.28515625" style="313" customWidth="1"/>
    <col min="11011" max="11015" width="20.7109375" style="313" customWidth="1"/>
    <col min="11016" max="11264" width="6.7109375" style="313"/>
    <col min="11265" max="11266" width="22.28515625" style="313" customWidth="1"/>
    <col min="11267" max="11271" width="20.7109375" style="313" customWidth="1"/>
    <col min="11272" max="11520" width="6.7109375" style="313"/>
    <col min="11521" max="11522" width="22.28515625" style="313" customWidth="1"/>
    <col min="11523" max="11527" width="20.7109375" style="313" customWidth="1"/>
    <col min="11528" max="11776" width="6.7109375" style="313"/>
    <col min="11777" max="11778" width="22.28515625" style="313" customWidth="1"/>
    <col min="11779" max="11783" width="20.7109375" style="313" customWidth="1"/>
    <col min="11784" max="12032" width="6.7109375" style="313"/>
    <col min="12033" max="12034" width="22.28515625" style="313" customWidth="1"/>
    <col min="12035" max="12039" width="20.7109375" style="313" customWidth="1"/>
    <col min="12040" max="12288" width="6.7109375" style="313"/>
    <col min="12289" max="12290" width="22.28515625" style="313" customWidth="1"/>
    <col min="12291" max="12295" width="20.7109375" style="313" customWidth="1"/>
    <col min="12296" max="12544" width="6.7109375" style="313"/>
    <col min="12545" max="12546" width="22.28515625" style="313" customWidth="1"/>
    <col min="12547" max="12551" width="20.7109375" style="313" customWidth="1"/>
    <col min="12552" max="12800" width="6.7109375" style="313"/>
    <col min="12801" max="12802" width="22.28515625" style="313" customWidth="1"/>
    <col min="12803" max="12807" width="20.7109375" style="313" customWidth="1"/>
    <col min="12808" max="13056" width="6.7109375" style="313"/>
    <col min="13057" max="13058" width="22.28515625" style="313" customWidth="1"/>
    <col min="13059" max="13063" width="20.7109375" style="313" customWidth="1"/>
    <col min="13064" max="13312" width="6.7109375" style="313"/>
    <col min="13313" max="13314" width="22.28515625" style="313" customWidth="1"/>
    <col min="13315" max="13319" width="20.7109375" style="313" customWidth="1"/>
    <col min="13320" max="13568" width="6.7109375" style="313"/>
    <col min="13569" max="13570" width="22.28515625" style="313" customWidth="1"/>
    <col min="13571" max="13575" width="20.7109375" style="313" customWidth="1"/>
    <col min="13576" max="13824" width="6.7109375" style="313"/>
    <col min="13825" max="13826" width="22.28515625" style="313" customWidth="1"/>
    <col min="13827" max="13831" width="20.7109375" style="313" customWidth="1"/>
    <col min="13832" max="14080" width="6.7109375" style="313"/>
    <col min="14081" max="14082" width="22.28515625" style="313" customWidth="1"/>
    <col min="14083" max="14087" width="20.7109375" style="313" customWidth="1"/>
    <col min="14088" max="14336" width="6.7109375" style="313"/>
    <col min="14337" max="14338" width="22.28515625" style="313" customWidth="1"/>
    <col min="14339" max="14343" width="20.7109375" style="313" customWidth="1"/>
    <col min="14344" max="14592" width="6.7109375" style="313"/>
    <col min="14593" max="14594" width="22.28515625" style="313" customWidth="1"/>
    <col min="14595" max="14599" width="20.7109375" style="313" customWidth="1"/>
    <col min="14600" max="14848" width="6.7109375" style="313"/>
    <col min="14849" max="14850" width="22.28515625" style="313" customWidth="1"/>
    <col min="14851" max="14855" width="20.7109375" style="313" customWidth="1"/>
    <col min="14856" max="15104" width="6.7109375" style="313"/>
    <col min="15105" max="15106" width="22.28515625" style="313" customWidth="1"/>
    <col min="15107" max="15111" width="20.7109375" style="313" customWidth="1"/>
    <col min="15112" max="15360" width="6.7109375" style="313"/>
    <col min="15361" max="15362" width="22.28515625" style="313" customWidth="1"/>
    <col min="15363" max="15367" width="20.7109375" style="313" customWidth="1"/>
    <col min="15368" max="15616" width="6.7109375" style="313"/>
    <col min="15617" max="15618" width="22.28515625" style="313" customWidth="1"/>
    <col min="15619" max="15623" width="20.7109375" style="313" customWidth="1"/>
    <col min="15624" max="15872" width="6.7109375" style="313"/>
    <col min="15873" max="15874" width="22.28515625" style="313" customWidth="1"/>
    <col min="15875" max="15879" width="20.7109375" style="313" customWidth="1"/>
    <col min="15880" max="16128" width="6.7109375" style="313"/>
    <col min="16129" max="16130" width="22.28515625" style="313" customWidth="1"/>
    <col min="16131" max="16135" width="20.7109375" style="313" customWidth="1"/>
    <col min="16136" max="16384" width="6.7109375" style="313"/>
  </cols>
  <sheetData>
    <row r="1" spans="1:34" ht="45" customHeight="1">
      <c r="A1" s="1007" t="s">
        <v>993</v>
      </c>
      <c r="B1" s="1007"/>
      <c r="C1" s="1007"/>
      <c r="D1" s="1007"/>
      <c r="E1" s="1007"/>
      <c r="F1" s="1007"/>
      <c r="G1" s="1007"/>
      <c r="H1" s="374"/>
    </row>
    <row r="2" spans="1:34" ht="45" customHeight="1">
      <c r="A2" s="1199" t="s">
        <v>994</v>
      </c>
      <c r="B2" s="1199"/>
      <c r="C2" s="1199"/>
      <c r="D2" s="1199"/>
      <c r="E2" s="1199"/>
      <c r="F2" s="1199"/>
      <c r="G2" s="1199"/>
      <c r="H2" s="373"/>
      <c r="I2" s="352"/>
      <c r="J2" s="352"/>
      <c r="K2" s="352"/>
      <c r="L2" s="352"/>
      <c r="M2" s="1208"/>
      <c r="N2" s="1208"/>
      <c r="O2" s="1208"/>
      <c r="P2" s="1208"/>
      <c r="Q2" s="1208"/>
      <c r="R2" s="1208"/>
      <c r="S2" s="1208"/>
      <c r="T2" s="1208"/>
      <c r="U2" s="1208"/>
      <c r="V2" s="1208"/>
      <c r="W2" s="1208"/>
      <c r="X2" s="1208"/>
      <c r="Y2" s="1208"/>
      <c r="Z2" s="1208"/>
      <c r="AA2" s="1208"/>
      <c r="AB2" s="1208"/>
      <c r="AC2" s="1208"/>
      <c r="AD2" s="1208"/>
      <c r="AE2" s="1208"/>
      <c r="AF2" s="1208"/>
      <c r="AG2" s="1208"/>
      <c r="AH2" s="1208"/>
    </row>
    <row r="3" spans="1:34" s="353" customFormat="1" ht="26.25" customHeight="1">
      <c r="A3" s="1070" t="s">
        <v>1431</v>
      </c>
      <c r="B3" s="1070"/>
      <c r="C3" s="1071"/>
      <c r="D3" s="1072" t="s">
        <v>507</v>
      </c>
      <c r="E3" s="1072"/>
      <c r="F3" s="1072"/>
      <c r="G3" s="1073"/>
      <c r="H3" s="435"/>
    </row>
    <row r="4" spans="1:34" ht="45" customHeight="1">
      <c r="A4" s="1076" t="s">
        <v>832</v>
      </c>
      <c r="B4" s="426" t="s">
        <v>166</v>
      </c>
      <c r="C4" s="426" t="s">
        <v>531</v>
      </c>
      <c r="D4" s="426" t="s">
        <v>532</v>
      </c>
      <c r="E4" s="426" t="s">
        <v>533</v>
      </c>
      <c r="F4" s="426" t="s">
        <v>534</v>
      </c>
      <c r="G4" s="1078" t="s">
        <v>838</v>
      </c>
      <c r="H4" s="374"/>
    </row>
    <row r="5" spans="1:34" ht="80.25" customHeight="1">
      <c r="A5" s="1074"/>
      <c r="B5" s="427" t="s">
        <v>535</v>
      </c>
      <c r="C5" s="427" t="s">
        <v>536</v>
      </c>
      <c r="D5" s="427" t="s">
        <v>537</v>
      </c>
      <c r="E5" s="427" t="s">
        <v>538</v>
      </c>
      <c r="F5" s="427" t="s">
        <v>539</v>
      </c>
      <c r="G5" s="1080"/>
      <c r="H5" s="374"/>
    </row>
    <row r="6" spans="1:34" ht="45" customHeight="1">
      <c r="A6" s="391" t="s">
        <v>104</v>
      </c>
      <c r="B6" s="439">
        <v>1</v>
      </c>
      <c r="C6" s="440">
        <v>34954</v>
      </c>
      <c r="D6" s="440">
        <v>24283</v>
      </c>
      <c r="E6" s="434">
        <f>C6+D6</f>
        <v>59237</v>
      </c>
      <c r="F6" s="440">
        <v>175000</v>
      </c>
      <c r="G6" s="391" t="s">
        <v>2</v>
      </c>
      <c r="H6" s="374"/>
    </row>
    <row r="7" spans="1:34" ht="45" customHeight="1">
      <c r="A7" s="391" t="s">
        <v>750</v>
      </c>
      <c r="B7" s="441">
        <v>1</v>
      </c>
      <c r="C7" s="442">
        <v>7357</v>
      </c>
      <c r="D7" s="442">
        <v>11289</v>
      </c>
      <c r="E7" s="434">
        <f t="shared" ref="E7:E14" si="0">C7+D7</f>
        <v>18646</v>
      </c>
      <c r="F7" s="442">
        <v>122575</v>
      </c>
      <c r="G7" s="391" t="s">
        <v>1139</v>
      </c>
      <c r="H7" s="374"/>
    </row>
    <row r="8" spans="1:34" ht="45" customHeight="1">
      <c r="A8" s="391" t="s">
        <v>105</v>
      </c>
      <c r="B8" s="439">
        <v>1</v>
      </c>
      <c r="C8" s="440">
        <v>24252</v>
      </c>
      <c r="D8" s="440">
        <v>10470</v>
      </c>
      <c r="E8" s="434">
        <f t="shared" si="0"/>
        <v>34722</v>
      </c>
      <c r="F8" s="440">
        <v>118880</v>
      </c>
      <c r="G8" s="391" t="s">
        <v>5</v>
      </c>
      <c r="H8" s="374"/>
    </row>
    <row r="9" spans="1:34" ht="45" customHeight="1">
      <c r="A9" s="391" t="s">
        <v>107</v>
      </c>
      <c r="B9" s="441">
        <v>1</v>
      </c>
      <c r="C9" s="442">
        <v>10797</v>
      </c>
      <c r="D9" s="442">
        <v>4569</v>
      </c>
      <c r="E9" s="434">
        <f t="shared" si="0"/>
        <v>15366</v>
      </c>
      <c r="F9" s="442">
        <v>48764</v>
      </c>
      <c r="G9" s="391" t="s">
        <v>8</v>
      </c>
      <c r="H9" s="374"/>
    </row>
    <row r="10" spans="1:34" ht="45" customHeight="1">
      <c r="A10" s="391" t="s">
        <v>108</v>
      </c>
      <c r="B10" s="439">
        <v>1</v>
      </c>
      <c r="C10" s="440">
        <v>11813</v>
      </c>
      <c r="D10" s="440">
        <v>6689</v>
      </c>
      <c r="E10" s="434">
        <f t="shared" si="0"/>
        <v>18502</v>
      </c>
      <c r="F10" s="440">
        <v>47095</v>
      </c>
      <c r="G10" s="391" t="s">
        <v>10</v>
      </c>
      <c r="H10" s="374"/>
    </row>
    <row r="11" spans="1:34" ht="45" customHeight="1">
      <c r="A11" s="391" t="s">
        <v>39</v>
      </c>
      <c r="B11" s="441">
        <v>1</v>
      </c>
      <c r="C11" s="442">
        <v>37878</v>
      </c>
      <c r="D11" s="442">
        <v>19984</v>
      </c>
      <c r="E11" s="434">
        <f t="shared" si="0"/>
        <v>57862</v>
      </c>
      <c r="F11" s="442">
        <v>277916</v>
      </c>
      <c r="G11" s="391" t="s">
        <v>11</v>
      </c>
      <c r="H11" s="374"/>
    </row>
    <row r="12" spans="1:34" ht="45" customHeight="1">
      <c r="A12" s="391" t="s">
        <v>112</v>
      </c>
      <c r="B12" s="439">
        <v>1</v>
      </c>
      <c r="C12" s="440">
        <v>10466</v>
      </c>
      <c r="D12" s="440">
        <v>11524</v>
      </c>
      <c r="E12" s="434">
        <f t="shared" si="0"/>
        <v>21990</v>
      </c>
      <c r="F12" s="440">
        <v>48827</v>
      </c>
      <c r="G12" s="391" t="s">
        <v>17</v>
      </c>
      <c r="H12" s="374"/>
    </row>
    <row r="13" spans="1:34" ht="45" customHeight="1">
      <c r="A13" s="391" t="s">
        <v>113</v>
      </c>
      <c r="B13" s="441">
        <v>1</v>
      </c>
      <c r="C13" s="442">
        <v>7421</v>
      </c>
      <c r="D13" s="442">
        <v>7743</v>
      </c>
      <c r="E13" s="434">
        <f t="shared" si="0"/>
        <v>15164</v>
      </c>
      <c r="F13" s="442">
        <v>59759</v>
      </c>
      <c r="G13" s="391" t="s">
        <v>20</v>
      </c>
      <c r="H13" s="374"/>
    </row>
    <row r="14" spans="1:34" ht="45" customHeight="1">
      <c r="A14" s="391" t="s">
        <v>24</v>
      </c>
      <c r="B14" s="439">
        <v>1</v>
      </c>
      <c r="C14" s="440">
        <v>8775</v>
      </c>
      <c r="D14" s="440">
        <v>16770</v>
      </c>
      <c r="E14" s="434">
        <f t="shared" si="0"/>
        <v>25545</v>
      </c>
      <c r="F14" s="440">
        <v>58256</v>
      </c>
      <c r="G14" s="391" t="s">
        <v>25</v>
      </c>
      <c r="H14" s="374"/>
    </row>
    <row r="15" spans="1:34" ht="45" customHeight="1">
      <c r="A15" s="274" t="s">
        <v>58</v>
      </c>
      <c r="B15" s="428">
        <f>SUM(B6:B14)</f>
        <v>9</v>
      </c>
      <c r="C15" s="443">
        <f>SUM(C6:C14)</f>
        <v>153713</v>
      </c>
      <c r="D15" s="443">
        <f>SUM(D6:D14)</f>
        <v>113321</v>
      </c>
      <c r="E15" s="443">
        <f>SUM(E6:E14)</f>
        <v>267034</v>
      </c>
      <c r="F15" s="443">
        <f>SUM(F6:F14)</f>
        <v>957072</v>
      </c>
      <c r="G15" s="274" t="s">
        <v>36</v>
      </c>
      <c r="H15" s="374"/>
    </row>
    <row r="16" spans="1:34" ht="45" customHeight="1">
      <c r="A16" s="436"/>
      <c r="B16" s="437"/>
      <c r="C16" s="437"/>
      <c r="D16" s="437"/>
      <c r="E16" s="437"/>
      <c r="F16" s="437"/>
      <c r="G16" s="438"/>
    </row>
  </sheetData>
  <mergeCells count="8">
    <mergeCell ref="M2:AD2"/>
    <mergeCell ref="AE2:AH2"/>
    <mergeCell ref="A4:A5"/>
    <mergeCell ref="G4:G5"/>
    <mergeCell ref="A1:G1"/>
    <mergeCell ref="A2:G2"/>
    <mergeCell ref="A3:C3"/>
    <mergeCell ref="D3:G3"/>
  </mergeCells>
  <pageMargins left="0.7" right="0.7" top="0.75" bottom="0.75" header="0.3" footer="0.3"/>
  <pageSetup paperSize="9" scale="4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H31"/>
  <sheetViews>
    <sheetView showGridLines="0" rightToLeft="1" zoomScaleNormal="100" workbookViewId="0">
      <selection activeCell="A3" sqref="A3:C3"/>
    </sheetView>
  </sheetViews>
  <sheetFormatPr defaultColWidth="7.7109375" defaultRowHeight="12.75"/>
  <cols>
    <col min="1" max="7" width="21.7109375" style="142" customWidth="1"/>
    <col min="8" max="143" width="7.7109375" style="142"/>
    <col min="144" max="144" width="14.7109375" style="142" bestFit="1" customWidth="1"/>
    <col min="145" max="145" width="12.140625" style="142" bestFit="1" customWidth="1"/>
    <col min="146" max="146" width="12.7109375" style="142" bestFit="1" customWidth="1"/>
    <col min="147" max="147" width="12" style="142" bestFit="1" customWidth="1"/>
    <col min="148" max="148" width="12.28515625" style="142" bestFit="1" customWidth="1"/>
    <col min="149" max="149" width="9.28515625" style="142" bestFit="1" customWidth="1"/>
    <col min="150" max="150" width="9.7109375" style="142" bestFit="1" customWidth="1"/>
    <col min="151" max="162" width="7.7109375" style="142" customWidth="1"/>
    <col min="163" max="163" width="7.7109375" style="142"/>
    <col min="164" max="166" width="7.7109375" style="142" customWidth="1"/>
    <col min="167" max="399" width="7.7109375" style="142"/>
    <col min="400" max="400" width="14.7109375" style="142" bestFit="1" customWidth="1"/>
    <col min="401" max="401" width="12.140625" style="142" bestFit="1" customWidth="1"/>
    <col min="402" max="402" width="12.7109375" style="142" bestFit="1" customWidth="1"/>
    <col min="403" max="403" width="12" style="142" bestFit="1" customWidth="1"/>
    <col min="404" max="404" width="12.28515625" style="142" bestFit="1" customWidth="1"/>
    <col min="405" max="405" width="9.28515625" style="142" bestFit="1" customWidth="1"/>
    <col min="406" max="406" width="9.7109375" style="142" bestFit="1" customWidth="1"/>
    <col min="407" max="418" width="7.7109375" style="142" customWidth="1"/>
    <col min="419" max="419" width="7.7109375" style="142"/>
    <col min="420" max="422" width="7.7109375" style="142" customWidth="1"/>
    <col min="423" max="655" width="7.7109375" style="142"/>
    <col min="656" max="656" width="14.7109375" style="142" bestFit="1" customWidth="1"/>
    <col min="657" max="657" width="12.140625" style="142" bestFit="1" customWidth="1"/>
    <col min="658" max="658" width="12.7109375" style="142" bestFit="1" customWidth="1"/>
    <col min="659" max="659" width="12" style="142" bestFit="1" customWidth="1"/>
    <col min="660" max="660" width="12.28515625" style="142" bestFit="1" customWidth="1"/>
    <col min="661" max="661" width="9.28515625" style="142" bestFit="1" customWidth="1"/>
    <col min="662" max="662" width="9.7109375" style="142" bestFit="1" customWidth="1"/>
    <col min="663" max="674" width="7.7109375" style="142" customWidth="1"/>
    <col min="675" max="675" width="7.7109375" style="142"/>
    <col min="676" max="678" width="7.7109375" style="142" customWidth="1"/>
    <col min="679" max="911" width="7.7109375" style="142"/>
    <col min="912" max="912" width="14.7109375" style="142" bestFit="1" customWidth="1"/>
    <col min="913" max="913" width="12.140625" style="142" bestFit="1" customWidth="1"/>
    <col min="914" max="914" width="12.7109375" style="142" bestFit="1" customWidth="1"/>
    <col min="915" max="915" width="12" style="142" bestFit="1" customWidth="1"/>
    <col min="916" max="916" width="12.28515625" style="142" bestFit="1" customWidth="1"/>
    <col min="917" max="917" width="9.28515625" style="142" bestFit="1" customWidth="1"/>
    <col min="918" max="918" width="9.7109375" style="142" bestFit="1" customWidth="1"/>
    <col min="919" max="930" width="7.7109375" style="142" customWidth="1"/>
    <col min="931" max="931" width="7.7109375" style="142"/>
    <col min="932" max="934" width="7.7109375" style="142" customWidth="1"/>
    <col min="935" max="1167" width="7.7109375" style="142"/>
    <col min="1168" max="1168" width="14.7109375" style="142" bestFit="1" customWidth="1"/>
    <col min="1169" max="1169" width="12.140625" style="142" bestFit="1" customWidth="1"/>
    <col min="1170" max="1170" width="12.7109375" style="142" bestFit="1" customWidth="1"/>
    <col min="1171" max="1171" width="12" style="142" bestFit="1" customWidth="1"/>
    <col min="1172" max="1172" width="12.28515625" style="142" bestFit="1" customWidth="1"/>
    <col min="1173" max="1173" width="9.28515625" style="142" bestFit="1" customWidth="1"/>
    <col min="1174" max="1174" width="9.7109375" style="142" bestFit="1" customWidth="1"/>
    <col min="1175" max="1186" width="7.7109375" style="142" customWidth="1"/>
    <col min="1187" max="1187" width="7.7109375" style="142"/>
    <col min="1188" max="1190" width="7.7109375" style="142" customWidth="1"/>
    <col min="1191" max="1423" width="7.7109375" style="142"/>
    <col min="1424" max="1424" width="14.7109375" style="142" bestFit="1" customWidth="1"/>
    <col min="1425" max="1425" width="12.140625" style="142" bestFit="1" customWidth="1"/>
    <col min="1426" max="1426" width="12.7109375" style="142" bestFit="1" customWidth="1"/>
    <col min="1427" max="1427" width="12" style="142" bestFit="1" customWidth="1"/>
    <col min="1428" max="1428" width="12.28515625" style="142" bestFit="1" customWidth="1"/>
    <col min="1429" max="1429" width="9.28515625" style="142" bestFit="1" customWidth="1"/>
    <col min="1430" max="1430" width="9.7109375" style="142" bestFit="1" customWidth="1"/>
    <col min="1431" max="1442" width="7.7109375" style="142" customWidth="1"/>
    <col min="1443" max="1443" width="7.7109375" style="142"/>
    <col min="1444" max="1446" width="7.7109375" style="142" customWidth="1"/>
    <col min="1447" max="1679" width="7.7109375" style="142"/>
    <col min="1680" max="1680" width="14.7109375" style="142" bestFit="1" customWidth="1"/>
    <col min="1681" max="1681" width="12.140625" style="142" bestFit="1" customWidth="1"/>
    <col min="1682" max="1682" width="12.7109375" style="142" bestFit="1" customWidth="1"/>
    <col min="1683" max="1683" width="12" style="142" bestFit="1" customWidth="1"/>
    <col min="1684" max="1684" width="12.28515625" style="142" bestFit="1" customWidth="1"/>
    <col min="1685" max="1685" width="9.28515625" style="142" bestFit="1" customWidth="1"/>
    <col min="1686" max="1686" width="9.7109375" style="142" bestFit="1" customWidth="1"/>
    <col min="1687" max="1698" width="7.7109375" style="142" customWidth="1"/>
    <col min="1699" max="1699" width="7.7109375" style="142"/>
    <col min="1700" max="1702" width="7.7109375" style="142" customWidth="1"/>
    <col min="1703" max="1935" width="7.7109375" style="142"/>
    <col min="1936" max="1936" width="14.7109375" style="142" bestFit="1" customWidth="1"/>
    <col min="1937" max="1937" width="12.140625" style="142" bestFit="1" customWidth="1"/>
    <col min="1938" max="1938" width="12.7109375" style="142" bestFit="1" customWidth="1"/>
    <col min="1939" max="1939" width="12" style="142" bestFit="1" customWidth="1"/>
    <col min="1940" max="1940" width="12.28515625" style="142" bestFit="1" customWidth="1"/>
    <col min="1941" max="1941" width="9.28515625" style="142" bestFit="1" customWidth="1"/>
    <col min="1942" max="1942" width="9.7109375" style="142" bestFit="1" customWidth="1"/>
    <col min="1943" max="1954" width="7.7109375" style="142" customWidth="1"/>
    <col min="1955" max="1955" width="7.7109375" style="142"/>
    <col min="1956" max="1958" width="7.7109375" style="142" customWidth="1"/>
    <col min="1959" max="2191" width="7.7109375" style="142"/>
    <col min="2192" max="2192" width="14.7109375" style="142" bestFit="1" customWidth="1"/>
    <col min="2193" max="2193" width="12.140625" style="142" bestFit="1" customWidth="1"/>
    <col min="2194" max="2194" width="12.7109375" style="142" bestFit="1" customWidth="1"/>
    <col min="2195" max="2195" width="12" style="142" bestFit="1" customWidth="1"/>
    <col min="2196" max="2196" width="12.28515625" style="142" bestFit="1" customWidth="1"/>
    <col min="2197" max="2197" width="9.28515625" style="142" bestFit="1" customWidth="1"/>
    <col min="2198" max="2198" width="9.7109375" style="142" bestFit="1" customWidth="1"/>
    <col min="2199" max="2210" width="7.7109375" style="142" customWidth="1"/>
    <col min="2211" max="2211" width="7.7109375" style="142"/>
    <col min="2212" max="2214" width="7.7109375" style="142" customWidth="1"/>
    <col min="2215" max="2447" width="7.7109375" style="142"/>
    <col min="2448" max="2448" width="14.7109375" style="142" bestFit="1" customWidth="1"/>
    <col min="2449" max="2449" width="12.140625" style="142" bestFit="1" customWidth="1"/>
    <col min="2450" max="2450" width="12.7109375" style="142" bestFit="1" customWidth="1"/>
    <col min="2451" max="2451" width="12" style="142" bestFit="1" customWidth="1"/>
    <col min="2452" max="2452" width="12.28515625" style="142" bestFit="1" customWidth="1"/>
    <col min="2453" max="2453" width="9.28515625" style="142" bestFit="1" customWidth="1"/>
    <col min="2454" max="2454" width="9.7109375" style="142" bestFit="1" customWidth="1"/>
    <col min="2455" max="2466" width="7.7109375" style="142" customWidth="1"/>
    <col min="2467" max="2467" width="7.7109375" style="142"/>
    <col min="2468" max="2470" width="7.7109375" style="142" customWidth="1"/>
    <col min="2471" max="2703" width="7.7109375" style="142"/>
    <col min="2704" max="2704" width="14.7109375" style="142" bestFit="1" customWidth="1"/>
    <col min="2705" max="2705" width="12.140625" style="142" bestFit="1" customWidth="1"/>
    <col min="2706" max="2706" width="12.7109375" style="142" bestFit="1" customWidth="1"/>
    <col min="2707" max="2707" width="12" style="142" bestFit="1" customWidth="1"/>
    <col min="2708" max="2708" width="12.28515625" style="142" bestFit="1" customWidth="1"/>
    <col min="2709" max="2709" width="9.28515625" style="142" bestFit="1" customWidth="1"/>
    <col min="2710" max="2710" width="9.7109375" style="142" bestFit="1" customWidth="1"/>
    <col min="2711" max="2722" width="7.7109375" style="142" customWidth="1"/>
    <col min="2723" max="2723" width="7.7109375" style="142"/>
    <col min="2724" max="2726" width="7.7109375" style="142" customWidth="1"/>
    <col min="2727" max="2959" width="7.7109375" style="142"/>
    <col min="2960" max="2960" width="14.7109375" style="142" bestFit="1" customWidth="1"/>
    <col min="2961" max="2961" width="12.140625" style="142" bestFit="1" customWidth="1"/>
    <col min="2962" max="2962" width="12.7109375" style="142" bestFit="1" customWidth="1"/>
    <col min="2963" max="2963" width="12" style="142" bestFit="1" customWidth="1"/>
    <col min="2964" max="2964" width="12.28515625" style="142" bestFit="1" customWidth="1"/>
    <col min="2965" max="2965" width="9.28515625" style="142" bestFit="1" customWidth="1"/>
    <col min="2966" max="2966" width="9.7109375" style="142" bestFit="1" customWidth="1"/>
    <col min="2967" max="2978" width="7.7109375" style="142" customWidth="1"/>
    <col min="2979" max="2979" width="7.7109375" style="142"/>
    <col min="2980" max="2982" width="7.7109375" style="142" customWidth="1"/>
    <col min="2983" max="3215" width="7.7109375" style="142"/>
    <col min="3216" max="3216" width="14.7109375" style="142" bestFit="1" customWidth="1"/>
    <col min="3217" max="3217" width="12.140625" style="142" bestFit="1" customWidth="1"/>
    <col min="3218" max="3218" width="12.7109375" style="142" bestFit="1" customWidth="1"/>
    <col min="3219" max="3219" width="12" style="142" bestFit="1" customWidth="1"/>
    <col min="3220" max="3220" width="12.28515625" style="142" bestFit="1" customWidth="1"/>
    <col min="3221" max="3221" width="9.28515625" style="142" bestFit="1" customWidth="1"/>
    <col min="3222" max="3222" width="9.7109375" style="142" bestFit="1" customWidth="1"/>
    <col min="3223" max="3234" width="7.7109375" style="142" customWidth="1"/>
    <col min="3235" max="3235" width="7.7109375" style="142"/>
    <col min="3236" max="3238" width="7.7109375" style="142" customWidth="1"/>
    <col min="3239" max="3471" width="7.7109375" style="142"/>
    <col min="3472" max="3472" width="14.7109375" style="142" bestFit="1" customWidth="1"/>
    <col min="3473" max="3473" width="12.140625" style="142" bestFit="1" customWidth="1"/>
    <col min="3474" max="3474" width="12.7109375" style="142" bestFit="1" customWidth="1"/>
    <col min="3475" max="3475" width="12" style="142" bestFit="1" customWidth="1"/>
    <col min="3476" max="3476" width="12.28515625" style="142" bestFit="1" customWidth="1"/>
    <col min="3477" max="3477" width="9.28515625" style="142" bestFit="1" customWidth="1"/>
    <col min="3478" max="3478" width="9.7109375" style="142" bestFit="1" customWidth="1"/>
    <col min="3479" max="3490" width="7.7109375" style="142" customWidth="1"/>
    <col min="3491" max="3491" width="7.7109375" style="142"/>
    <col min="3492" max="3494" width="7.7109375" style="142" customWidth="1"/>
    <col min="3495" max="3727" width="7.7109375" style="142"/>
    <col min="3728" max="3728" width="14.7109375" style="142" bestFit="1" customWidth="1"/>
    <col min="3729" max="3729" width="12.140625" style="142" bestFit="1" customWidth="1"/>
    <col min="3730" max="3730" width="12.7109375" style="142" bestFit="1" customWidth="1"/>
    <col min="3731" max="3731" width="12" style="142" bestFit="1" customWidth="1"/>
    <col min="3732" max="3732" width="12.28515625" style="142" bestFit="1" customWidth="1"/>
    <col min="3733" max="3733" width="9.28515625" style="142" bestFit="1" customWidth="1"/>
    <col min="3734" max="3734" width="9.7109375" style="142" bestFit="1" customWidth="1"/>
    <col min="3735" max="3746" width="7.7109375" style="142" customWidth="1"/>
    <col min="3747" max="3747" width="7.7109375" style="142"/>
    <col min="3748" max="3750" width="7.7109375" style="142" customWidth="1"/>
    <col min="3751" max="3983" width="7.7109375" style="142"/>
    <col min="3984" max="3984" width="14.7109375" style="142" bestFit="1" customWidth="1"/>
    <col min="3985" max="3985" width="12.140625" style="142" bestFit="1" customWidth="1"/>
    <col min="3986" max="3986" width="12.7109375" style="142" bestFit="1" customWidth="1"/>
    <col min="3987" max="3987" width="12" style="142" bestFit="1" customWidth="1"/>
    <col min="3988" max="3988" width="12.28515625" style="142" bestFit="1" customWidth="1"/>
    <col min="3989" max="3989" width="9.28515625" style="142" bestFit="1" customWidth="1"/>
    <col min="3990" max="3990" width="9.7109375" style="142" bestFit="1" customWidth="1"/>
    <col min="3991" max="4002" width="7.7109375" style="142" customWidth="1"/>
    <col min="4003" max="4003" width="7.7109375" style="142"/>
    <col min="4004" max="4006" width="7.7109375" style="142" customWidth="1"/>
    <col min="4007" max="4239" width="7.7109375" style="142"/>
    <col min="4240" max="4240" width="14.7109375" style="142" bestFit="1" customWidth="1"/>
    <col min="4241" max="4241" width="12.140625" style="142" bestFit="1" customWidth="1"/>
    <col min="4242" max="4242" width="12.7109375" style="142" bestFit="1" customWidth="1"/>
    <col min="4243" max="4243" width="12" style="142" bestFit="1" customWidth="1"/>
    <col min="4244" max="4244" width="12.28515625" style="142" bestFit="1" customWidth="1"/>
    <col min="4245" max="4245" width="9.28515625" style="142" bestFit="1" customWidth="1"/>
    <col min="4246" max="4246" width="9.7109375" style="142" bestFit="1" customWidth="1"/>
    <col min="4247" max="4258" width="7.7109375" style="142" customWidth="1"/>
    <col min="4259" max="4259" width="7.7109375" style="142"/>
    <col min="4260" max="4262" width="7.7109375" style="142" customWidth="1"/>
    <col min="4263" max="4495" width="7.7109375" style="142"/>
    <col min="4496" max="4496" width="14.7109375" style="142" bestFit="1" customWidth="1"/>
    <col min="4497" max="4497" width="12.140625" style="142" bestFit="1" customWidth="1"/>
    <col min="4498" max="4498" width="12.7109375" style="142" bestFit="1" customWidth="1"/>
    <col min="4499" max="4499" width="12" style="142" bestFit="1" customWidth="1"/>
    <col min="4500" max="4500" width="12.28515625" style="142" bestFit="1" customWidth="1"/>
    <col min="4501" max="4501" width="9.28515625" style="142" bestFit="1" customWidth="1"/>
    <col min="4502" max="4502" width="9.7109375" style="142" bestFit="1" customWidth="1"/>
    <col min="4503" max="4514" width="7.7109375" style="142" customWidth="1"/>
    <col min="4515" max="4515" width="7.7109375" style="142"/>
    <col min="4516" max="4518" width="7.7109375" style="142" customWidth="1"/>
    <col min="4519" max="4751" width="7.7109375" style="142"/>
    <col min="4752" max="4752" width="14.7109375" style="142" bestFit="1" customWidth="1"/>
    <col min="4753" max="4753" width="12.140625" style="142" bestFit="1" customWidth="1"/>
    <col min="4754" max="4754" width="12.7109375" style="142" bestFit="1" customWidth="1"/>
    <col min="4755" max="4755" width="12" style="142" bestFit="1" customWidth="1"/>
    <col min="4756" max="4756" width="12.28515625" style="142" bestFit="1" customWidth="1"/>
    <col min="4757" max="4757" width="9.28515625" style="142" bestFit="1" customWidth="1"/>
    <col min="4758" max="4758" width="9.7109375" style="142" bestFit="1" customWidth="1"/>
    <col min="4759" max="4770" width="7.7109375" style="142" customWidth="1"/>
    <col min="4771" max="4771" width="7.7109375" style="142"/>
    <col min="4772" max="4774" width="7.7109375" style="142" customWidth="1"/>
    <col min="4775" max="5007" width="7.7109375" style="142"/>
    <col min="5008" max="5008" width="14.7109375" style="142" bestFit="1" customWidth="1"/>
    <col min="5009" max="5009" width="12.140625" style="142" bestFit="1" customWidth="1"/>
    <col min="5010" max="5010" width="12.7109375" style="142" bestFit="1" customWidth="1"/>
    <col min="5011" max="5011" width="12" style="142" bestFit="1" customWidth="1"/>
    <col min="5012" max="5012" width="12.28515625" style="142" bestFit="1" customWidth="1"/>
    <col min="5013" max="5013" width="9.28515625" style="142" bestFit="1" customWidth="1"/>
    <col min="5014" max="5014" width="9.7109375" style="142" bestFit="1" customWidth="1"/>
    <col min="5015" max="5026" width="7.7109375" style="142" customWidth="1"/>
    <col min="5027" max="5027" width="7.7109375" style="142"/>
    <col min="5028" max="5030" width="7.7109375" style="142" customWidth="1"/>
    <col min="5031" max="5263" width="7.7109375" style="142"/>
    <col min="5264" max="5264" width="14.7109375" style="142" bestFit="1" customWidth="1"/>
    <col min="5265" max="5265" width="12.140625" style="142" bestFit="1" customWidth="1"/>
    <col min="5266" max="5266" width="12.7109375" style="142" bestFit="1" customWidth="1"/>
    <col min="5267" max="5267" width="12" style="142" bestFit="1" customWidth="1"/>
    <col min="5268" max="5268" width="12.28515625" style="142" bestFit="1" customWidth="1"/>
    <col min="5269" max="5269" width="9.28515625" style="142" bestFit="1" customWidth="1"/>
    <col min="5270" max="5270" width="9.7109375" style="142" bestFit="1" customWidth="1"/>
    <col min="5271" max="5282" width="7.7109375" style="142" customWidth="1"/>
    <col min="5283" max="5283" width="7.7109375" style="142"/>
    <col min="5284" max="5286" width="7.7109375" style="142" customWidth="1"/>
    <col min="5287" max="5519" width="7.7109375" style="142"/>
    <col min="5520" max="5520" width="14.7109375" style="142" bestFit="1" customWidth="1"/>
    <col min="5521" max="5521" width="12.140625" style="142" bestFit="1" customWidth="1"/>
    <col min="5522" max="5522" width="12.7109375" style="142" bestFit="1" customWidth="1"/>
    <col min="5523" max="5523" width="12" style="142" bestFit="1" customWidth="1"/>
    <col min="5524" max="5524" width="12.28515625" style="142" bestFit="1" customWidth="1"/>
    <col min="5525" max="5525" width="9.28515625" style="142" bestFit="1" customWidth="1"/>
    <col min="5526" max="5526" width="9.7109375" style="142" bestFit="1" customWidth="1"/>
    <col min="5527" max="5538" width="7.7109375" style="142" customWidth="1"/>
    <col min="5539" max="5539" width="7.7109375" style="142"/>
    <col min="5540" max="5542" width="7.7109375" style="142" customWidth="1"/>
    <col min="5543" max="5775" width="7.7109375" style="142"/>
    <col min="5776" max="5776" width="14.7109375" style="142" bestFit="1" customWidth="1"/>
    <col min="5777" max="5777" width="12.140625" style="142" bestFit="1" customWidth="1"/>
    <col min="5778" max="5778" width="12.7109375" style="142" bestFit="1" customWidth="1"/>
    <col min="5779" max="5779" width="12" style="142" bestFit="1" customWidth="1"/>
    <col min="5780" max="5780" width="12.28515625" style="142" bestFit="1" customWidth="1"/>
    <col min="5781" max="5781" width="9.28515625" style="142" bestFit="1" customWidth="1"/>
    <col min="5782" max="5782" width="9.7109375" style="142" bestFit="1" customWidth="1"/>
    <col min="5783" max="5794" width="7.7109375" style="142" customWidth="1"/>
    <col min="5795" max="5795" width="7.7109375" style="142"/>
    <col min="5796" max="5798" width="7.7109375" style="142" customWidth="1"/>
    <col min="5799" max="6031" width="7.7109375" style="142"/>
    <col min="6032" max="6032" width="14.7109375" style="142" bestFit="1" customWidth="1"/>
    <col min="6033" max="6033" width="12.140625" style="142" bestFit="1" customWidth="1"/>
    <col min="6034" max="6034" width="12.7109375" style="142" bestFit="1" customWidth="1"/>
    <col min="6035" max="6035" width="12" style="142" bestFit="1" customWidth="1"/>
    <col min="6036" max="6036" width="12.28515625" style="142" bestFit="1" customWidth="1"/>
    <col min="6037" max="6037" width="9.28515625" style="142" bestFit="1" customWidth="1"/>
    <col min="6038" max="6038" width="9.7109375" style="142" bestFit="1" customWidth="1"/>
    <col min="6039" max="6050" width="7.7109375" style="142" customWidth="1"/>
    <col min="6051" max="6051" width="7.7109375" style="142"/>
    <col min="6052" max="6054" width="7.7109375" style="142" customWidth="1"/>
    <col min="6055" max="6287" width="7.7109375" style="142"/>
    <col min="6288" max="6288" width="14.7109375" style="142" bestFit="1" customWidth="1"/>
    <col min="6289" max="6289" width="12.140625" style="142" bestFit="1" customWidth="1"/>
    <col min="6290" max="6290" width="12.7109375" style="142" bestFit="1" customWidth="1"/>
    <col min="6291" max="6291" width="12" style="142" bestFit="1" customWidth="1"/>
    <col min="6292" max="6292" width="12.28515625" style="142" bestFit="1" customWidth="1"/>
    <col min="6293" max="6293" width="9.28515625" style="142" bestFit="1" customWidth="1"/>
    <col min="6294" max="6294" width="9.7109375" style="142" bestFit="1" customWidth="1"/>
    <col min="6295" max="6306" width="7.7109375" style="142" customWidth="1"/>
    <col min="6307" max="6307" width="7.7109375" style="142"/>
    <col min="6308" max="6310" width="7.7109375" style="142" customWidth="1"/>
    <col min="6311" max="6543" width="7.7109375" style="142"/>
    <col min="6544" max="6544" width="14.7109375" style="142" bestFit="1" customWidth="1"/>
    <col min="6545" max="6545" width="12.140625" style="142" bestFit="1" customWidth="1"/>
    <col min="6546" max="6546" width="12.7109375" style="142" bestFit="1" customWidth="1"/>
    <col min="6547" max="6547" width="12" style="142" bestFit="1" customWidth="1"/>
    <col min="6548" max="6548" width="12.28515625" style="142" bestFit="1" customWidth="1"/>
    <col min="6549" max="6549" width="9.28515625" style="142" bestFit="1" customWidth="1"/>
    <col min="6550" max="6550" width="9.7109375" style="142" bestFit="1" customWidth="1"/>
    <col min="6551" max="6562" width="7.7109375" style="142" customWidth="1"/>
    <col min="6563" max="6563" width="7.7109375" style="142"/>
    <col min="6564" max="6566" width="7.7109375" style="142" customWidth="1"/>
    <col min="6567" max="6799" width="7.7109375" style="142"/>
    <col min="6800" max="6800" width="14.7109375" style="142" bestFit="1" customWidth="1"/>
    <col min="6801" max="6801" width="12.140625" style="142" bestFit="1" customWidth="1"/>
    <col min="6802" max="6802" width="12.7109375" style="142" bestFit="1" customWidth="1"/>
    <col min="6803" max="6803" width="12" style="142" bestFit="1" customWidth="1"/>
    <col min="6804" max="6804" width="12.28515625" style="142" bestFit="1" customWidth="1"/>
    <col min="6805" max="6805" width="9.28515625" style="142" bestFit="1" customWidth="1"/>
    <col min="6806" max="6806" width="9.7109375" style="142" bestFit="1" customWidth="1"/>
    <col min="6807" max="6818" width="7.7109375" style="142" customWidth="1"/>
    <col min="6819" max="6819" width="7.7109375" style="142"/>
    <col min="6820" max="6822" width="7.7109375" style="142" customWidth="1"/>
    <col min="6823" max="7055" width="7.7109375" style="142"/>
    <col min="7056" max="7056" width="14.7109375" style="142" bestFit="1" customWidth="1"/>
    <col min="7057" max="7057" width="12.140625" style="142" bestFit="1" customWidth="1"/>
    <col min="7058" max="7058" width="12.7109375" style="142" bestFit="1" customWidth="1"/>
    <col min="7059" max="7059" width="12" style="142" bestFit="1" customWidth="1"/>
    <col min="7060" max="7060" width="12.28515625" style="142" bestFit="1" customWidth="1"/>
    <col min="7061" max="7061" width="9.28515625" style="142" bestFit="1" customWidth="1"/>
    <col min="7062" max="7062" width="9.7109375" style="142" bestFit="1" customWidth="1"/>
    <col min="7063" max="7074" width="7.7109375" style="142" customWidth="1"/>
    <col min="7075" max="7075" width="7.7109375" style="142"/>
    <col min="7076" max="7078" width="7.7109375" style="142" customWidth="1"/>
    <col min="7079" max="7311" width="7.7109375" style="142"/>
    <col min="7312" max="7312" width="14.7109375" style="142" bestFit="1" customWidth="1"/>
    <col min="7313" max="7313" width="12.140625" style="142" bestFit="1" customWidth="1"/>
    <col min="7314" max="7314" width="12.7109375" style="142" bestFit="1" customWidth="1"/>
    <col min="7315" max="7315" width="12" style="142" bestFit="1" customWidth="1"/>
    <col min="7316" max="7316" width="12.28515625" style="142" bestFit="1" customWidth="1"/>
    <col min="7317" max="7317" width="9.28515625" style="142" bestFit="1" customWidth="1"/>
    <col min="7318" max="7318" width="9.7109375" style="142" bestFit="1" customWidth="1"/>
    <col min="7319" max="7330" width="7.7109375" style="142" customWidth="1"/>
    <col min="7331" max="7331" width="7.7109375" style="142"/>
    <col min="7332" max="7334" width="7.7109375" style="142" customWidth="1"/>
    <col min="7335" max="7567" width="7.7109375" style="142"/>
    <col min="7568" max="7568" width="14.7109375" style="142" bestFit="1" customWidth="1"/>
    <col min="7569" max="7569" width="12.140625" style="142" bestFit="1" customWidth="1"/>
    <col min="7570" max="7570" width="12.7109375" style="142" bestFit="1" customWidth="1"/>
    <col min="7571" max="7571" width="12" style="142" bestFit="1" customWidth="1"/>
    <col min="7572" max="7572" width="12.28515625" style="142" bestFit="1" customWidth="1"/>
    <col min="7573" max="7573" width="9.28515625" style="142" bestFit="1" customWidth="1"/>
    <col min="7574" max="7574" width="9.7109375" style="142" bestFit="1" customWidth="1"/>
    <col min="7575" max="7586" width="7.7109375" style="142" customWidth="1"/>
    <col min="7587" max="7587" width="7.7109375" style="142"/>
    <col min="7588" max="7590" width="7.7109375" style="142" customWidth="1"/>
    <col min="7591" max="7823" width="7.7109375" style="142"/>
    <col min="7824" max="7824" width="14.7109375" style="142" bestFit="1" customWidth="1"/>
    <col min="7825" max="7825" width="12.140625" style="142" bestFit="1" customWidth="1"/>
    <col min="7826" max="7826" width="12.7109375" style="142" bestFit="1" customWidth="1"/>
    <col min="7827" max="7827" width="12" style="142" bestFit="1" customWidth="1"/>
    <col min="7828" max="7828" width="12.28515625" style="142" bestFit="1" customWidth="1"/>
    <col min="7829" max="7829" width="9.28515625" style="142" bestFit="1" customWidth="1"/>
    <col min="7830" max="7830" width="9.7109375" style="142" bestFit="1" customWidth="1"/>
    <col min="7831" max="7842" width="7.7109375" style="142" customWidth="1"/>
    <col min="7843" max="7843" width="7.7109375" style="142"/>
    <col min="7844" max="7846" width="7.7109375" style="142" customWidth="1"/>
    <col min="7847" max="8079" width="7.7109375" style="142"/>
    <col min="8080" max="8080" width="14.7109375" style="142" bestFit="1" customWidth="1"/>
    <col min="8081" max="8081" width="12.140625" style="142" bestFit="1" customWidth="1"/>
    <col min="8082" max="8082" width="12.7109375" style="142" bestFit="1" customWidth="1"/>
    <col min="8083" max="8083" width="12" style="142" bestFit="1" customWidth="1"/>
    <col min="8084" max="8084" width="12.28515625" style="142" bestFit="1" customWidth="1"/>
    <col min="8085" max="8085" width="9.28515625" style="142" bestFit="1" customWidth="1"/>
    <col min="8086" max="8086" width="9.7109375" style="142" bestFit="1" customWidth="1"/>
    <col min="8087" max="8098" width="7.7109375" style="142" customWidth="1"/>
    <col min="8099" max="8099" width="7.7109375" style="142"/>
    <col min="8100" max="8102" width="7.7109375" style="142" customWidth="1"/>
    <col min="8103" max="8335" width="7.7109375" style="142"/>
    <col min="8336" max="8336" width="14.7109375" style="142" bestFit="1" customWidth="1"/>
    <col min="8337" max="8337" width="12.140625" style="142" bestFit="1" customWidth="1"/>
    <col min="8338" max="8338" width="12.7109375" style="142" bestFit="1" customWidth="1"/>
    <col min="8339" max="8339" width="12" style="142" bestFit="1" customWidth="1"/>
    <col min="8340" max="8340" width="12.28515625" style="142" bestFit="1" customWidth="1"/>
    <col min="8341" max="8341" width="9.28515625" style="142" bestFit="1" customWidth="1"/>
    <col min="8342" max="8342" width="9.7109375" style="142" bestFit="1" customWidth="1"/>
    <col min="8343" max="8354" width="7.7109375" style="142" customWidth="1"/>
    <col min="8355" max="8355" width="7.7109375" style="142"/>
    <col min="8356" max="8358" width="7.7109375" style="142" customWidth="1"/>
    <col min="8359" max="8591" width="7.7109375" style="142"/>
    <col min="8592" max="8592" width="14.7109375" style="142" bestFit="1" customWidth="1"/>
    <col min="8593" max="8593" width="12.140625" style="142" bestFit="1" customWidth="1"/>
    <col min="8594" max="8594" width="12.7109375" style="142" bestFit="1" customWidth="1"/>
    <col min="8595" max="8595" width="12" style="142" bestFit="1" customWidth="1"/>
    <col min="8596" max="8596" width="12.28515625" style="142" bestFit="1" customWidth="1"/>
    <col min="8597" max="8597" width="9.28515625" style="142" bestFit="1" customWidth="1"/>
    <col min="8598" max="8598" width="9.7109375" style="142" bestFit="1" customWidth="1"/>
    <col min="8599" max="8610" width="7.7109375" style="142" customWidth="1"/>
    <col min="8611" max="8611" width="7.7109375" style="142"/>
    <col min="8612" max="8614" width="7.7109375" style="142" customWidth="1"/>
    <col min="8615" max="8847" width="7.7109375" style="142"/>
    <col min="8848" max="8848" width="14.7109375" style="142" bestFit="1" customWidth="1"/>
    <col min="8849" max="8849" width="12.140625" style="142" bestFit="1" customWidth="1"/>
    <col min="8850" max="8850" width="12.7109375" style="142" bestFit="1" customWidth="1"/>
    <col min="8851" max="8851" width="12" style="142" bestFit="1" customWidth="1"/>
    <col min="8852" max="8852" width="12.28515625" style="142" bestFit="1" customWidth="1"/>
    <col min="8853" max="8853" width="9.28515625" style="142" bestFit="1" customWidth="1"/>
    <col min="8854" max="8854" width="9.7109375" style="142" bestFit="1" customWidth="1"/>
    <col min="8855" max="8866" width="7.7109375" style="142" customWidth="1"/>
    <col min="8867" max="8867" width="7.7109375" style="142"/>
    <col min="8868" max="8870" width="7.7109375" style="142" customWidth="1"/>
    <col min="8871" max="9103" width="7.7109375" style="142"/>
    <col min="9104" max="9104" width="14.7109375" style="142" bestFit="1" customWidth="1"/>
    <col min="9105" max="9105" width="12.140625" style="142" bestFit="1" customWidth="1"/>
    <col min="9106" max="9106" width="12.7109375" style="142" bestFit="1" customWidth="1"/>
    <col min="9107" max="9107" width="12" style="142" bestFit="1" customWidth="1"/>
    <col min="9108" max="9108" width="12.28515625" style="142" bestFit="1" customWidth="1"/>
    <col min="9109" max="9109" width="9.28515625" style="142" bestFit="1" customWidth="1"/>
    <col min="9110" max="9110" width="9.7109375" style="142" bestFit="1" customWidth="1"/>
    <col min="9111" max="9122" width="7.7109375" style="142" customWidth="1"/>
    <col min="9123" max="9123" width="7.7109375" style="142"/>
    <col min="9124" max="9126" width="7.7109375" style="142" customWidth="1"/>
    <col min="9127" max="9359" width="7.7109375" style="142"/>
    <col min="9360" max="9360" width="14.7109375" style="142" bestFit="1" customWidth="1"/>
    <col min="9361" max="9361" width="12.140625" style="142" bestFit="1" customWidth="1"/>
    <col min="9362" max="9362" width="12.7109375" style="142" bestFit="1" customWidth="1"/>
    <col min="9363" max="9363" width="12" style="142" bestFit="1" customWidth="1"/>
    <col min="9364" max="9364" width="12.28515625" style="142" bestFit="1" customWidth="1"/>
    <col min="9365" max="9365" width="9.28515625" style="142" bestFit="1" customWidth="1"/>
    <col min="9366" max="9366" width="9.7109375" style="142" bestFit="1" customWidth="1"/>
    <col min="9367" max="9378" width="7.7109375" style="142" customWidth="1"/>
    <col min="9379" max="9379" width="7.7109375" style="142"/>
    <col min="9380" max="9382" width="7.7109375" style="142" customWidth="1"/>
    <col min="9383" max="9615" width="7.7109375" style="142"/>
    <col min="9616" max="9616" width="14.7109375" style="142" bestFit="1" customWidth="1"/>
    <col min="9617" max="9617" width="12.140625" style="142" bestFit="1" customWidth="1"/>
    <col min="9618" max="9618" width="12.7109375" style="142" bestFit="1" customWidth="1"/>
    <col min="9619" max="9619" width="12" style="142" bestFit="1" customWidth="1"/>
    <col min="9620" max="9620" width="12.28515625" style="142" bestFit="1" customWidth="1"/>
    <col min="9621" max="9621" width="9.28515625" style="142" bestFit="1" customWidth="1"/>
    <col min="9622" max="9622" width="9.7109375" style="142" bestFit="1" customWidth="1"/>
    <col min="9623" max="9634" width="7.7109375" style="142" customWidth="1"/>
    <col min="9635" max="9635" width="7.7109375" style="142"/>
    <col min="9636" max="9638" width="7.7109375" style="142" customWidth="1"/>
    <col min="9639" max="9871" width="7.7109375" style="142"/>
    <col min="9872" max="9872" width="14.7109375" style="142" bestFit="1" customWidth="1"/>
    <col min="9873" max="9873" width="12.140625" style="142" bestFit="1" customWidth="1"/>
    <col min="9874" max="9874" width="12.7109375" style="142" bestFit="1" customWidth="1"/>
    <col min="9875" max="9875" width="12" style="142" bestFit="1" customWidth="1"/>
    <col min="9876" max="9876" width="12.28515625" style="142" bestFit="1" customWidth="1"/>
    <col min="9877" max="9877" width="9.28515625" style="142" bestFit="1" customWidth="1"/>
    <col min="9878" max="9878" width="9.7109375" style="142" bestFit="1" customWidth="1"/>
    <col min="9879" max="9890" width="7.7109375" style="142" customWidth="1"/>
    <col min="9891" max="9891" width="7.7109375" style="142"/>
    <col min="9892" max="9894" width="7.7109375" style="142" customWidth="1"/>
    <col min="9895" max="10127" width="7.7109375" style="142"/>
    <col min="10128" max="10128" width="14.7109375" style="142" bestFit="1" customWidth="1"/>
    <col min="10129" max="10129" width="12.140625" style="142" bestFit="1" customWidth="1"/>
    <col min="10130" max="10130" width="12.7109375" style="142" bestFit="1" customWidth="1"/>
    <col min="10131" max="10131" width="12" style="142" bestFit="1" customWidth="1"/>
    <col min="10132" max="10132" width="12.28515625" style="142" bestFit="1" customWidth="1"/>
    <col min="10133" max="10133" width="9.28515625" style="142" bestFit="1" customWidth="1"/>
    <col min="10134" max="10134" width="9.7109375" style="142" bestFit="1" customWidth="1"/>
    <col min="10135" max="10146" width="7.7109375" style="142" customWidth="1"/>
    <col min="10147" max="10147" width="7.7109375" style="142"/>
    <col min="10148" max="10150" width="7.7109375" style="142" customWidth="1"/>
    <col min="10151" max="10383" width="7.7109375" style="142"/>
    <col min="10384" max="10384" width="14.7109375" style="142" bestFit="1" customWidth="1"/>
    <col min="10385" max="10385" width="12.140625" style="142" bestFit="1" customWidth="1"/>
    <col min="10386" max="10386" width="12.7109375" style="142" bestFit="1" customWidth="1"/>
    <col min="10387" max="10387" width="12" style="142" bestFit="1" customWidth="1"/>
    <col min="10388" max="10388" width="12.28515625" style="142" bestFit="1" customWidth="1"/>
    <col min="10389" max="10389" width="9.28515625" style="142" bestFit="1" customWidth="1"/>
    <col min="10390" max="10390" width="9.7109375" style="142" bestFit="1" customWidth="1"/>
    <col min="10391" max="10402" width="7.7109375" style="142" customWidth="1"/>
    <col min="10403" max="10403" width="7.7109375" style="142"/>
    <col min="10404" max="10406" width="7.7109375" style="142" customWidth="1"/>
    <col min="10407" max="10639" width="7.7109375" style="142"/>
    <col min="10640" max="10640" width="14.7109375" style="142" bestFit="1" customWidth="1"/>
    <col min="10641" max="10641" width="12.140625" style="142" bestFit="1" customWidth="1"/>
    <col min="10642" max="10642" width="12.7109375" style="142" bestFit="1" customWidth="1"/>
    <col min="10643" max="10643" width="12" style="142" bestFit="1" customWidth="1"/>
    <col min="10644" max="10644" width="12.28515625" style="142" bestFit="1" customWidth="1"/>
    <col min="10645" max="10645" width="9.28515625" style="142" bestFit="1" customWidth="1"/>
    <col min="10646" max="10646" width="9.7109375" style="142" bestFit="1" customWidth="1"/>
    <col min="10647" max="10658" width="7.7109375" style="142" customWidth="1"/>
    <col min="10659" max="10659" width="7.7109375" style="142"/>
    <col min="10660" max="10662" width="7.7109375" style="142" customWidth="1"/>
    <col min="10663" max="10895" width="7.7109375" style="142"/>
    <col min="10896" max="10896" width="14.7109375" style="142" bestFit="1" customWidth="1"/>
    <col min="10897" max="10897" width="12.140625" style="142" bestFit="1" customWidth="1"/>
    <col min="10898" max="10898" width="12.7109375" style="142" bestFit="1" customWidth="1"/>
    <col min="10899" max="10899" width="12" style="142" bestFit="1" customWidth="1"/>
    <col min="10900" max="10900" width="12.28515625" style="142" bestFit="1" customWidth="1"/>
    <col min="10901" max="10901" width="9.28515625" style="142" bestFit="1" customWidth="1"/>
    <col min="10902" max="10902" width="9.7109375" style="142" bestFit="1" customWidth="1"/>
    <col min="10903" max="10914" width="7.7109375" style="142" customWidth="1"/>
    <col min="10915" max="10915" width="7.7109375" style="142"/>
    <col min="10916" max="10918" width="7.7109375" style="142" customWidth="1"/>
    <col min="10919" max="11151" width="7.7109375" style="142"/>
    <col min="11152" max="11152" width="14.7109375" style="142" bestFit="1" customWidth="1"/>
    <col min="11153" max="11153" width="12.140625" style="142" bestFit="1" customWidth="1"/>
    <col min="11154" max="11154" width="12.7109375" style="142" bestFit="1" customWidth="1"/>
    <col min="11155" max="11155" width="12" style="142" bestFit="1" customWidth="1"/>
    <col min="11156" max="11156" width="12.28515625" style="142" bestFit="1" customWidth="1"/>
    <col min="11157" max="11157" width="9.28515625" style="142" bestFit="1" customWidth="1"/>
    <col min="11158" max="11158" width="9.7109375" style="142" bestFit="1" customWidth="1"/>
    <col min="11159" max="11170" width="7.7109375" style="142" customWidth="1"/>
    <col min="11171" max="11171" width="7.7109375" style="142"/>
    <col min="11172" max="11174" width="7.7109375" style="142" customWidth="1"/>
    <col min="11175" max="11407" width="7.7109375" style="142"/>
    <col min="11408" max="11408" width="14.7109375" style="142" bestFit="1" customWidth="1"/>
    <col min="11409" max="11409" width="12.140625" style="142" bestFit="1" customWidth="1"/>
    <col min="11410" max="11410" width="12.7109375" style="142" bestFit="1" customWidth="1"/>
    <col min="11411" max="11411" width="12" style="142" bestFit="1" customWidth="1"/>
    <col min="11412" max="11412" width="12.28515625" style="142" bestFit="1" customWidth="1"/>
    <col min="11413" max="11413" width="9.28515625" style="142" bestFit="1" customWidth="1"/>
    <col min="11414" max="11414" width="9.7109375" style="142" bestFit="1" customWidth="1"/>
    <col min="11415" max="11426" width="7.7109375" style="142" customWidth="1"/>
    <col min="11427" max="11427" width="7.7109375" style="142"/>
    <col min="11428" max="11430" width="7.7109375" style="142" customWidth="1"/>
    <col min="11431" max="11663" width="7.7109375" style="142"/>
    <col min="11664" max="11664" width="14.7109375" style="142" bestFit="1" customWidth="1"/>
    <col min="11665" max="11665" width="12.140625" style="142" bestFit="1" customWidth="1"/>
    <col min="11666" max="11666" width="12.7109375" style="142" bestFit="1" customWidth="1"/>
    <col min="11667" max="11667" width="12" style="142" bestFit="1" customWidth="1"/>
    <col min="11668" max="11668" width="12.28515625" style="142" bestFit="1" customWidth="1"/>
    <col min="11669" max="11669" width="9.28515625" style="142" bestFit="1" customWidth="1"/>
    <col min="11670" max="11670" width="9.7109375" style="142" bestFit="1" customWidth="1"/>
    <col min="11671" max="11682" width="7.7109375" style="142" customWidth="1"/>
    <col min="11683" max="11683" width="7.7109375" style="142"/>
    <col min="11684" max="11686" width="7.7109375" style="142" customWidth="1"/>
    <col min="11687" max="11919" width="7.7109375" style="142"/>
    <col min="11920" max="11920" width="14.7109375" style="142" bestFit="1" customWidth="1"/>
    <col min="11921" max="11921" width="12.140625" style="142" bestFit="1" customWidth="1"/>
    <col min="11922" max="11922" width="12.7109375" style="142" bestFit="1" customWidth="1"/>
    <col min="11923" max="11923" width="12" style="142" bestFit="1" customWidth="1"/>
    <col min="11924" max="11924" width="12.28515625" style="142" bestFit="1" customWidth="1"/>
    <col min="11925" max="11925" width="9.28515625" style="142" bestFit="1" customWidth="1"/>
    <col min="11926" max="11926" width="9.7109375" style="142" bestFit="1" customWidth="1"/>
    <col min="11927" max="11938" width="7.7109375" style="142" customWidth="1"/>
    <col min="11939" max="11939" width="7.7109375" style="142"/>
    <col min="11940" max="11942" width="7.7109375" style="142" customWidth="1"/>
    <col min="11943" max="12175" width="7.7109375" style="142"/>
    <col min="12176" max="12176" width="14.7109375" style="142" bestFit="1" customWidth="1"/>
    <col min="12177" max="12177" width="12.140625" style="142" bestFit="1" customWidth="1"/>
    <col min="12178" max="12178" width="12.7109375" style="142" bestFit="1" customWidth="1"/>
    <col min="12179" max="12179" width="12" style="142" bestFit="1" customWidth="1"/>
    <col min="12180" max="12180" width="12.28515625" style="142" bestFit="1" customWidth="1"/>
    <col min="12181" max="12181" width="9.28515625" style="142" bestFit="1" customWidth="1"/>
    <col min="12182" max="12182" width="9.7109375" style="142" bestFit="1" customWidth="1"/>
    <col min="12183" max="12194" width="7.7109375" style="142" customWidth="1"/>
    <col min="12195" max="12195" width="7.7109375" style="142"/>
    <col min="12196" max="12198" width="7.7109375" style="142" customWidth="1"/>
    <col min="12199" max="12431" width="7.7109375" style="142"/>
    <col min="12432" max="12432" width="14.7109375" style="142" bestFit="1" customWidth="1"/>
    <col min="12433" max="12433" width="12.140625" style="142" bestFit="1" customWidth="1"/>
    <col min="12434" max="12434" width="12.7109375" style="142" bestFit="1" customWidth="1"/>
    <col min="12435" max="12435" width="12" style="142" bestFit="1" customWidth="1"/>
    <col min="12436" max="12436" width="12.28515625" style="142" bestFit="1" customWidth="1"/>
    <col min="12437" max="12437" width="9.28515625" style="142" bestFit="1" customWidth="1"/>
    <col min="12438" max="12438" width="9.7109375" style="142" bestFit="1" customWidth="1"/>
    <col min="12439" max="12450" width="7.7109375" style="142" customWidth="1"/>
    <col min="12451" max="12451" width="7.7109375" style="142"/>
    <col min="12452" max="12454" width="7.7109375" style="142" customWidth="1"/>
    <col min="12455" max="12687" width="7.7109375" style="142"/>
    <col min="12688" max="12688" width="14.7109375" style="142" bestFit="1" customWidth="1"/>
    <col min="12689" max="12689" width="12.140625" style="142" bestFit="1" customWidth="1"/>
    <col min="12690" max="12690" width="12.7109375" style="142" bestFit="1" customWidth="1"/>
    <col min="12691" max="12691" width="12" style="142" bestFit="1" customWidth="1"/>
    <col min="12692" max="12692" width="12.28515625" style="142" bestFit="1" customWidth="1"/>
    <col min="12693" max="12693" width="9.28515625" style="142" bestFit="1" customWidth="1"/>
    <col min="12694" max="12694" width="9.7109375" style="142" bestFit="1" customWidth="1"/>
    <col min="12695" max="12706" width="7.7109375" style="142" customWidth="1"/>
    <col min="12707" max="12707" width="7.7109375" style="142"/>
    <col min="12708" max="12710" width="7.7109375" style="142" customWidth="1"/>
    <col min="12711" max="12943" width="7.7109375" style="142"/>
    <col min="12944" max="12944" width="14.7109375" style="142" bestFit="1" customWidth="1"/>
    <col min="12945" max="12945" width="12.140625" style="142" bestFit="1" customWidth="1"/>
    <col min="12946" max="12946" width="12.7109375" style="142" bestFit="1" customWidth="1"/>
    <col min="12947" max="12947" width="12" style="142" bestFit="1" customWidth="1"/>
    <col min="12948" max="12948" width="12.28515625" style="142" bestFit="1" customWidth="1"/>
    <col min="12949" max="12949" width="9.28515625" style="142" bestFit="1" customWidth="1"/>
    <col min="12950" max="12950" width="9.7109375" style="142" bestFit="1" customWidth="1"/>
    <col min="12951" max="12962" width="7.7109375" style="142" customWidth="1"/>
    <col min="12963" max="12963" width="7.7109375" style="142"/>
    <col min="12964" max="12966" width="7.7109375" style="142" customWidth="1"/>
    <col min="12967" max="13199" width="7.7109375" style="142"/>
    <col min="13200" max="13200" width="14.7109375" style="142" bestFit="1" customWidth="1"/>
    <col min="13201" max="13201" width="12.140625" style="142" bestFit="1" customWidth="1"/>
    <col min="13202" max="13202" width="12.7109375" style="142" bestFit="1" customWidth="1"/>
    <col min="13203" max="13203" width="12" style="142" bestFit="1" customWidth="1"/>
    <col min="13204" max="13204" width="12.28515625" style="142" bestFit="1" customWidth="1"/>
    <col min="13205" max="13205" width="9.28515625" style="142" bestFit="1" customWidth="1"/>
    <col min="13206" max="13206" width="9.7109375" style="142" bestFit="1" customWidth="1"/>
    <col min="13207" max="13218" width="7.7109375" style="142" customWidth="1"/>
    <col min="13219" max="13219" width="7.7109375" style="142"/>
    <col min="13220" max="13222" width="7.7109375" style="142" customWidth="1"/>
    <col min="13223" max="13455" width="7.7109375" style="142"/>
    <col min="13456" max="13456" width="14.7109375" style="142" bestFit="1" customWidth="1"/>
    <col min="13457" max="13457" width="12.140625" style="142" bestFit="1" customWidth="1"/>
    <col min="13458" max="13458" width="12.7109375" style="142" bestFit="1" customWidth="1"/>
    <col min="13459" max="13459" width="12" style="142" bestFit="1" customWidth="1"/>
    <col min="13460" max="13460" width="12.28515625" style="142" bestFit="1" customWidth="1"/>
    <col min="13461" max="13461" width="9.28515625" style="142" bestFit="1" customWidth="1"/>
    <col min="13462" max="13462" width="9.7109375" style="142" bestFit="1" customWidth="1"/>
    <col min="13463" max="13474" width="7.7109375" style="142" customWidth="1"/>
    <col min="13475" max="13475" width="7.7109375" style="142"/>
    <col min="13476" max="13478" width="7.7109375" style="142" customWidth="1"/>
    <col min="13479" max="13711" width="7.7109375" style="142"/>
    <col min="13712" max="13712" width="14.7109375" style="142" bestFit="1" customWidth="1"/>
    <col min="13713" max="13713" width="12.140625" style="142" bestFit="1" customWidth="1"/>
    <col min="13714" max="13714" width="12.7109375" style="142" bestFit="1" customWidth="1"/>
    <col min="13715" max="13715" width="12" style="142" bestFit="1" customWidth="1"/>
    <col min="13716" max="13716" width="12.28515625" style="142" bestFit="1" customWidth="1"/>
    <col min="13717" max="13717" width="9.28515625" style="142" bestFit="1" customWidth="1"/>
    <col min="13718" max="13718" width="9.7109375" style="142" bestFit="1" customWidth="1"/>
    <col min="13719" max="13730" width="7.7109375" style="142" customWidth="1"/>
    <col min="13731" max="13731" width="7.7109375" style="142"/>
    <col min="13732" max="13734" width="7.7109375" style="142" customWidth="1"/>
    <col min="13735" max="13967" width="7.7109375" style="142"/>
    <col min="13968" max="13968" width="14.7109375" style="142" bestFit="1" customWidth="1"/>
    <col min="13969" max="13969" width="12.140625" style="142" bestFit="1" customWidth="1"/>
    <col min="13970" max="13970" width="12.7109375" style="142" bestFit="1" customWidth="1"/>
    <col min="13971" max="13971" width="12" style="142" bestFit="1" customWidth="1"/>
    <col min="13972" max="13972" width="12.28515625" style="142" bestFit="1" customWidth="1"/>
    <col min="13973" max="13973" width="9.28515625" style="142" bestFit="1" customWidth="1"/>
    <col min="13974" max="13974" width="9.7109375" style="142" bestFit="1" customWidth="1"/>
    <col min="13975" max="13986" width="7.7109375" style="142" customWidth="1"/>
    <col min="13987" max="13987" width="7.7109375" style="142"/>
    <col min="13988" max="13990" width="7.7109375" style="142" customWidth="1"/>
    <col min="13991" max="14223" width="7.7109375" style="142"/>
    <col min="14224" max="14224" width="14.7109375" style="142" bestFit="1" customWidth="1"/>
    <col min="14225" max="14225" width="12.140625" style="142" bestFit="1" customWidth="1"/>
    <col min="14226" max="14226" width="12.7109375" style="142" bestFit="1" customWidth="1"/>
    <col min="14227" max="14227" width="12" style="142" bestFit="1" customWidth="1"/>
    <col min="14228" max="14228" width="12.28515625" style="142" bestFit="1" customWidth="1"/>
    <col min="14229" max="14229" width="9.28515625" style="142" bestFit="1" customWidth="1"/>
    <col min="14230" max="14230" width="9.7109375" style="142" bestFit="1" customWidth="1"/>
    <col min="14231" max="14242" width="7.7109375" style="142" customWidth="1"/>
    <col min="14243" max="14243" width="7.7109375" style="142"/>
    <col min="14244" max="14246" width="7.7109375" style="142" customWidth="1"/>
    <col min="14247" max="14479" width="7.7109375" style="142"/>
    <col min="14480" max="14480" width="14.7109375" style="142" bestFit="1" customWidth="1"/>
    <col min="14481" max="14481" width="12.140625" style="142" bestFit="1" customWidth="1"/>
    <col min="14482" max="14482" width="12.7109375" style="142" bestFit="1" customWidth="1"/>
    <col min="14483" max="14483" width="12" style="142" bestFit="1" customWidth="1"/>
    <col min="14484" max="14484" width="12.28515625" style="142" bestFit="1" customWidth="1"/>
    <col min="14485" max="14485" width="9.28515625" style="142" bestFit="1" customWidth="1"/>
    <col min="14486" max="14486" width="9.7109375" style="142" bestFit="1" customWidth="1"/>
    <col min="14487" max="14498" width="7.7109375" style="142" customWidth="1"/>
    <col min="14499" max="14499" width="7.7109375" style="142"/>
    <col min="14500" max="14502" width="7.7109375" style="142" customWidth="1"/>
    <col min="14503" max="14735" width="7.7109375" style="142"/>
    <col min="14736" max="14736" width="14.7109375" style="142" bestFit="1" customWidth="1"/>
    <col min="14737" max="14737" width="12.140625" style="142" bestFit="1" customWidth="1"/>
    <col min="14738" max="14738" width="12.7109375" style="142" bestFit="1" customWidth="1"/>
    <col min="14739" max="14739" width="12" style="142" bestFit="1" customWidth="1"/>
    <col min="14740" max="14740" width="12.28515625" style="142" bestFit="1" customWidth="1"/>
    <col min="14741" max="14741" width="9.28515625" style="142" bestFit="1" customWidth="1"/>
    <col min="14742" max="14742" width="9.7109375" style="142" bestFit="1" customWidth="1"/>
    <col min="14743" max="14754" width="7.7109375" style="142" customWidth="1"/>
    <col min="14755" max="14755" width="7.7109375" style="142"/>
    <col min="14756" max="14758" width="7.7109375" style="142" customWidth="1"/>
    <col min="14759" max="14991" width="7.7109375" style="142"/>
    <col min="14992" max="14992" width="14.7109375" style="142" bestFit="1" customWidth="1"/>
    <col min="14993" max="14993" width="12.140625" style="142" bestFit="1" customWidth="1"/>
    <col min="14994" max="14994" width="12.7109375" style="142" bestFit="1" customWidth="1"/>
    <col min="14995" max="14995" width="12" style="142" bestFit="1" customWidth="1"/>
    <col min="14996" max="14996" width="12.28515625" style="142" bestFit="1" customWidth="1"/>
    <col min="14997" max="14997" width="9.28515625" style="142" bestFit="1" customWidth="1"/>
    <col min="14998" max="14998" width="9.7109375" style="142" bestFit="1" customWidth="1"/>
    <col min="14999" max="15010" width="7.7109375" style="142" customWidth="1"/>
    <col min="15011" max="15011" width="7.7109375" style="142"/>
    <col min="15012" max="15014" width="7.7109375" style="142" customWidth="1"/>
    <col min="15015" max="15247" width="7.7109375" style="142"/>
    <col min="15248" max="15248" width="14.7109375" style="142" bestFit="1" customWidth="1"/>
    <col min="15249" max="15249" width="12.140625" style="142" bestFit="1" customWidth="1"/>
    <col min="15250" max="15250" width="12.7109375" style="142" bestFit="1" customWidth="1"/>
    <col min="15251" max="15251" width="12" style="142" bestFit="1" customWidth="1"/>
    <col min="15252" max="15252" width="12.28515625" style="142" bestFit="1" customWidth="1"/>
    <col min="15253" max="15253" width="9.28515625" style="142" bestFit="1" customWidth="1"/>
    <col min="15254" max="15254" width="9.7109375" style="142" bestFit="1" customWidth="1"/>
    <col min="15255" max="15266" width="7.7109375" style="142" customWidth="1"/>
    <col min="15267" max="15267" width="7.7109375" style="142"/>
    <col min="15268" max="15270" width="7.7109375" style="142" customWidth="1"/>
    <col min="15271" max="15503" width="7.7109375" style="142"/>
    <col min="15504" max="15504" width="14.7109375" style="142" bestFit="1" customWidth="1"/>
    <col min="15505" max="15505" width="12.140625" style="142" bestFit="1" customWidth="1"/>
    <col min="15506" max="15506" width="12.7109375" style="142" bestFit="1" customWidth="1"/>
    <col min="15507" max="15507" width="12" style="142" bestFit="1" customWidth="1"/>
    <col min="15508" max="15508" width="12.28515625" style="142" bestFit="1" customWidth="1"/>
    <col min="15509" max="15509" width="9.28515625" style="142" bestFit="1" customWidth="1"/>
    <col min="15510" max="15510" width="9.7109375" style="142" bestFit="1" customWidth="1"/>
    <col min="15511" max="15522" width="7.7109375" style="142" customWidth="1"/>
    <col min="15523" max="15523" width="7.7109375" style="142"/>
    <col min="15524" max="15526" width="7.7109375" style="142" customWidth="1"/>
    <col min="15527" max="15759" width="7.7109375" style="142"/>
    <col min="15760" max="15760" width="14.7109375" style="142" bestFit="1" customWidth="1"/>
    <col min="15761" max="15761" width="12.140625" style="142" bestFit="1" customWidth="1"/>
    <col min="15762" max="15762" width="12.7109375" style="142" bestFit="1" customWidth="1"/>
    <col min="15763" max="15763" width="12" style="142" bestFit="1" customWidth="1"/>
    <col min="15764" max="15764" width="12.28515625" style="142" bestFit="1" customWidth="1"/>
    <col min="15765" max="15765" width="9.28515625" style="142" bestFit="1" customWidth="1"/>
    <col min="15766" max="15766" width="9.7109375" style="142" bestFit="1" customWidth="1"/>
    <col min="15767" max="15778" width="7.7109375" style="142" customWidth="1"/>
    <col min="15779" max="15779" width="7.7109375" style="142"/>
    <col min="15780" max="15782" width="7.7109375" style="142" customWidth="1"/>
    <col min="15783" max="16015" width="7.7109375" style="142"/>
    <col min="16016" max="16016" width="14.7109375" style="142" bestFit="1" customWidth="1"/>
    <col min="16017" max="16017" width="12.140625" style="142" bestFit="1" customWidth="1"/>
    <col min="16018" max="16018" width="12.7109375" style="142" bestFit="1" customWidth="1"/>
    <col min="16019" max="16019" width="12" style="142" bestFit="1" customWidth="1"/>
    <col min="16020" max="16020" width="12.28515625" style="142" bestFit="1" customWidth="1"/>
    <col min="16021" max="16021" width="9.28515625" style="142" bestFit="1" customWidth="1"/>
    <col min="16022" max="16022" width="9.7109375" style="142" bestFit="1" customWidth="1"/>
    <col min="16023" max="16034" width="7.7109375" style="142" customWidth="1"/>
    <col min="16035" max="16035" width="7.7109375" style="142"/>
    <col min="16036" max="16038" width="7.7109375" style="142" customWidth="1"/>
    <col min="16039" max="16384" width="7.7109375" style="142"/>
  </cols>
  <sheetData>
    <row r="1" spans="1:8" s="140" customFormat="1" ht="33" customHeight="1">
      <c r="A1" s="1007" t="s">
        <v>1059</v>
      </c>
      <c r="B1" s="1007"/>
      <c r="C1" s="1007"/>
      <c r="D1" s="1007"/>
      <c r="E1" s="1007"/>
      <c r="F1" s="1007"/>
      <c r="G1" s="1007"/>
    </row>
    <row r="2" spans="1:8" s="124" customFormat="1" ht="33" customHeight="1">
      <c r="A2" s="1069" t="s">
        <v>1500</v>
      </c>
      <c r="B2" s="1069"/>
      <c r="C2" s="1069"/>
      <c r="D2" s="1069"/>
      <c r="E2" s="1069"/>
      <c r="F2" s="1069"/>
      <c r="G2" s="1069"/>
    </row>
    <row r="3" spans="1:8" s="124" customFormat="1" ht="21" customHeight="1">
      <c r="A3" s="1071" t="s">
        <v>508</v>
      </c>
      <c r="B3" s="1209"/>
      <c r="C3" s="1209"/>
      <c r="D3" s="1072" t="s">
        <v>509</v>
      </c>
      <c r="E3" s="1072"/>
      <c r="F3" s="1072"/>
      <c r="G3" s="1073"/>
    </row>
    <row r="4" spans="1:8" s="51" customFormat="1" ht="54.95" customHeight="1">
      <c r="A4" s="1074" t="s">
        <v>832</v>
      </c>
      <c r="B4" s="652" t="s">
        <v>670</v>
      </c>
      <c r="C4" s="652" t="s">
        <v>630</v>
      </c>
      <c r="D4" s="652" t="s">
        <v>671</v>
      </c>
      <c r="E4" s="652" t="s">
        <v>871</v>
      </c>
      <c r="F4" s="652" t="s">
        <v>631</v>
      </c>
      <c r="G4" s="1074" t="s">
        <v>838</v>
      </c>
    </row>
    <row r="5" spans="1:8" s="51" customFormat="1" ht="54.95" customHeight="1">
      <c r="A5" s="1074"/>
      <c r="B5" s="652" t="s">
        <v>676</v>
      </c>
      <c r="C5" s="652" t="s">
        <v>672</v>
      </c>
      <c r="D5" s="652" t="s">
        <v>673</v>
      </c>
      <c r="E5" s="652" t="s">
        <v>674</v>
      </c>
      <c r="F5" s="652" t="s">
        <v>675</v>
      </c>
      <c r="G5" s="1074"/>
    </row>
    <row r="6" spans="1:8" s="140" customFormat="1" ht="39" customHeight="1">
      <c r="A6" s="649" t="s">
        <v>104</v>
      </c>
      <c r="B6" s="419">
        <v>884526</v>
      </c>
      <c r="C6" s="419">
        <v>430837</v>
      </c>
      <c r="D6" s="452">
        <f>SUM(B6:C6)</f>
        <v>1315363</v>
      </c>
      <c r="E6" s="419">
        <v>17946</v>
      </c>
      <c r="F6" s="419">
        <v>21329</v>
      </c>
      <c r="G6" s="649" t="s">
        <v>2</v>
      </c>
      <c r="H6" s="811"/>
    </row>
    <row r="7" spans="1:8" s="140" customFormat="1" ht="39" customHeight="1">
      <c r="A7" s="649" t="s">
        <v>750</v>
      </c>
      <c r="B7" s="432">
        <v>233204</v>
      </c>
      <c r="C7" s="432">
        <v>380631</v>
      </c>
      <c r="D7" s="452">
        <f t="shared" ref="D7:D26" si="0">SUM(B7:C7)</f>
        <v>613835</v>
      </c>
      <c r="E7" s="432">
        <v>19878</v>
      </c>
      <c r="F7" s="432">
        <v>40871</v>
      </c>
      <c r="G7" s="649" t="s">
        <v>1139</v>
      </c>
    </row>
    <row r="8" spans="1:8" s="140" customFormat="1" ht="39" customHeight="1">
      <c r="A8" s="649" t="s">
        <v>105</v>
      </c>
      <c r="B8" s="877">
        <v>301046</v>
      </c>
      <c r="C8" s="419">
        <v>288991</v>
      </c>
      <c r="D8" s="452">
        <f t="shared" si="0"/>
        <v>590037</v>
      </c>
      <c r="E8" s="419">
        <v>42258</v>
      </c>
      <c r="F8" s="419">
        <v>77954</v>
      </c>
      <c r="G8" s="649" t="s">
        <v>5</v>
      </c>
    </row>
    <row r="9" spans="1:8" s="140" customFormat="1" ht="39" customHeight="1">
      <c r="A9" s="649" t="s">
        <v>106</v>
      </c>
      <c r="B9" s="432">
        <v>259431</v>
      </c>
      <c r="C9" s="432">
        <v>137062</v>
      </c>
      <c r="D9" s="452">
        <f t="shared" si="0"/>
        <v>396493</v>
      </c>
      <c r="E9" s="432">
        <v>7437</v>
      </c>
      <c r="F9" s="432">
        <v>15652</v>
      </c>
      <c r="G9" s="649" t="s">
        <v>7</v>
      </c>
    </row>
    <row r="10" spans="1:8" s="140" customFormat="1" ht="39" customHeight="1">
      <c r="A10" s="649" t="s">
        <v>107</v>
      </c>
      <c r="B10" s="419">
        <v>171235</v>
      </c>
      <c r="C10" s="419">
        <v>65290</v>
      </c>
      <c r="D10" s="452">
        <f t="shared" si="0"/>
        <v>236525</v>
      </c>
      <c r="E10" s="419">
        <v>15005</v>
      </c>
      <c r="F10" s="419">
        <v>42607</v>
      </c>
      <c r="G10" s="649" t="s">
        <v>8</v>
      </c>
    </row>
    <row r="11" spans="1:8" ht="39" customHeight="1">
      <c r="A11" s="649" t="s">
        <v>108</v>
      </c>
      <c r="B11" s="432">
        <v>200534</v>
      </c>
      <c r="C11" s="432">
        <v>118985</v>
      </c>
      <c r="D11" s="452">
        <f t="shared" si="0"/>
        <v>319519</v>
      </c>
      <c r="E11" s="432">
        <v>20793</v>
      </c>
      <c r="F11" s="432">
        <v>25482</v>
      </c>
      <c r="G11" s="649" t="s">
        <v>10</v>
      </c>
    </row>
    <row r="12" spans="1:8" ht="39" customHeight="1">
      <c r="A12" s="649" t="s">
        <v>39</v>
      </c>
      <c r="B12" s="419">
        <v>227735</v>
      </c>
      <c r="C12" s="419">
        <v>150847</v>
      </c>
      <c r="D12" s="452">
        <f t="shared" si="0"/>
        <v>378582</v>
      </c>
      <c r="E12" s="419">
        <v>6402</v>
      </c>
      <c r="F12" s="419">
        <v>20322</v>
      </c>
      <c r="G12" s="649" t="s">
        <v>11</v>
      </c>
    </row>
    <row r="13" spans="1:8" s="143" customFormat="1" ht="39" customHeight="1">
      <c r="A13" s="649" t="s">
        <v>111</v>
      </c>
      <c r="B13" s="432">
        <v>165917</v>
      </c>
      <c r="C13" s="432">
        <v>123158</v>
      </c>
      <c r="D13" s="452">
        <f t="shared" si="0"/>
        <v>289075</v>
      </c>
      <c r="E13" s="432">
        <v>20885</v>
      </c>
      <c r="F13" s="432">
        <v>26802</v>
      </c>
      <c r="G13" s="649" t="s">
        <v>13</v>
      </c>
    </row>
    <row r="14" spans="1:8" s="140" customFormat="1" ht="39" customHeight="1">
      <c r="A14" s="649" t="s">
        <v>124</v>
      </c>
      <c r="B14" s="419">
        <v>43790</v>
      </c>
      <c r="C14" s="419">
        <v>20356</v>
      </c>
      <c r="D14" s="452">
        <f t="shared" si="0"/>
        <v>64146</v>
      </c>
      <c r="E14" s="419">
        <v>4706</v>
      </c>
      <c r="F14" s="419">
        <v>7758</v>
      </c>
      <c r="G14" s="649" t="s">
        <v>15</v>
      </c>
    </row>
    <row r="15" spans="1:8" s="140" customFormat="1" ht="39" customHeight="1">
      <c r="A15" s="649" t="s">
        <v>112</v>
      </c>
      <c r="B15" s="432">
        <v>186898</v>
      </c>
      <c r="C15" s="432">
        <v>140220</v>
      </c>
      <c r="D15" s="452">
        <f>SUM(B15:C15)</f>
        <v>327118</v>
      </c>
      <c r="E15" s="432">
        <v>21653</v>
      </c>
      <c r="F15" s="432">
        <v>36102</v>
      </c>
      <c r="G15" s="649" t="s">
        <v>17</v>
      </c>
    </row>
    <row r="16" spans="1:8" s="140" customFormat="1" ht="39" customHeight="1">
      <c r="A16" s="649" t="s">
        <v>40</v>
      </c>
      <c r="B16" s="419">
        <v>7491</v>
      </c>
      <c r="C16" s="419">
        <v>11844</v>
      </c>
      <c r="D16" s="452">
        <f t="shared" si="0"/>
        <v>19335</v>
      </c>
      <c r="E16" s="419">
        <v>1435</v>
      </c>
      <c r="F16" s="419">
        <v>1485</v>
      </c>
      <c r="G16" s="649" t="s">
        <v>18</v>
      </c>
    </row>
    <row r="17" spans="1:8" s="140" customFormat="1" ht="39" customHeight="1">
      <c r="A17" s="649" t="s">
        <v>113</v>
      </c>
      <c r="B17" s="432">
        <v>189331</v>
      </c>
      <c r="C17" s="432">
        <v>85361</v>
      </c>
      <c r="D17" s="452">
        <f t="shared" si="0"/>
        <v>274692</v>
      </c>
      <c r="E17" s="432">
        <v>10635</v>
      </c>
      <c r="F17" s="432">
        <v>11081</v>
      </c>
      <c r="G17" s="649" t="s">
        <v>20</v>
      </c>
    </row>
    <row r="18" spans="1:8" s="140" customFormat="1" ht="39" customHeight="1">
      <c r="A18" s="649" t="s">
        <v>21</v>
      </c>
      <c r="B18" s="419">
        <v>34611</v>
      </c>
      <c r="C18" s="419">
        <v>23896</v>
      </c>
      <c r="D18" s="452">
        <f t="shared" si="0"/>
        <v>58507</v>
      </c>
      <c r="E18" s="419">
        <v>6287</v>
      </c>
      <c r="F18" s="419">
        <v>9847</v>
      </c>
      <c r="G18" s="649" t="s">
        <v>114</v>
      </c>
    </row>
    <row r="19" spans="1:8" s="140" customFormat="1" ht="39" customHeight="1">
      <c r="A19" s="649" t="s">
        <v>115</v>
      </c>
      <c r="B19" s="432">
        <v>29183</v>
      </c>
      <c r="C19" s="432">
        <v>21497</v>
      </c>
      <c r="D19" s="452">
        <f t="shared" si="0"/>
        <v>50680</v>
      </c>
      <c r="E19" s="432">
        <v>1167</v>
      </c>
      <c r="F19" s="432">
        <v>1500</v>
      </c>
      <c r="G19" s="649" t="s">
        <v>23</v>
      </c>
    </row>
    <row r="20" spans="1:8" s="140" customFormat="1" ht="39" customHeight="1">
      <c r="A20" s="649" t="s">
        <v>24</v>
      </c>
      <c r="B20" s="419">
        <v>219939</v>
      </c>
      <c r="C20" s="419">
        <v>135017</v>
      </c>
      <c r="D20" s="452">
        <f t="shared" si="0"/>
        <v>354956</v>
      </c>
      <c r="E20" s="419">
        <v>32449</v>
      </c>
      <c r="F20" s="419">
        <v>44099</v>
      </c>
      <c r="G20" s="649" t="s">
        <v>25</v>
      </c>
    </row>
    <row r="21" spans="1:8" s="140" customFormat="1" ht="39" customHeight="1">
      <c r="A21" s="649" t="s">
        <v>116</v>
      </c>
      <c r="B21" s="432">
        <v>196550</v>
      </c>
      <c r="C21" s="432">
        <v>41386</v>
      </c>
      <c r="D21" s="452">
        <f t="shared" si="0"/>
        <v>237936</v>
      </c>
      <c r="E21" s="432">
        <v>8405</v>
      </c>
      <c r="F21" s="432">
        <v>12639</v>
      </c>
      <c r="G21" s="649" t="s">
        <v>117</v>
      </c>
    </row>
    <row r="22" spans="1:8" s="140" customFormat="1" ht="39" customHeight="1">
      <c r="A22" s="649" t="s">
        <v>118</v>
      </c>
      <c r="B22" s="419">
        <v>73785</v>
      </c>
      <c r="C22" s="419">
        <v>107812</v>
      </c>
      <c r="D22" s="452">
        <f>SUM(B22:C22)</f>
        <v>181597</v>
      </c>
      <c r="E22" s="419">
        <v>8185</v>
      </c>
      <c r="F22" s="419">
        <v>11605</v>
      </c>
      <c r="G22" s="649" t="s">
        <v>28</v>
      </c>
    </row>
    <row r="23" spans="1:8" s="140" customFormat="1" ht="39" customHeight="1">
      <c r="A23" s="649" t="s">
        <v>126</v>
      </c>
      <c r="B23" s="432">
        <v>47538</v>
      </c>
      <c r="C23" s="432">
        <v>4014</v>
      </c>
      <c r="D23" s="452">
        <f t="shared" si="0"/>
        <v>51552</v>
      </c>
      <c r="E23" s="432">
        <v>5071</v>
      </c>
      <c r="F23" s="432">
        <v>10028</v>
      </c>
      <c r="G23" s="649" t="s">
        <v>30</v>
      </c>
    </row>
    <row r="24" spans="1:8" ht="39" customHeight="1">
      <c r="A24" s="649" t="s">
        <v>31</v>
      </c>
      <c r="B24" s="877">
        <v>7755</v>
      </c>
      <c r="C24" s="419">
        <v>24390</v>
      </c>
      <c r="D24" s="452">
        <f t="shared" si="0"/>
        <v>32145</v>
      </c>
      <c r="E24" s="419">
        <v>4179</v>
      </c>
      <c r="F24" s="419">
        <v>3910</v>
      </c>
      <c r="G24" s="649" t="s">
        <v>32</v>
      </c>
      <c r="H24" s="902"/>
    </row>
    <row r="25" spans="1:8" s="140" customFormat="1" ht="39" customHeight="1">
      <c r="A25" s="649" t="s">
        <v>33</v>
      </c>
      <c r="B25" s="432">
        <v>15449</v>
      </c>
      <c r="C25" s="432">
        <v>6351</v>
      </c>
      <c r="D25" s="452">
        <f t="shared" si="0"/>
        <v>21800</v>
      </c>
      <c r="E25" s="432">
        <v>2917</v>
      </c>
      <c r="F25" s="432">
        <v>2559</v>
      </c>
      <c r="G25" s="649" t="s">
        <v>34</v>
      </c>
    </row>
    <row r="26" spans="1:8" ht="39" customHeight="1">
      <c r="A26" s="392" t="s">
        <v>58</v>
      </c>
      <c r="B26" s="453">
        <f>SUM(B6:B25)</f>
        <v>3495948</v>
      </c>
      <c r="C26" s="453">
        <f>SUM(C6:C25)</f>
        <v>2317945</v>
      </c>
      <c r="D26" s="453">
        <f t="shared" si="0"/>
        <v>5813893</v>
      </c>
      <c r="E26" s="453">
        <f>SUM(E6:E25)</f>
        <v>257693</v>
      </c>
      <c r="F26" s="453">
        <f>SUM(F6:F25)</f>
        <v>423632</v>
      </c>
      <c r="G26" s="392" t="s">
        <v>36</v>
      </c>
    </row>
    <row r="27" spans="1:8" ht="30" customHeight="1"/>
    <row r="30" spans="1:8" s="140" customFormat="1"/>
    <row r="31" spans="1:8" s="140" customFormat="1"/>
  </sheetData>
  <mergeCells count="6">
    <mergeCell ref="A1:G1"/>
    <mergeCell ref="A2:G2"/>
    <mergeCell ref="A3:C3"/>
    <mergeCell ref="D3:G3"/>
    <mergeCell ref="A4:A5"/>
    <mergeCell ref="G4:G5"/>
  </mergeCells>
  <printOptions horizontalCentered="1" verticalCentered="1"/>
  <pageMargins left="0.7" right="0.7" top="1" bottom="1" header="0.5" footer="0.5"/>
  <pageSetup paperSize="9" scale="63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W9"/>
  <sheetViews>
    <sheetView showGridLines="0" rightToLeft="1" zoomScaleNormal="100" workbookViewId="0">
      <selection activeCell="A3" sqref="A3:C3"/>
    </sheetView>
  </sheetViews>
  <sheetFormatPr defaultColWidth="7.7109375" defaultRowHeight="15.75"/>
  <cols>
    <col min="1" max="1" width="39.7109375" style="134" customWidth="1"/>
    <col min="2" max="6" width="13.7109375" style="134" customWidth="1"/>
    <col min="7" max="7" width="39.7109375" style="134" customWidth="1"/>
    <col min="8" max="9" width="7.7109375" style="134" customWidth="1"/>
    <col min="10" max="10" width="14.7109375" style="134" customWidth="1"/>
    <col min="11" max="18" width="7.7109375" style="134" customWidth="1"/>
    <col min="19" max="257" width="7.7109375" style="134"/>
    <col min="258" max="258" width="33.28515625" style="134" customWidth="1"/>
    <col min="259" max="259" width="11.7109375" style="134" customWidth="1"/>
    <col min="260" max="261" width="11" style="134" customWidth="1"/>
    <col min="262" max="262" width="11.28515625" style="134" customWidth="1"/>
    <col min="263" max="263" width="11.7109375" style="134" customWidth="1"/>
    <col min="264" max="513" width="7.7109375" style="134"/>
    <col min="514" max="514" width="33.28515625" style="134" customWidth="1"/>
    <col min="515" max="515" width="11.7109375" style="134" customWidth="1"/>
    <col min="516" max="517" width="11" style="134" customWidth="1"/>
    <col min="518" max="518" width="11.28515625" style="134" customWidth="1"/>
    <col min="519" max="519" width="11.7109375" style="134" customWidth="1"/>
    <col min="520" max="769" width="7.7109375" style="134"/>
    <col min="770" max="770" width="33.28515625" style="134" customWidth="1"/>
    <col min="771" max="771" width="11.7109375" style="134" customWidth="1"/>
    <col min="772" max="773" width="11" style="134" customWidth="1"/>
    <col min="774" max="774" width="11.28515625" style="134" customWidth="1"/>
    <col min="775" max="775" width="11.7109375" style="134" customWidth="1"/>
    <col min="776" max="1025" width="7.7109375" style="134"/>
    <col min="1026" max="1026" width="33.28515625" style="134" customWidth="1"/>
    <col min="1027" max="1027" width="11.7109375" style="134" customWidth="1"/>
    <col min="1028" max="1029" width="11" style="134" customWidth="1"/>
    <col min="1030" max="1030" width="11.28515625" style="134" customWidth="1"/>
    <col min="1031" max="1031" width="11.7109375" style="134" customWidth="1"/>
    <col min="1032" max="1281" width="7.7109375" style="134"/>
    <col min="1282" max="1282" width="33.28515625" style="134" customWidth="1"/>
    <col min="1283" max="1283" width="11.7109375" style="134" customWidth="1"/>
    <col min="1284" max="1285" width="11" style="134" customWidth="1"/>
    <col min="1286" max="1286" width="11.28515625" style="134" customWidth="1"/>
    <col min="1287" max="1287" width="11.7109375" style="134" customWidth="1"/>
    <col min="1288" max="1537" width="7.7109375" style="134"/>
    <col min="1538" max="1538" width="33.28515625" style="134" customWidth="1"/>
    <col min="1539" max="1539" width="11.7109375" style="134" customWidth="1"/>
    <col min="1540" max="1541" width="11" style="134" customWidth="1"/>
    <col min="1542" max="1542" width="11.28515625" style="134" customWidth="1"/>
    <col min="1543" max="1543" width="11.7109375" style="134" customWidth="1"/>
    <col min="1544" max="1793" width="7.7109375" style="134"/>
    <col min="1794" max="1794" width="33.28515625" style="134" customWidth="1"/>
    <col min="1795" max="1795" width="11.7109375" style="134" customWidth="1"/>
    <col min="1796" max="1797" width="11" style="134" customWidth="1"/>
    <col min="1798" max="1798" width="11.28515625" style="134" customWidth="1"/>
    <col min="1799" max="1799" width="11.7109375" style="134" customWidth="1"/>
    <col min="1800" max="2049" width="7.7109375" style="134"/>
    <col min="2050" max="2050" width="33.28515625" style="134" customWidth="1"/>
    <col min="2051" max="2051" width="11.7109375" style="134" customWidth="1"/>
    <col min="2052" max="2053" width="11" style="134" customWidth="1"/>
    <col min="2054" max="2054" width="11.28515625" style="134" customWidth="1"/>
    <col min="2055" max="2055" width="11.7109375" style="134" customWidth="1"/>
    <col min="2056" max="2305" width="7.7109375" style="134"/>
    <col min="2306" max="2306" width="33.28515625" style="134" customWidth="1"/>
    <col min="2307" max="2307" width="11.7109375" style="134" customWidth="1"/>
    <col min="2308" max="2309" width="11" style="134" customWidth="1"/>
    <col min="2310" max="2310" width="11.28515625" style="134" customWidth="1"/>
    <col min="2311" max="2311" width="11.7109375" style="134" customWidth="1"/>
    <col min="2312" max="2561" width="7.7109375" style="134"/>
    <col min="2562" max="2562" width="33.28515625" style="134" customWidth="1"/>
    <col min="2563" max="2563" width="11.7109375" style="134" customWidth="1"/>
    <col min="2564" max="2565" width="11" style="134" customWidth="1"/>
    <col min="2566" max="2566" width="11.28515625" style="134" customWidth="1"/>
    <col min="2567" max="2567" width="11.7109375" style="134" customWidth="1"/>
    <col min="2568" max="2817" width="7.7109375" style="134"/>
    <col min="2818" max="2818" width="33.28515625" style="134" customWidth="1"/>
    <col min="2819" max="2819" width="11.7109375" style="134" customWidth="1"/>
    <col min="2820" max="2821" width="11" style="134" customWidth="1"/>
    <col min="2822" max="2822" width="11.28515625" style="134" customWidth="1"/>
    <col min="2823" max="2823" width="11.7109375" style="134" customWidth="1"/>
    <col min="2824" max="3073" width="7.7109375" style="134"/>
    <col min="3074" max="3074" width="33.28515625" style="134" customWidth="1"/>
    <col min="3075" max="3075" width="11.7109375" style="134" customWidth="1"/>
    <col min="3076" max="3077" width="11" style="134" customWidth="1"/>
    <col min="3078" max="3078" width="11.28515625" style="134" customWidth="1"/>
    <col min="3079" max="3079" width="11.7109375" style="134" customWidth="1"/>
    <col min="3080" max="3329" width="7.7109375" style="134"/>
    <col min="3330" max="3330" width="33.28515625" style="134" customWidth="1"/>
    <col min="3331" max="3331" width="11.7109375" style="134" customWidth="1"/>
    <col min="3332" max="3333" width="11" style="134" customWidth="1"/>
    <col min="3334" max="3334" width="11.28515625" style="134" customWidth="1"/>
    <col min="3335" max="3335" width="11.7109375" style="134" customWidth="1"/>
    <col min="3336" max="3585" width="7.7109375" style="134"/>
    <col min="3586" max="3586" width="33.28515625" style="134" customWidth="1"/>
    <col min="3587" max="3587" width="11.7109375" style="134" customWidth="1"/>
    <col min="3588" max="3589" width="11" style="134" customWidth="1"/>
    <col min="3590" max="3590" width="11.28515625" style="134" customWidth="1"/>
    <col min="3591" max="3591" width="11.7109375" style="134" customWidth="1"/>
    <col min="3592" max="3841" width="7.7109375" style="134"/>
    <col min="3842" max="3842" width="33.28515625" style="134" customWidth="1"/>
    <col min="3843" max="3843" width="11.7109375" style="134" customWidth="1"/>
    <col min="3844" max="3845" width="11" style="134" customWidth="1"/>
    <col min="3846" max="3846" width="11.28515625" style="134" customWidth="1"/>
    <col min="3847" max="3847" width="11.7109375" style="134" customWidth="1"/>
    <col min="3848" max="4097" width="7.7109375" style="134"/>
    <col min="4098" max="4098" width="33.28515625" style="134" customWidth="1"/>
    <col min="4099" max="4099" width="11.7109375" style="134" customWidth="1"/>
    <col min="4100" max="4101" width="11" style="134" customWidth="1"/>
    <col min="4102" max="4102" width="11.28515625" style="134" customWidth="1"/>
    <col min="4103" max="4103" width="11.7109375" style="134" customWidth="1"/>
    <col min="4104" max="4353" width="7.7109375" style="134"/>
    <col min="4354" max="4354" width="33.28515625" style="134" customWidth="1"/>
    <col min="4355" max="4355" width="11.7109375" style="134" customWidth="1"/>
    <col min="4356" max="4357" width="11" style="134" customWidth="1"/>
    <col min="4358" max="4358" width="11.28515625" style="134" customWidth="1"/>
    <col min="4359" max="4359" width="11.7109375" style="134" customWidth="1"/>
    <col min="4360" max="4609" width="7.7109375" style="134"/>
    <col min="4610" max="4610" width="33.28515625" style="134" customWidth="1"/>
    <col min="4611" max="4611" width="11.7109375" style="134" customWidth="1"/>
    <col min="4612" max="4613" width="11" style="134" customWidth="1"/>
    <col min="4614" max="4614" width="11.28515625" style="134" customWidth="1"/>
    <col min="4615" max="4615" width="11.7109375" style="134" customWidth="1"/>
    <col min="4616" max="4865" width="7.7109375" style="134"/>
    <col min="4866" max="4866" width="33.28515625" style="134" customWidth="1"/>
    <col min="4867" max="4867" width="11.7109375" style="134" customWidth="1"/>
    <col min="4868" max="4869" width="11" style="134" customWidth="1"/>
    <col min="4870" max="4870" width="11.28515625" style="134" customWidth="1"/>
    <col min="4871" max="4871" width="11.7109375" style="134" customWidth="1"/>
    <col min="4872" max="5121" width="7.7109375" style="134"/>
    <col min="5122" max="5122" width="33.28515625" style="134" customWidth="1"/>
    <col min="5123" max="5123" width="11.7109375" style="134" customWidth="1"/>
    <col min="5124" max="5125" width="11" style="134" customWidth="1"/>
    <col min="5126" max="5126" width="11.28515625" style="134" customWidth="1"/>
    <col min="5127" max="5127" width="11.7109375" style="134" customWidth="1"/>
    <col min="5128" max="5377" width="7.7109375" style="134"/>
    <col min="5378" max="5378" width="33.28515625" style="134" customWidth="1"/>
    <col min="5379" max="5379" width="11.7109375" style="134" customWidth="1"/>
    <col min="5380" max="5381" width="11" style="134" customWidth="1"/>
    <col min="5382" max="5382" width="11.28515625" style="134" customWidth="1"/>
    <col min="5383" max="5383" width="11.7109375" style="134" customWidth="1"/>
    <col min="5384" max="5633" width="7.7109375" style="134"/>
    <col min="5634" max="5634" width="33.28515625" style="134" customWidth="1"/>
    <col min="5635" max="5635" width="11.7109375" style="134" customWidth="1"/>
    <col min="5636" max="5637" width="11" style="134" customWidth="1"/>
    <col min="5638" max="5638" width="11.28515625" style="134" customWidth="1"/>
    <col min="5639" max="5639" width="11.7109375" style="134" customWidth="1"/>
    <col min="5640" max="5889" width="7.7109375" style="134"/>
    <col min="5890" max="5890" width="33.28515625" style="134" customWidth="1"/>
    <col min="5891" max="5891" width="11.7109375" style="134" customWidth="1"/>
    <col min="5892" max="5893" width="11" style="134" customWidth="1"/>
    <col min="5894" max="5894" width="11.28515625" style="134" customWidth="1"/>
    <col min="5895" max="5895" width="11.7109375" style="134" customWidth="1"/>
    <col min="5896" max="6145" width="7.7109375" style="134"/>
    <col min="6146" max="6146" width="33.28515625" style="134" customWidth="1"/>
    <col min="6147" max="6147" width="11.7109375" style="134" customWidth="1"/>
    <col min="6148" max="6149" width="11" style="134" customWidth="1"/>
    <col min="6150" max="6150" width="11.28515625" style="134" customWidth="1"/>
    <col min="6151" max="6151" width="11.7109375" style="134" customWidth="1"/>
    <col min="6152" max="6401" width="7.7109375" style="134"/>
    <col min="6402" max="6402" width="33.28515625" style="134" customWidth="1"/>
    <col min="6403" max="6403" width="11.7109375" style="134" customWidth="1"/>
    <col min="6404" max="6405" width="11" style="134" customWidth="1"/>
    <col min="6406" max="6406" width="11.28515625" style="134" customWidth="1"/>
    <col min="6407" max="6407" width="11.7109375" style="134" customWidth="1"/>
    <col min="6408" max="6657" width="7.7109375" style="134"/>
    <col min="6658" max="6658" width="33.28515625" style="134" customWidth="1"/>
    <col min="6659" max="6659" width="11.7109375" style="134" customWidth="1"/>
    <col min="6660" max="6661" width="11" style="134" customWidth="1"/>
    <col min="6662" max="6662" width="11.28515625" style="134" customWidth="1"/>
    <col min="6663" max="6663" width="11.7109375" style="134" customWidth="1"/>
    <col min="6664" max="6913" width="7.7109375" style="134"/>
    <col min="6914" max="6914" width="33.28515625" style="134" customWidth="1"/>
    <col min="6915" max="6915" width="11.7109375" style="134" customWidth="1"/>
    <col min="6916" max="6917" width="11" style="134" customWidth="1"/>
    <col min="6918" max="6918" width="11.28515625" style="134" customWidth="1"/>
    <col min="6919" max="6919" width="11.7109375" style="134" customWidth="1"/>
    <col min="6920" max="7169" width="7.7109375" style="134"/>
    <col min="7170" max="7170" width="33.28515625" style="134" customWidth="1"/>
    <col min="7171" max="7171" width="11.7109375" style="134" customWidth="1"/>
    <col min="7172" max="7173" width="11" style="134" customWidth="1"/>
    <col min="7174" max="7174" width="11.28515625" style="134" customWidth="1"/>
    <col min="7175" max="7175" width="11.7109375" style="134" customWidth="1"/>
    <col min="7176" max="7425" width="7.7109375" style="134"/>
    <col min="7426" max="7426" width="33.28515625" style="134" customWidth="1"/>
    <col min="7427" max="7427" width="11.7109375" style="134" customWidth="1"/>
    <col min="7428" max="7429" width="11" style="134" customWidth="1"/>
    <col min="7430" max="7430" width="11.28515625" style="134" customWidth="1"/>
    <col min="7431" max="7431" width="11.7109375" style="134" customWidth="1"/>
    <col min="7432" max="7681" width="7.7109375" style="134"/>
    <col min="7682" max="7682" width="33.28515625" style="134" customWidth="1"/>
    <col min="7683" max="7683" width="11.7109375" style="134" customWidth="1"/>
    <col min="7684" max="7685" width="11" style="134" customWidth="1"/>
    <col min="7686" max="7686" width="11.28515625" style="134" customWidth="1"/>
    <col min="7687" max="7687" width="11.7109375" style="134" customWidth="1"/>
    <col min="7688" max="7937" width="7.7109375" style="134"/>
    <col min="7938" max="7938" width="33.28515625" style="134" customWidth="1"/>
    <col min="7939" max="7939" width="11.7109375" style="134" customWidth="1"/>
    <col min="7940" max="7941" width="11" style="134" customWidth="1"/>
    <col min="7942" max="7942" width="11.28515625" style="134" customWidth="1"/>
    <col min="7943" max="7943" width="11.7109375" style="134" customWidth="1"/>
    <col min="7944" max="8193" width="7.7109375" style="134"/>
    <col min="8194" max="8194" width="33.28515625" style="134" customWidth="1"/>
    <col min="8195" max="8195" width="11.7109375" style="134" customWidth="1"/>
    <col min="8196" max="8197" width="11" style="134" customWidth="1"/>
    <col min="8198" max="8198" width="11.28515625" style="134" customWidth="1"/>
    <col min="8199" max="8199" width="11.7109375" style="134" customWidth="1"/>
    <col min="8200" max="8449" width="7.7109375" style="134"/>
    <col min="8450" max="8450" width="33.28515625" style="134" customWidth="1"/>
    <col min="8451" max="8451" width="11.7109375" style="134" customWidth="1"/>
    <col min="8452" max="8453" width="11" style="134" customWidth="1"/>
    <col min="8454" max="8454" width="11.28515625" style="134" customWidth="1"/>
    <col min="8455" max="8455" width="11.7109375" style="134" customWidth="1"/>
    <col min="8456" max="8705" width="7.7109375" style="134"/>
    <col min="8706" max="8706" width="33.28515625" style="134" customWidth="1"/>
    <col min="8707" max="8707" width="11.7109375" style="134" customWidth="1"/>
    <col min="8708" max="8709" width="11" style="134" customWidth="1"/>
    <col min="8710" max="8710" width="11.28515625" style="134" customWidth="1"/>
    <col min="8711" max="8711" width="11.7109375" style="134" customWidth="1"/>
    <col min="8712" max="8961" width="7.7109375" style="134"/>
    <col min="8962" max="8962" width="33.28515625" style="134" customWidth="1"/>
    <col min="8963" max="8963" width="11.7109375" style="134" customWidth="1"/>
    <col min="8964" max="8965" width="11" style="134" customWidth="1"/>
    <col min="8966" max="8966" width="11.28515625" style="134" customWidth="1"/>
    <col min="8967" max="8967" width="11.7109375" style="134" customWidth="1"/>
    <col min="8968" max="9217" width="7.7109375" style="134"/>
    <col min="9218" max="9218" width="33.28515625" style="134" customWidth="1"/>
    <col min="9219" max="9219" width="11.7109375" style="134" customWidth="1"/>
    <col min="9220" max="9221" width="11" style="134" customWidth="1"/>
    <col min="9222" max="9222" width="11.28515625" style="134" customWidth="1"/>
    <col min="9223" max="9223" width="11.7109375" style="134" customWidth="1"/>
    <col min="9224" max="9473" width="7.7109375" style="134"/>
    <col min="9474" max="9474" width="33.28515625" style="134" customWidth="1"/>
    <col min="9475" max="9475" width="11.7109375" style="134" customWidth="1"/>
    <col min="9476" max="9477" width="11" style="134" customWidth="1"/>
    <col min="9478" max="9478" width="11.28515625" style="134" customWidth="1"/>
    <col min="9479" max="9479" width="11.7109375" style="134" customWidth="1"/>
    <col min="9480" max="9729" width="7.7109375" style="134"/>
    <col min="9730" max="9730" width="33.28515625" style="134" customWidth="1"/>
    <col min="9731" max="9731" width="11.7109375" style="134" customWidth="1"/>
    <col min="9732" max="9733" width="11" style="134" customWidth="1"/>
    <col min="9734" max="9734" width="11.28515625" style="134" customWidth="1"/>
    <col min="9735" max="9735" width="11.7109375" style="134" customWidth="1"/>
    <col min="9736" max="9985" width="7.7109375" style="134"/>
    <col min="9986" max="9986" width="33.28515625" style="134" customWidth="1"/>
    <col min="9987" max="9987" width="11.7109375" style="134" customWidth="1"/>
    <col min="9988" max="9989" width="11" style="134" customWidth="1"/>
    <col min="9990" max="9990" width="11.28515625" style="134" customWidth="1"/>
    <col min="9991" max="9991" width="11.7109375" style="134" customWidth="1"/>
    <col min="9992" max="10241" width="7.7109375" style="134"/>
    <col min="10242" max="10242" width="33.28515625" style="134" customWidth="1"/>
    <col min="10243" max="10243" width="11.7109375" style="134" customWidth="1"/>
    <col min="10244" max="10245" width="11" style="134" customWidth="1"/>
    <col min="10246" max="10246" width="11.28515625" style="134" customWidth="1"/>
    <col min="10247" max="10247" width="11.7109375" style="134" customWidth="1"/>
    <col min="10248" max="10497" width="7.7109375" style="134"/>
    <col min="10498" max="10498" width="33.28515625" style="134" customWidth="1"/>
    <col min="10499" max="10499" width="11.7109375" style="134" customWidth="1"/>
    <col min="10500" max="10501" width="11" style="134" customWidth="1"/>
    <col min="10502" max="10502" width="11.28515625" style="134" customWidth="1"/>
    <col min="10503" max="10503" width="11.7109375" style="134" customWidth="1"/>
    <col min="10504" max="10753" width="7.7109375" style="134"/>
    <col min="10754" max="10754" width="33.28515625" style="134" customWidth="1"/>
    <col min="10755" max="10755" width="11.7109375" style="134" customWidth="1"/>
    <col min="10756" max="10757" width="11" style="134" customWidth="1"/>
    <col min="10758" max="10758" width="11.28515625" style="134" customWidth="1"/>
    <col min="10759" max="10759" width="11.7109375" style="134" customWidth="1"/>
    <col min="10760" max="11009" width="7.7109375" style="134"/>
    <col min="11010" max="11010" width="33.28515625" style="134" customWidth="1"/>
    <col min="11011" max="11011" width="11.7109375" style="134" customWidth="1"/>
    <col min="11012" max="11013" width="11" style="134" customWidth="1"/>
    <col min="11014" max="11014" width="11.28515625" style="134" customWidth="1"/>
    <col min="11015" max="11015" width="11.7109375" style="134" customWidth="1"/>
    <col min="11016" max="11265" width="7.7109375" style="134"/>
    <col min="11266" max="11266" width="33.28515625" style="134" customWidth="1"/>
    <col min="11267" max="11267" width="11.7109375" style="134" customWidth="1"/>
    <col min="11268" max="11269" width="11" style="134" customWidth="1"/>
    <col min="11270" max="11270" width="11.28515625" style="134" customWidth="1"/>
    <col min="11271" max="11271" width="11.7109375" style="134" customWidth="1"/>
    <col min="11272" max="11521" width="7.7109375" style="134"/>
    <col min="11522" max="11522" width="33.28515625" style="134" customWidth="1"/>
    <col min="11523" max="11523" width="11.7109375" style="134" customWidth="1"/>
    <col min="11524" max="11525" width="11" style="134" customWidth="1"/>
    <col min="11526" max="11526" width="11.28515625" style="134" customWidth="1"/>
    <col min="11527" max="11527" width="11.7109375" style="134" customWidth="1"/>
    <col min="11528" max="11777" width="7.7109375" style="134"/>
    <col min="11778" max="11778" width="33.28515625" style="134" customWidth="1"/>
    <col min="11779" max="11779" width="11.7109375" style="134" customWidth="1"/>
    <col min="11780" max="11781" width="11" style="134" customWidth="1"/>
    <col min="11782" max="11782" width="11.28515625" style="134" customWidth="1"/>
    <col min="11783" max="11783" width="11.7109375" style="134" customWidth="1"/>
    <col min="11784" max="12033" width="7.7109375" style="134"/>
    <col min="12034" max="12034" width="33.28515625" style="134" customWidth="1"/>
    <col min="12035" max="12035" width="11.7109375" style="134" customWidth="1"/>
    <col min="12036" max="12037" width="11" style="134" customWidth="1"/>
    <col min="12038" max="12038" width="11.28515625" style="134" customWidth="1"/>
    <col min="12039" max="12039" width="11.7109375" style="134" customWidth="1"/>
    <col min="12040" max="12289" width="7.7109375" style="134"/>
    <col min="12290" max="12290" width="33.28515625" style="134" customWidth="1"/>
    <col min="12291" max="12291" width="11.7109375" style="134" customWidth="1"/>
    <col min="12292" max="12293" width="11" style="134" customWidth="1"/>
    <col min="12294" max="12294" width="11.28515625" style="134" customWidth="1"/>
    <col min="12295" max="12295" width="11.7109375" style="134" customWidth="1"/>
    <col min="12296" max="12545" width="7.7109375" style="134"/>
    <col min="12546" max="12546" width="33.28515625" style="134" customWidth="1"/>
    <col min="12547" max="12547" width="11.7109375" style="134" customWidth="1"/>
    <col min="12548" max="12549" width="11" style="134" customWidth="1"/>
    <col min="12550" max="12550" width="11.28515625" style="134" customWidth="1"/>
    <col min="12551" max="12551" width="11.7109375" style="134" customWidth="1"/>
    <col min="12552" max="12801" width="7.7109375" style="134"/>
    <col min="12802" max="12802" width="33.28515625" style="134" customWidth="1"/>
    <col min="12803" max="12803" width="11.7109375" style="134" customWidth="1"/>
    <col min="12804" max="12805" width="11" style="134" customWidth="1"/>
    <col min="12806" max="12806" width="11.28515625" style="134" customWidth="1"/>
    <col min="12807" max="12807" width="11.7109375" style="134" customWidth="1"/>
    <col min="12808" max="13057" width="7.7109375" style="134"/>
    <col min="13058" max="13058" width="33.28515625" style="134" customWidth="1"/>
    <col min="13059" max="13059" width="11.7109375" style="134" customWidth="1"/>
    <col min="13060" max="13061" width="11" style="134" customWidth="1"/>
    <col min="13062" max="13062" width="11.28515625" style="134" customWidth="1"/>
    <col min="13063" max="13063" width="11.7109375" style="134" customWidth="1"/>
    <col min="13064" max="13313" width="7.7109375" style="134"/>
    <col min="13314" max="13314" width="33.28515625" style="134" customWidth="1"/>
    <col min="13315" max="13315" width="11.7109375" style="134" customWidth="1"/>
    <col min="13316" max="13317" width="11" style="134" customWidth="1"/>
    <col min="13318" max="13318" width="11.28515625" style="134" customWidth="1"/>
    <col min="13319" max="13319" width="11.7109375" style="134" customWidth="1"/>
    <col min="13320" max="13569" width="7.7109375" style="134"/>
    <col min="13570" max="13570" width="33.28515625" style="134" customWidth="1"/>
    <col min="13571" max="13571" width="11.7109375" style="134" customWidth="1"/>
    <col min="13572" max="13573" width="11" style="134" customWidth="1"/>
    <col min="13574" max="13574" width="11.28515625" style="134" customWidth="1"/>
    <col min="13575" max="13575" width="11.7109375" style="134" customWidth="1"/>
    <col min="13576" max="13825" width="7.7109375" style="134"/>
    <col min="13826" max="13826" width="33.28515625" style="134" customWidth="1"/>
    <col min="13827" max="13827" width="11.7109375" style="134" customWidth="1"/>
    <col min="13828" max="13829" width="11" style="134" customWidth="1"/>
    <col min="13830" max="13830" width="11.28515625" style="134" customWidth="1"/>
    <col min="13831" max="13831" width="11.7109375" style="134" customWidth="1"/>
    <col min="13832" max="14081" width="7.7109375" style="134"/>
    <col min="14082" max="14082" width="33.28515625" style="134" customWidth="1"/>
    <col min="14083" max="14083" width="11.7109375" style="134" customWidth="1"/>
    <col min="14084" max="14085" width="11" style="134" customWidth="1"/>
    <col min="14086" max="14086" width="11.28515625" style="134" customWidth="1"/>
    <col min="14087" max="14087" width="11.7109375" style="134" customWidth="1"/>
    <col min="14088" max="14337" width="7.7109375" style="134"/>
    <col min="14338" max="14338" width="33.28515625" style="134" customWidth="1"/>
    <col min="14339" max="14339" width="11.7109375" style="134" customWidth="1"/>
    <col min="14340" max="14341" width="11" style="134" customWidth="1"/>
    <col min="14342" max="14342" width="11.28515625" style="134" customWidth="1"/>
    <col min="14343" max="14343" width="11.7109375" style="134" customWidth="1"/>
    <col min="14344" max="14593" width="7.7109375" style="134"/>
    <col min="14594" max="14594" width="33.28515625" style="134" customWidth="1"/>
    <col min="14595" max="14595" width="11.7109375" style="134" customWidth="1"/>
    <col min="14596" max="14597" width="11" style="134" customWidth="1"/>
    <col min="14598" max="14598" width="11.28515625" style="134" customWidth="1"/>
    <col min="14599" max="14599" width="11.7109375" style="134" customWidth="1"/>
    <col min="14600" max="14849" width="7.7109375" style="134"/>
    <col min="14850" max="14850" width="33.28515625" style="134" customWidth="1"/>
    <col min="14851" max="14851" width="11.7109375" style="134" customWidth="1"/>
    <col min="14852" max="14853" width="11" style="134" customWidth="1"/>
    <col min="14854" max="14854" width="11.28515625" style="134" customWidth="1"/>
    <col min="14855" max="14855" width="11.7109375" style="134" customWidth="1"/>
    <col min="14856" max="15105" width="7.7109375" style="134"/>
    <col min="15106" max="15106" width="33.28515625" style="134" customWidth="1"/>
    <col min="15107" max="15107" width="11.7109375" style="134" customWidth="1"/>
    <col min="15108" max="15109" width="11" style="134" customWidth="1"/>
    <col min="15110" max="15110" width="11.28515625" style="134" customWidth="1"/>
    <col min="15111" max="15111" width="11.7109375" style="134" customWidth="1"/>
    <col min="15112" max="15361" width="7.7109375" style="134"/>
    <col min="15362" max="15362" width="33.28515625" style="134" customWidth="1"/>
    <col min="15363" max="15363" width="11.7109375" style="134" customWidth="1"/>
    <col min="15364" max="15365" width="11" style="134" customWidth="1"/>
    <col min="15366" max="15366" width="11.28515625" style="134" customWidth="1"/>
    <col min="15367" max="15367" width="11.7109375" style="134" customWidth="1"/>
    <col min="15368" max="15617" width="7.7109375" style="134"/>
    <col min="15618" max="15618" width="33.28515625" style="134" customWidth="1"/>
    <col min="15619" max="15619" width="11.7109375" style="134" customWidth="1"/>
    <col min="15620" max="15621" width="11" style="134" customWidth="1"/>
    <col min="15622" max="15622" width="11.28515625" style="134" customWidth="1"/>
    <col min="15623" max="15623" width="11.7109375" style="134" customWidth="1"/>
    <col min="15624" max="15873" width="7.7109375" style="134"/>
    <col min="15874" max="15874" width="33.28515625" style="134" customWidth="1"/>
    <col min="15875" max="15875" width="11.7109375" style="134" customWidth="1"/>
    <col min="15876" max="15877" width="11" style="134" customWidth="1"/>
    <col min="15878" max="15878" width="11.28515625" style="134" customWidth="1"/>
    <col min="15879" max="15879" width="11.7109375" style="134" customWidth="1"/>
    <col min="15880" max="16129" width="7.7109375" style="134"/>
    <col min="16130" max="16130" width="33.28515625" style="134" customWidth="1"/>
    <col min="16131" max="16131" width="11.7109375" style="134" customWidth="1"/>
    <col min="16132" max="16133" width="11" style="134" customWidth="1"/>
    <col min="16134" max="16134" width="11.28515625" style="134" customWidth="1"/>
    <col min="16135" max="16135" width="11.7109375" style="134" customWidth="1"/>
    <col min="16136" max="16384" width="7.7109375" style="134"/>
  </cols>
  <sheetData>
    <row r="1" spans="1:23" ht="33" customHeight="1">
      <c r="A1" s="1007" t="s">
        <v>663</v>
      </c>
      <c r="B1" s="1007"/>
      <c r="C1" s="1007"/>
      <c r="D1" s="1007"/>
      <c r="E1" s="1007"/>
      <c r="F1" s="1007"/>
      <c r="G1" s="1007"/>
    </row>
    <row r="2" spans="1:23" ht="33" customHeight="1">
      <c r="A2" s="1069" t="s">
        <v>1501</v>
      </c>
      <c r="B2" s="1069"/>
      <c r="C2" s="1069"/>
      <c r="D2" s="1069"/>
      <c r="E2" s="1069"/>
      <c r="F2" s="1069"/>
      <c r="G2" s="1069"/>
    </row>
    <row r="3" spans="1:23" ht="18.75" customHeight="1">
      <c r="A3" s="1071" t="s">
        <v>525</v>
      </c>
      <c r="B3" s="1209"/>
      <c r="C3" s="1209"/>
      <c r="D3" s="1072" t="s">
        <v>1394</v>
      </c>
      <c r="E3" s="1072"/>
      <c r="F3" s="1072"/>
      <c r="G3" s="1073"/>
    </row>
    <row r="4" spans="1:23" ht="77.099999999999994" customHeight="1">
      <c r="A4" s="413" t="s">
        <v>526</v>
      </c>
      <c r="B4" s="662" t="s">
        <v>703</v>
      </c>
      <c r="C4" s="662" t="s">
        <v>704</v>
      </c>
      <c r="D4" s="662" t="s">
        <v>705</v>
      </c>
      <c r="E4" s="662" t="s">
        <v>706</v>
      </c>
      <c r="F4" s="413" t="s">
        <v>1022</v>
      </c>
      <c r="G4" s="413" t="s">
        <v>133</v>
      </c>
    </row>
    <row r="5" spans="1:23" ht="77.099999999999994" customHeight="1">
      <c r="A5" s="391" t="s">
        <v>825</v>
      </c>
      <c r="B5" s="419">
        <v>4341350</v>
      </c>
      <c r="C5" s="419">
        <v>5046231</v>
      </c>
      <c r="D5" s="419">
        <v>5017427</v>
      </c>
      <c r="E5" s="419">
        <v>4168172</v>
      </c>
      <c r="F5" s="419">
        <v>5813893</v>
      </c>
      <c r="G5" s="391" t="s">
        <v>826</v>
      </c>
      <c r="L5" s="949"/>
    </row>
    <row r="6" spans="1:23" ht="77.099999999999994" customHeight="1">
      <c r="A6" s="391" t="s">
        <v>871</v>
      </c>
      <c r="B6" s="432">
        <v>300593</v>
      </c>
      <c r="C6" s="432">
        <v>375352</v>
      </c>
      <c r="D6" s="432">
        <v>388814</v>
      </c>
      <c r="E6" s="432">
        <v>252323</v>
      </c>
      <c r="F6" s="432">
        <v>257693</v>
      </c>
      <c r="G6" s="391" t="s">
        <v>827</v>
      </c>
    </row>
    <row r="7" spans="1:23" ht="77.099999999999994" customHeight="1">
      <c r="A7" s="391" t="s">
        <v>631</v>
      </c>
      <c r="B7" s="419">
        <v>451835</v>
      </c>
      <c r="C7" s="419">
        <v>496343</v>
      </c>
      <c r="D7" s="419">
        <v>559755</v>
      </c>
      <c r="E7" s="419">
        <v>445247</v>
      </c>
      <c r="F7" s="419">
        <v>423632</v>
      </c>
      <c r="G7" s="391" t="s">
        <v>828</v>
      </c>
    </row>
    <row r="8" spans="1:23">
      <c r="A8" s="183"/>
      <c r="G8" s="183"/>
      <c r="W8" s="184"/>
    </row>
    <row r="9" spans="1:23">
      <c r="W9" s="185"/>
    </row>
  </sheetData>
  <mergeCells count="4">
    <mergeCell ref="A1:G1"/>
    <mergeCell ref="A2:G2"/>
    <mergeCell ref="A3:C3"/>
    <mergeCell ref="D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L50"/>
  <sheetViews>
    <sheetView showGridLines="0" rightToLeft="1" zoomScale="110" zoomScaleNormal="110" zoomScaleSheetLayoutView="75" workbookViewId="0">
      <selection activeCell="A3" sqref="A3:C3"/>
    </sheetView>
  </sheetViews>
  <sheetFormatPr defaultColWidth="8.85546875" defaultRowHeight="12.75"/>
  <cols>
    <col min="1" max="1" width="38" style="85" customWidth="1"/>
    <col min="2" max="2" width="16" style="85" bestFit="1" customWidth="1"/>
    <col min="3" max="3" width="17.28515625" style="85" bestFit="1" customWidth="1"/>
    <col min="4" max="4" width="16.42578125" style="85" bestFit="1" customWidth="1"/>
    <col min="5" max="5" width="23.28515625" style="85" bestFit="1" customWidth="1"/>
    <col min="6" max="6" width="45.42578125" style="85" bestFit="1" customWidth="1"/>
    <col min="7" max="253" width="8.85546875" style="85"/>
    <col min="254" max="254" width="41.28515625" style="85" customWidth="1"/>
    <col min="255" max="255" width="15.140625" style="85" customWidth="1"/>
    <col min="256" max="256" width="16.28515625" style="85" customWidth="1"/>
    <col min="257" max="257" width="15.140625" style="85" customWidth="1"/>
    <col min="258" max="258" width="16.28515625" style="85" customWidth="1"/>
    <col min="259" max="509" width="8.85546875" style="85"/>
    <col min="510" max="510" width="41.28515625" style="85" customWidth="1"/>
    <col min="511" max="511" width="15.140625" style="85" customWidth="1"/>
    <col min="512" max="512" width="16.28515625" style="85" customWidth="1"/>
    <col min="513" max="513" width="15.140625" style="85" customWidth="1"/>
    <col min="514" max="514" width="16.28515625" style="85" customWidth="1"/>
    <col min="515" max="765" width="8.85546875" style="85"/>
    <col min="766" max="766" width="41.28515625" style="85" customWidth="1"/>
    <col min="767" max="767" width="15.140625" style="85" customWidth="1"/>
    <col min="768" max="768" width="16.28515625" style="85" customWidth="1"/>
    <col min="769" max="769" width="15.140625" style="85" customWidth="1"/>
    <col min="770" max="770" width="16.28515625" style="85" customWidth="1"/>
    <col min="771" max="1021" width="8.85546875" style="85"/>
    <col min="1022" max="1022" width="41.28515625" style="85" customWidth="1"/>
    <col min="1023" max="1023" width="15.140625" style="85" customWidth="1"/>
    <col min="1024" max="1024" width="16.28515625" style="85" customWidth="1"/>
    <col min="1025" max="1025" width="15.140625" style="85" customWidth="1"/>
    <col min="1026" max="1026" width="16.28515625" style="85" customWidth="1"/>
    <col min="1027" max="1277" width="8.85546875" style="85"/>
    <col min="1278" max="1278" width="41.28515625" style="85" customWidth="1"/>
    <col min="1279" max="1279" width="15.140625" style="85" customWidth="1"/>
    <col min="1280" max="1280" width="16.28515625" style="85" customWidth="1"/>
    <col min="1281" max="1281" width="15.140625" style="85" customWidth="1"/>
    <col min="1282" max="1282" width="16.28515625" style="85" customWidth="1"/>
    <col min="1283" max="1533" width="8.85546875" style="85"/>
    <col min="1534" max="1534" width="41.28515625" style="85" customWidth="1"/>
    <col min="1535" max="1535" width="15.140625" style="85" customWidth="1"/>
    <col min="1536" max="1536" width="16.28515625" style="85" customWidth="1"/>
    <col min="1537" max="1537" width="15.140625" style="85" customWidth="1"/>
    <col min="1538" max="1538" width="16.28515625" style="85" customWidth="1"/>
    <col min="1539" max="1789" width="8.85546875" style="85"/>
    <col min="1790" max="1790" width="41.28515625" style="85" customWidth="1"/>
    <col min="1791" max="1791" width="15.140625" style="85" customWidth="1"/>
    <col min="1792" max="1792" width="16.28515625" style="85" customWidth="1"/>
    <col min="1793" max="1793" width="15.140625" style="85" customWidth="1"/>
    <col min="1794" max="1794" width="16.28515625" style="85" customWidth="1"/>
    <col min="1795" max="2045" width="8.85546875" style="85"/>
    <col min="2046" max="2046" width="41.28515625" style="85" customWidth="1"/>
    <col min="2047" max="2047" width="15.140625" style="85" customWidth="1"/>
    <col min="2048" max="2048" width="16.28515625" style="85" customWidth="1"/>
    <col min="2049" max="2049" width="15.140625" style="85" customWidth="1"/>
    <col min="2050" max="2050" width="16.28515625" style="85" customWidth="1"/>
    <col min="2051" max="2301" width="8.85546875" style="85"/>
    <col min="2302" max="2302" width="41.28515625" style="85" customWidth="1"/>
    <col min="2303" max="2303" width="15.140625" style="85" customWidth="1"/>
    <col min="2304" max="2304" width="16.28515625" style="85" customWidth="1"/>
    <col min="2305" max="2305" width="15.140625" style="85" customWidth="1"/>
    <col min="2306" max="2306" width="16.28515625" style="85" customWidth="1"/>
    <col min="2307" max="2557" width="8.85546875" style="85"/>
    <col min="2558" max="2558" width="41.28515625" style="85" customWidth="1"/>
    <col min="2559" max="2559" width="15.140625" style="85" customWidth="1"/>
    <col min="2560" max="2560" width="16.28515625" style="85" customWidth="1"/>
    <col min="2561" max="2561" width="15.140625" style="85" customWidth="1"/>
    <col min="2562" max="2562" width="16.28515625" style="85" customWidth="1"/>
    <col min="2563" max="2813" width="8.85546875" style="85"/>
    <col min="2814" max="2814" width="41.28515625" style="85" customWidth="1"/>
    <col min="2815" max="2815" width="15.140625" style="85" customWidth="1"/>
    <col min="2816" max="2816" width="16.28515625" style="85" customWidth="1"/>
    <col min="2817" max="2817" width="15.140625" style="85" customWidth="1"/>
    <col min="2818" max="2818" width="16.28515625" style="85" customWidth="1"/>
    <col min="2819" max="3069" width="8.85546875" style="85"/>
    <col min="3070" max="3070" width="41.28515625" style="85" customWidth="1"/>
    <col min="3071" max="3071" width="15.140625" style="85" customWidth="1"/>
    <col min="3072" max="3072" width="16.28515625" style="85" customWidth="1"/>
    <col min="3073" max="3073" width="15.140625" style="85" customWidth="1"/>
    <col min="3074" max="3074" width="16.28515625" style="85" customWidth="1"/>
    <col min="3075" max="3325" width="8.85546875" style="85"/>
    <col min="3326" max="3326" width="41.28515625" style="85" customWidth="1"/>
    <col min="3327" max="3327" width="15.140625" style="85" customWidth="1"/>
    <col min="3328" max="3328" width="16.28515625" style="85" customWidth="1"/>
    <col min="3329" max="3329" width="15.140625" style="85" customWidth="1"/>
    <col min="3330" max="3330" width="16.28515625" style="85" customWidth="1"/>
    <col min="3331" max="3581" width="8.85546875" style="85"/>
    <col min="3582" max="3582" width="41.28515625" style="85" customWidth="1"/>
    <col min="3583" max="3583" width="15.140625" style="85" customWidth="1"/>
    <col min="3584" max="3584" width="16.28515625" style="85" customWidth="1"/>
    <col min="3585" max="3585" width="15.140625" style="85" customWidth="1"/>
    <col min="3586" max="3586" width="16.28515625" style="85" customWidth="1"/>
    <col min="3587" max="3837" width="8.85546875" style="85"/>
    <col min="3838" max="3838" width="41.28515625" style="85" customWidth="1"/>
    <col min="3839" max="3839" width="15.140625" style="85" customWidth="1"/>
    <col min="3840" max="3840" width="16.28515625" style="85" customWidth="1"/>
    <col min="3841" max="3841" width="15.140625" style="85" customWidth="1"/>
    <col min="3842" max="3842" width="16.28515625" style="85" customWidth="1"/>
    <col min="3843" max="4093" width="8.85546875" style="85"/>
    <col min="4094" max="4094" width="41.28515625" style="85" customWidth="1"/>
    <col min="4095" max="4095" width="15.140625" style="85" customWidth="1"/>
    <col min="4096" max="4096" width="16.28515625" style="85" customWidth="1"/>
    <col min="4097" max="4097" width="15.140625" style="85" customWidth="1"/>
    <col min="4098" max="4098" width="16.28515625" style="85" customWidth="1"/>
    <col min="4099" max="4349" width="8.85546875" style="85"/>
    <col min="4350" max="4350" width="41.28515625" style="85" customWidth="1"/>
    <col min="4351" max="4351" width="15.140625" style="85" customWidth="1"/>
    <col min="4352" max="4352" width="16.28515625" style="85" customWidth="1"/>
    <col min="4353" max="4353" width="15.140625" style="85" customWidth="1"/>
    <col min="4354" max="4354" width="16.28515625" style="85" customWidth="1"/>
    <col min="4355" max="4605" width="8.85546875" style="85"/>
    <col min="4606" max="4606" width="41.28515625" style="85" customWidth="1"/>
    <col min="4607" max="4607" width="15.140625" style="85" customWidth="1"/>
    <col min="4608" max="4608" width="16.28515625" style="85" customWidth="1"/>
    <col min="4609" max="4609" width="15.140625" style="85" customWidth="1"/>
    <col min="4610" max="4610" width="16.28515625" style="85" customWidth="1"/>
    <col min="4611" max="4861" width="8.85546875" style="85"/>
    <col min="4862" max="4862" width="41.28515625" style="85" customWidth="1"/>
    <col min="4863" max="4863" width="15.140625" style="85" customWidth="1"/>
    <col min="4864" max="4864" width="16.28515625" style="85" customWidth="1"/>
    <col min="4865" max="4865" width="15.140625" style="85" customWidth="1"/>
    <col min="4866" max="4866" width="16.28515625" style="85" customWidth="1"/>
    <col min="4867" max="5117" width="8.85546875" style="85"/>
    <col min="5118" max="5118" width="41.28515625" style="85" customWidth="1"/>
    <col min="5119" max="5119" width="15.140625" style="85" customWidth="1"/>
    <col min="5120" max="5120" width="16.28515625" style="85" customWidth="1"/>
    <col min="5121" max="5121" width="15.140625" style="85" customWidth="1"/>
    <col min="5122" max="5122" width="16.28515625" style="85" customWidth="1"/>
    <col min="5123" max="5373" width="8.85546875" style="85"/>
    <col min="5374" max="5374" width="41.28515625" style="85" customWidth="1"/>
    <col min="5375" max="5375" width="15.140625" style="85" customWidth="1"/>
    <col min="5376" max="5376" width="16.28515625" style="85" customWidth="1"/>
    <col min="5377" max="5377" width="15.140625" style="85" customWidth="1"/>
    <col min="5378" max="5378" width="16.28515625" style="85" customWidth="1"/>
    <col min="5379" max="5629" width="8.85546875" style="85"/>
    <col min="5630" max="5630" width="41.28515625" style="85" customWidth="1"/>
    <col min="5631" max="5631" width="15.140625" style="85" customWidth="1"/>
    <col min="5632" max="5632" width="16.28515625" style="85" customWidth="1"/>
    <col min="5633" max="5633" width="15.140625" style="85" customWidth="1"/>
    <col min="5634" max="5634" width="16.28515625" style="85" customWidth="1"/>
    <col min="5635" max="5885" width="8.85546875" style="85"/>
    <col min="5886" max="5886" width="41.28515625" style="85" customWidth="1"/>
    <col min="5887" max="5887" width="15.140625" style="85" customWidth="1"/>
    <col min="5888" max="5888" width="16.28515625" style="85" customWidth="1"/>
    <col min="5889" max="5889" width="15.140625" style="85" customWidth="1"/>
    <col min="5890" max="5890" width="16.28515625" style="85" customWidth="1"/>
    <col min="5891" max="6141" width="8.85546875" style="85"/>
    <col min="6142" max="6142" width="41.28515625" style="85" customWidth="1"/>
    <col min="6143" max="6143" width="15.140625" style="85" customWidth="1"/>
    <col min="6144" max="6144" width="16.28515625" style="85" customWidth="1"/>
    <col min="6145" max="6145" width="15.140625" style="85" customWidth="1"/>
    <col min="6146" max="6146" width="16.28515625" style="85" customWidth="1"/>
    <col min="6147" max="6397" width="8.85546875" style="85"/>
    <col min="6398" max="6398" width="41.28515625" style="85" customWidth="1"/>
    <col min="6399" max="6399" width="15.140625" style="85" customWidth="1"/>
    <col min="6400" max="6400" width="16.28515625" style="85" customWidth="1"/>
    <col min="6401" max="6401" width="15.140625" style="85" customWidth="1"/>
    <col min="6402" max="6402" width="16.28515625" style="85" customWidth="1"/>
    <col min="6403" max="6653" width="8.85546875" style="85"/>
    <col min="6654" max="6654" width="41.28515625" style="85" customWidth="1"/>
    <col min="6655" max="6655" width="15.140625" style="85" customWidth="1"/>
    <col min="6656" max="6656" width="16.28515625" style="85" customWidth="1"/>
    <col min="6657" max="6657" width="15.140625" style="85" customWidth="1"/>
    <col min="6658" max="6658" width="16.28515625" style="85" customWidth="1"/>
    <col min="6659" max="6909" width="8.85546875" style="85"/>
    <col min="6910" max="6910" width="41.28515625" style="85" customWidth="1"/>
    <col min="6911" max="6911" width="15.140625" style="85" customWidth="1"/>
    <col min="6912" max="6912" width="16.28515625" style="85" customWidth="1"/>
    <col min="6913" max="6913" width="15.140625" style="85" customWidth="1"/>
    <col min="6914" max="6914" width="16.28515625" style="85" customWidth="1"/>
    <col min="6915" max="7165" width="8.85546875" style="85"/>
    <col min="7166" max="7166" width="41.28515625" style="85" customWidth="1"/>
    <col min="7167" max="7167" width="15.140625" style="85" customWidth="1"/>
    <col min="7168" max="7168" width="16.28515625" style="85" customWidth="1"/>
    <col min="7169" max="7169" width="15.140625" style="85" customWidth="1"/>
    <col min="7170" max="7170" width="16.28515625" style="85" customWidth="1"/>
    <col min="7171" max="7421" width="8.85546875" style="85"/>
    <col min="7422" max="7422" width="41.28515625" style="85" customWidth="1"/>
    <col min="7423" max="7423" width="15.140625" style="85" customWidth="1"/>
    <col min="7424" max="7424" width="16.28515625" style="85" customWidth="1"/>
    <col min="7425" max="7425" width="15.140625" style="85" customWidth="1"/>
    <col min="7426" max="7426" width="16.28515625" style="85" customWidth="1"/>
    <col min="7427" max="7677" width="8.85546875" style="85"/>
    <col min="7678" max="7678" width="41.28515625" style="85" customWidth="1"/>
    <col min="7679" max="7679" width="15.140625" style="85" customWidth="1"/>
    <col min="7680" max="7680" width="16.28515625" style="85" customWidth="1"/>
    <col min="7681" max="7681" width="15.140625" style="85" customWidth="1"/>
    <col min="7682" max="7682" width="16.28515625" style="85" customWidth="1"/>
    <col min="7683" max="7933" width="8.85546875" style="85"/>
    <col min="7934" max="7934" width="41.28515625" style="85" customWidth="1"/>
    <col min="7935" max="7935" width="15.140625" style="85" customWidth="1"/>
    <col min="7936" max="7936" width="16.28515625" style="85" customWidth="1"/>
    <col min="7937" max="7937" width="15.140625" style="85" customWidth="1"/>
    <col min="7938" max="7938" width="16.28515625" style="85" customWidth="1"/>
    <col min="7939" max="8189" width="8.85546875" style="85"/>
    <col min="8190" max="8190" width="41.28515625" style="85" customWidth="1"/>
    <col min="8191" max="8191" width="15.140625" style="85" customWidth="1"/>
    <col min="8192" max="8192" width="16.28515625" style="85" customWidth="1"/>
    <col min="8193" max="8193" width="15.140625" style="85" customWidth="1"/>
    <col min="8194" max="8194" width="16.28515625" style="85" customWidth="1"/>
    <col min="8195" max="8445" width="8.85546875" style="85"/>
    <col min="8446" max="8446" width="41.28515625" style="85" customWidth="1"/>
    <col min="8447" max="8447" width="15.140625" style="85" customWidth="1"/>
    <col min="8448" max="8448" width="16.28515625" style="85" customWidth="1"/>
    <col min="8449" max="8449" width="15.140625" style="85" customWidth="1"/>
    <col min="8450" max="8450" width="16.28515625" style="85" customWidth="1"/>
    <col min="8451" max="8701" width="8.85546875" style="85"/>
    <col min="8702" max="8702" width="41.28515625" style="85" customWidth="1"/>
    <col min="8703" max="8703" width="15.140625" style="85" customWidth="1"/>
    <col min="8704" max="8704" width="16.28515625" style="85" customWidth="1"/>
    <col min="8705" max="8705" width="15.140625" style="85" customWidth="1"/>
    <col min="8706" max="8706" width="16.28515625" style="85" customWidth="1"/>
    <col min="8707" max="8957" width="8.85546875" style="85"/>
    <col min="8958" max="8958" width="41.28515625" style="85" customWidth="1"/>
    <col min="8959" max="8959" width="15.140625" style="85" customWidth="1"/>
    <col min="8960" max="8960" width="16.28515625" style="85" customWidth="1"/>
    <col min="8961" max="8961" width="15.140625" style="85" customWidth="1"/>
    <col min="8962" max="8962" width="16.28515625" style="85" customWidth="1"/>
    <col min="8963" max="9213" width="8.85546875" style="85"/>
    <col min="9214" max="9214" width="41.28515625" style="85" customWidth="1"/>
    <col min="9215" max="9215" width="15.140625" style="85" customWidth="1"/>
    <col min="9216" max="9216" width="16.28515625" style="85" customWidth="1"/>
    <col min="9217" max="9217" width="15.140625" style="85" customWidth="1"/>
    <col min="9218" max="9218" width="16.28515625" style="85" customWidth="1"/>
    <col min="9219" max="9469" width="8.85546875" style="85"/>
    <col min="9470" max="9470" width="41.28515625" style="85" customWidth="1"/>
    <col min="9471" max="9471" width="15.140625" style="85" customWidth="1"/>
    <col min="9472" max="9472" width="16.28515625" style="85" customWidth="1"/>
    <col min="9473" max="9473" width="15.140625" style="85" customWidth="1"/>
    <col min="9474" max="9474" width="16.28515625" style="85" customWidth="1"/>
    <col min="9475" max="9725" width="8.85546875" style="85"/>
    <col min="9726" max="9726" width="41.28515625" style="85" customWidth="1"/>
    <col min="9727" max="9727" width="15.140625" style="85" customWidth="1"/>
    <col min="9728" max="9728" width="16.28515625" style="85" customWidth="1"/>
    <col min="9729" max="9729" width="15.140625" style="85" customWidth="1"/>
    <col min="9730" max="9730" width="16.28515625" style="85" customWidth="1"/>
    <col min="9731" max="9981" width="8.85546875" style="85"/>
    <col min="9982" max="9982" width="41.28515625" style="85" customWidth="1"/>
    <col min="9983" max="9983" width="15.140625" style="85" customWidth="1"/>
    <col min="9984" max="9984" width="16.28515625" style="85" customWidth="1"/>
    <col min="9985" max="9985" width="15.140625" style="85" customWidth="1"/>
    <col min="9986" max="9986" width="16.28515625" style="85" customWidth="1"/>
    <col min="9987" max="10237" width="8.85546875" style="85"/>
    <col min="10238" max="10238" width="41.28515625" style="85" customWidth="1"/>
    <col min="10239" max="10239" width="15.140625" style="85" customWidth="1"/>
    <col min="10240" max="10240" width="16.28515625" style="85" customWidth="1"/>
    <col min="10241" max="10241" width="15.140625" style="85" customWidth="1"/>
    <col min="10242" max="10242" width="16.28515625" style="85" customWidth="1"/>
    <col min="10243" max="10493" width="8.85546875" style="85"/>
    <col min="10494" max="10494" width="41.28515625" style="85" customWidth="1"/>
    <col min="10495" max="10495" width="15.140625" style="85" customWidth="1"/>
    <col min="10496" max="10496" width="16.28515625" style="85" customWidth="1"/>
    <col min="10497" max="10497" width="15.140625" style="85" customWidth="1"/>
    <col min="10498" max="10498" width="16.28515625" style="85" customWidth="1"/>
    <col min="10499" max="10749" width="8.85546875" style="85"/>
    <col min="10750" max="10750" width="41.28515625" style="85" customWidth="1"/>
    <col min="10751" max="10751" width="15.140625" style="85" customWidth="1"/>
    <col min="10752" max="10752" width="16.28515625" style="85" customWidth="1"/>
    <col min="10753" max="10753" width="15.140625" style="85" customWidth="1"/>
    <col min="10754" max="10754" width="16.28515625" style="85" customWidth="1"/>
    <col min="10755" max="11005" width="8.85546875" style="85"/>
    <col min="11006" max="11006" width="41.28515625" style="85" customWidth="1"/>
    <col min="11007" max="11007" width="15.140625" style="85" customWidth="1"/>
    <col min="11008" max="11008" width="16.28515625" style="85" customWidth="1"/>
    <col min="11009" max="11009" width="15.140625" style="85" customWidth="1"/>
    <col min="11010" max="11010" width="16.28515625" style="85" customWidth="1"/>
    <col min="11011" max="11261" width="8.85546875" style="85"/>
    <col min="11262" max="11262" width="41.28515625" style="85" customWidth="1"/>
    <col min="11263" max="11263" width="15.140625" style="85" customWidth="1"/>
    <col min="11264" max="11264" width="16.28515625" style="85" customWidth="1"/>
    <col min="11265" max="11265" width="15.140625" style="85" customWidth="1"/>
    <col min="11266" max="11266" width="16.28515625" style="85" customWidth="1"/>
    <col min="11267" max="11517" width="8.85546875" style="85"/>
    <col min="11518" max="11518" width="41.28515625" style="85" customWidth="1"/>
    <col min="11519" max="11519" width="15.140625" style="85" customWidth="1"/>
    <col min="11520" max="11520" width="16.28515625" style="85" customWidth="1"/>
    <col min="11521" max="11521" width="15.140625" style="85" customWidth="1"/>
    <col min="11522" max="11522" width="16.28515625" style="85" customWidth="1"/>
    <col min="11523" max="11773" width="8.85546875" style="85"/>
    <col min="11774" max="11774" width="41.28515625" style="85" customWidth="1"/>
    <col min="11775" max="11775" width="15.140625" style="85" customWidth="1"/>
    <col min="11776" max="11776" width="16.28515625" style="85" customWidth="1"/>
    <col min="11777" max="11777" width="15.140625" style="85" customWidth="1"/>
    <col min="11778" max="11778" width="16.28515625" style="85" customWidth="1"/>
    <col min="11779" max="12029" width="8.85546875" style="85"/>
    <col min="12030" max="12030" width="41.28515625" style="85" customWidth="1"/>
    <col min="12031" max="12031" width="15.140625" style="85" customWidth="1"/>
    <col min="12032" max="12032" width="16.28515625" style="85" customWidth="1"/>
    <col min="12033" max="12033" width="15.140625" style="85" customWidth="1"/>
    <col min="12034" max="12034" width="16.28515625" style="85" customWidth="1"/>
    <col min="12035" max="12285" width="8.85546875" style="85"/>
    <col min="12286" max="12286" width="41.28515625" style="85" customWidth="1"/>
    <col min="12287" max="12287" width="15.140625" style="85" customWidth="1"/>
    <col min="12288" max="12288" width="16.28515625" style="85" customWidth="1"/>
    <col min="12289" max="12289" width="15.140625" style="85" customWidth="1"/>
    <col min="12290" max="12290" width="16.28515625" style="85" customWidth="1"/>
    <col min="12291" max="12541" width="8.85546875" style="85"/>
    <col min="12542" max="12542" width="41.28515625" style="85" customWidth="1"/>
    <col min="12543" max="12543" width="15.140625" style="85" customWidth="1"/>
    <col min="12544" max="12544" width="16.28515625" style="85" customWidth="1"/>
    <col min="12545" max="12545" width="15.140625" style="85" customWidth="1"/>
    <col min="12546" max="12546" width="16.28515625" style="85" customWidth="1"/>
    <col min="12547" max="12797" width="8.85546875" style="85"/>
    <col min="12798" max="12798" width="41.28515625" style="85" customWidth="1"/>
    <col min="12799" max="12799" width="15.140625" style="85" customWidth="1"/>
    <col min="12800" max="12800" width="16.28515625" style="85" customWidth="1"/>
    <col min="12801" max="12801" width="15.140625" style="85" customWidth="1"/>
    <col min="12802" max="12802" width="16.28515625" style="85" customWidth="1"/>
    <col min="12803" max="13053" width="8.85546875" style="85"/>
    <col min="13054" max="13054" width="41.28515625" style="85" customWidth="1"/>
    <col min="13055" max="13055" width="15.140625" style="85" customWidth="1"/>
    <col min="13056" max="13056" width="16.28515625" style="85" customWidth="1"/>
    <col min="13057" max="13057" width="15.140625" style="85" customWidth="1"/>
    <col min="13058" max="13058" width="16.28515625" style="85" customWidth="1"/>
    <col min="13059" max="13309" width="8.85546875" style="85"/>
    <col min="13310" max="13310" width="41.28515625" style="85" customWidth="1"/>
    <col min="13311" max="13311" width="15.140625" style="85" customWidth="1"/>
    <col min="13312" max="13312" width="16.28515625" style="85" customWidth="1"/>
    <col min="13313" max="13313" width="15.140625" style="85" customWidth="1"/>
    <col min="13314" max="13314" width="16.28515625" style="85" customWidth="1"/>
    <col min="13315" max="13565" width="8.85546875" style="85"/>
    <col min="13566" max="13566" width="41.28515625" style="85" customWidth="1"/>
    <col min="13567" max="13567" width="15.140625" style="85" customWidth="1"/>
    <col min="13568" max="13568" width="16.28515625" style="85" customWidth="1"/>
    <col min="13569" max="13569" width="15.140625" style="85" customWidth="1"/>
    <col min="13570" max="13570" width="16.28515625" style="85" customWidth="1"/>
    <col min="13571" max="13821" width="8.85546875" style="85"/>
    <col min="13822" max="13822" width="41.28515625" style="85" customWidth="1"/>
    <col min="13823" max="13823" width="15.140625" style="85" customWidth="1"/>
    <col min="13824" max="13824" width="16.28515625" style="85" customWidth="1"/>
    <col min="13825" max="13825" width="15.140625" style="85" customWidth="1"/>
    <col min="13826" max="13826" width="16.28515625" style="85" customWidth="1"/>
    <col min="13827" max="14077" width="8.85546875" style="85"/>
    <col min="14078" max="14078" width="41.28515625" style="85" customWidth="1"/>
    <col min="14079" max="14079" width="15.140625" style="85" customWidth="1"/>
    <col min="14080" max="14080" width="16.28515625" style="85" customWidth="1"/>
    <col min="14081" max="14081" width="15.140625" style="85" customWidth="1"/>
    <col min="14082" max="14082" width="16.28515625" style="85" customWidth="1"/>
    <col min="14083" max="14333" width="8.85546875" style="85"/>
    <col min="14334" max="14334" width="41.28515625" style="85" customWidth="1"/>
    <col min="14335" max="14335" width="15.140625" style="85" customWidth="1"/>
    <col min="14336" max="14336" width="16.28515625" style="85" customWidth="1"/>
    <col min="14337" max="14337" width="15.140625" style="85" customWidth="1"/>
    <col min="14338" max="14338" width="16.28515625" style="85" customWidth="1"/>
    <col min="14339" max="14589" width="8.85546875" style="85"/>
    <col min="14590" max="14590" width="41.28515625" style="85" customWidth="1"/>
    <col min="14591" max="14591" width="15.140625" style="85" customWidth="1"/>
    <col min="14592" max="14592" width="16.28515625" style="85" customWidth="1"/>
    <col min="14593" max="14593" width="15.140625" style="85" customWidth="1"/>
    <col min="14594" max="14594" width="16.28515625" style="85" customWidth="1"/>
    <col min="14595" max="14845" width="8.85546875" style="85"/>
    <col min="14846" max="14846" width="41.28515625" style="85" customWidth="1"/>
    <col min="14847" max="14847" width="15.140625" style="85" customWidth="1"/>
    <col min="14848" max="14848" width="16.28515625" style="85" customWidth="1"/>
    <col min="14849" max="14849" width="15.140625" style="85" customWidth="1"/>
    <col min="14850" max="14850" width="16.28515625" style="85" customWidth="1"/>
    <col min="14851" max="15101" width="8.85546875" style="85"/>
    <col min="15102" max="15102" width="41.28515625" style="85" customWidth="1"/>
    <col min="15103" max="15103" width="15.140625" style="85" customWidth="1"/>
    <col min="15104" max="15104" width="16.28515625" style="85" customWidth="1"/>
    <col min="15105" max="15105" width="15.140625" style="85" customWidth="1"/>
    <col min="15106" max="15106" width="16.28515625" style="85" customWidth="1"/>
    <col min="15107" max="15357" width="8.85546875" style="85"/>
    <col min="15358" max="15358" width="41.28515625" style="85" customWidth="1"/>
    <col min="15359" max="15359" width="15.140625" style="85" customWidth="1"/>
    <col min="15360" max="15360" width="16.28515625" style="85" customWidth="1"/>
    <col min="15361" max="15361" width="15.140625" style="85" customWidth="1"/>
    <col min="15362" max="15362" width="16.28515625" style="85" customWidth="1"/>
    <col min="15363" max="15613" width="8.85546875" style="85"/>
    <col min="15614" max="15614" width="41.28515625" style="85" customWidth="1"/>
    <col min="15615" max="15615" width="15.140625" style="85" customWidth="1"/>
    <col min="15616" max="15616" width="16.28515625" style="85" customWidth="1"/>
    <col min="15617" max="15617" width="15.140625" style="85" customWidth="1"/>
    <col min="15618" max="15618" width="16.28515625" style="85" customWidth="1"/>
    <col min="15619" max="15869" width="8.85546875" style="85"/>
    <col min="15870" max="15870" width="41.28515625" style="85" customWidth="1"/>
    <col min="15871" max="15871" width="15.140625" style="85" customWidth="1"/>
    <col min="15872" max="15872" width="16.28515625" style="85" customWidth="1"/>
    <col min="15873" max="15873" width="15.140625" style="85" customWidth="1"/>
    <col min="15874" max="15874" width="16.28515625" style="85" customWidth="1"/>
    <col min="15875" max="16125" width="8.85546875" style="85"/>
    <col min="16126" max="16126" width="41.28515625" style="85" customWidth="1"/>
    <col min="16127" max="16127" width="15.140625" style="85" customWidth="1"/>
    <col min="16128" max="16128" width="16.28515625" style="85" customWidth="1"/>
    <col min="16129" max="16129" width="15.140625" style="85" customWidth="1"/>
    <col min="16130" max="16130" width="16.28515625" style="85" customWidth="1"/>
    <col min="16131" max="16384" width="8.85546875" style="85"/>
  </cols>
  <sheetData>
    <row r="1" spans="1:12" s="83" customFormat="1" ht="33" customHeight="1">
      <c r="A1" s="1007" t="s">
        <v>1206</v>
      </c>
      <c r="B1" s="1007"/>
      <c r="C1" s="1007"/>
      <c r="D1" s="1007"/>
      <c r="E1" s="1007"/>
      <c r="F1" s="1007"/>
    </row>
    <row r="2" spans="1:12" s="68" customFormat="1" ht="33" customHeight="1">
      <c r="A2" s="1069" t="s">
        <v>1502</v>
      </c>
      <c r="B2" s="1069"/>
      <c r="C2" s="1069"/>
      <c r="D2" s="1069"/>
      <c r="E2" s="1069"/>
      <c r="F2" s="1069"/>
    </row>
    <row r="3" spans="1:12" s="68" customFormat="1" ht="18.75">
      <c r="A3" s="1070" t="s">
        <v>529</v>
      </c>
      <c r="B3" s="1070"/>
      <c r="C3" s="1071"/>
      <c r="D3" s="1072" t="s">
        <v>1432</v>
      </c>
      <c r="E3" s="1072"/>
      <c r="F3" s="1073"/>
    </row>
    <row r="4" spans="1:12" s="68" customFormat="1" ht="33" customHeight="1">
      <c r="A4" s="1076" t="s">
        <v>52</v>
      </c>
      <c r="B4" s="425" t="s">
        <v>545</v>
      </c>
      <c r="C4" s="426" t="s">
        <v>546</v>
      </c>
      <c r="D4" s="426" t="s">
        <v>547</v>
      </c>
      <c r="E4" s="426" t="s">
        <v>548</v>
      </c>
      <c r="F4" s="1078" t="s">
        <v>56</v>
      </c>
    </row>
    <row r="5" spans="1:12" s="83" customFormat="1" ht="45.75" customHeight="1">
      <c r="A5" s="1074"/>
      <c r="B5" s="424" t="s">
        <v>745</v>
      </c>
      <c r="C5" s="427" t="s">
        <v>746</v>
      </c>
      <c r="D5" s="427" t="s">
        <v>747</v>
      </c>
      <c r="E5" s="427" t="s">
        <v>748</v>
      </c>
      <c r="F5" s="1080"/>
    </row>
    <row r="6" spans="1:12" s="835" customFormat="1" ht="33" customHeight="1">
      <c r="A6" s="911" t="s">
        <v>643</v>
      </c>
      <c r="B6" s="879">
        <v>17</v>
      </c>
      <c r="C6" s="879">
        <v>15511829</v>
      </c>
      <c r="D6" s="879">
        <v>40943</v>
      </c>
      <c r="E6" s="879">
        <v>45154</v>
      </c>
      <c r="F6" s="911" t="s">
        <v>846</v>
      </c>
      <c r="G6" s="836"/>
      <c r="H6" s="836"/>
      <c r="I6" s="836"/>
      <c r="J6" s="836"/>
      <c r="K6" s="836"/>
      <c r="L6" s="836"/>
    </row>
    <row r="7" spans="1:12" s="835" customFormat="1" ht="33" customHeight="1">
      <c r="A7" s="873" t="s">
        <v>101</v>
      </c>
      <c r="B7" s="880">
        <v>6</v>
      </c>
      <c r="C7" s="880">
        <v>1059092</v>
      </c>
      <c r="D7" s="880">
        <v>72880</v>
      </c>
      <c r="E7" s="880">
        <v>82749</v>
      </c>
      <c r="F7" s="873" t="s">
        <v>847</v>
      </c>
      <c r="G7" s="836"/>
      <c r="H7" s="836"/>
      <c r="I7" s="836"/>
    </row>
    <row r="8" spans="1:12" s="835" customFormat="1" ht="33" customHeight="1">
      <c r="A8" s="873" t="s">
        <v>716</v>
      </c>
      <c r="B8" s="879">
        <v>3</v>
      </c>
      <c r="C8" s="879">
        <v>441193</v>
      </c>
      <c r="D8" s="879">
        <v>9949</v>
      </c>
      <c r="E8" s="879">
        <v>13819</v>
      </c>
      <c r="F8" s="873" t="s">
        <v>848</v>
      </c>
    </row>
    <row r="9" spans="1:12" s="835" customFormat="1" ht="37.5">
      <c r="A9" s="873" t="s">
        <v>715</v>
      </c>
      <c r="B9" s="880">
        <v>3</v>
      </c>
      <c r="C9" s="880">
        <v>619945</v>
      </c>
      <c r="D9" s="880">
        <v>47518</v>
      </c>
      <c r="E9" s="880">
        <v>89932</v>
      </c>
      <c r="F9" s="873" t="s">
        <v>849</v>
      </c>
    </row>
    <row r="10" spans="1:12" s="835" customFormat="1" ht="26.25" customHeight="1">
      <c r="A10" s="873" t="s">
        <v>100</v>
      </c>
      <c r="B10" s="879">
        <v>2</v>
      </c>
      <c r="C10" s="879">
        <v>49718</v>
      </c>
      <c r="D10" s="879">
        <v>3108</v>
      </c>
      <c r="E10" s="879">
        <v>2421</v>
      </c>
      <c r="F10" s="873" t="s">
        <v>851</v>
      </c>
    </row>
    <row r="11" spans="1:12" s="835" customFormat="1" ht="33" customHeight="1">
      <c r="A11" s="873" t="s">
        <v>206</v>
      </c>
      <c r="B11" s="880">
        <v>2</v>
      </c>
      <c r="C11" s="880">
        <v>219365</v>
      </c>
      <c r="D11" s="880">
        <v>4718</v>
      </c>
      <c r="E11" s="880">
        <v>3779</v>
      </c>
      <c r="F11" s="873" t="s">
        <v>852</v>
      </c>
    </row>
    <row r="12" spans="1:12" s="835" customFormat="1" ht="33" customHeight="1">
      <c r="A12" s="873" t="s">
        <v>645</v>
      </c>
      <c r="B12" s="879">
        <v>7</v>
      </c>
      <c r="C12" s="879">
        <v>656949</v>
      </c>
      <c r="D12" s="879">
        <v>30089</v>
      </c>
      <c r="E12" s="879">
        <v>47528</v>
      </c>
      <c r="F12" s="873" t="s">
        <v>855</v>
      </c>
    </row>
    <row r="13" spans="1:12" s="84" customFormat="1" ht="33" customHeight="1">
      <c r="A13" s="392" t="s">
        <v>744</v>
      </c>
      <c r="B13" s="430">
        <f>SUM(B6:B12)</f>
        <v>40</v>
      </c>
      <c r="C13" s="430">
        <f>SUM(C6:C12)</f>
        <v>18558091</v>
      </c>
      <c r="D13" s="430">
        <f>SUM(D6:D12)</f>
        <v>209205</v>
      </c>
      <c r="E13" s="430">
        <f>SUM(E6:E12)</f>
        <v>285382</v>
      </c>
      <c r="F13" s="392" t="s">
        <v>36</v>
      </c>
    </row>
    <row r="14" spans="1:12" ht="27.95" customHeight="1">
      <c r="A14" s="1060" t="s">
        <v>1217</v>
      </c>
      <c r="B14" s="1061"/>
      <c r="C14" s="1061"/>
      <c r="D14" s="1061"/>
      <c r="E14" s="1061"/>
      <c r="F14" s="1062"/>
      <c r="J14" s="84"/>
      <c r="K14" s="84"/>
      <c r="L14" s="84"/>
    </row>
    <row r="15" spans="1:12" ht="35.1" customHeight="1">
      <c r="A15" s="1060" t="s">
        <v>874</v>
      </c>
      <c r="B15" s="1061"/>
      <c r="C15" s="1061"/>
      <c r="D15" s="1061"/>
      <c r="E15" s="1061"/>
      <c r="F15" s="1062"/>
      <c r="J15" s="84"/>
      <c r="K15" s="84"/>
      <c r="L15" s="84"/>
    </row>
    <row r="16" spans="1:12">
      <c r="J16" s="84"/>
      <c r="K16" s="84"/>
      <c r="L16" s="84"/>
    </row>
    <row r="17" spans="1:12" s="700" customFormat="1" ht="33" hidden="1" customHeight="1">
      <c r="A17" s="698" t="s">
        <v>1136</v>
      </c>
      <c r="B17" s="112">
        <v>1</v>
      </c>
      <c r="C17" s="112">
        <v>17918</v>
      </c>
      <c r="D17" s="112">
        <v>1484</v>
      </c>
      <c r="E17" s="112">
        <v>1251</v>
      </c>
      <c r="F17" s="699"/>
    </row>
    <row r="18" spans="1:12" s="700" customFormat="1" ht="33" hidden="1" customHeight="1">
      <c r="A18" s="698" t="s">
        <v>1137</v>
      </c>
      <c r="B18" s="112">
        <v>1</v>
      </c>
      <c r="C18" s="112">
        <v>31800</v>
      </c>
      <c r="D18" s="112">
        <v>1624</v>
      </c>
      <c r="E18" s="112">
        <v>1170</v>
      </c>
      <c r="F18" s="699"/>
    </row>
    <row r="19" spans="1:12" s="700" customFormat="1" ht="33" hidden="1" customHeight="1">
      <c r="A19" s="698"/>
      <c r="B19" s="112">
        <f>SUM(B17:B18)</f>
        <v>2</v>
      </c>
      <c r="C19" s="112">
        <f t="shared" ref="C19:E19" si="0">SUM(C17:C18)</f>
        <v>49718</v>
      </c>
      <c r="D19" s="112">
        <f t="shared" si="0"/>
        <v>3108</v>
      </c>
      <c r="E19" s="112">
        <f t="shared" si="0"/>
        <v>2421</v>
      </c>
      <c r="F19" s="699"/>
    </row>
    <row r="20" spans="1:12" s="84" customFormat="1" ht="12.75" hidden="1" customHeight="1">
      <c r="A20" s="84" t="s">
        <v>1000</v>
      </c>
      <c r="B20" s="84">
        <v>1</v>
      </c>
      <c r="C20" s="84">
        <v>265995</v>
      </c>
      <c r="D20" s="84">
        <v>11511</v>
      </c>
      <c r="E20" s="84">
        <v>22593</v>
      </c>
    </row>
    <row r="21" spans="1:12" s="84" customFormat="1" ht="12.75" hidden="1" customHeight="1">
      <c r="A21" s="84" t="s">
        <v>1</v>
      </c>
      <c r="B21" s="84">
        <v>1</v>
      </c>
      <c r="C21" s="84">
        <v>351300</v>
      </c>
      <c r="D21" s="84">
        <v>35797</v>
      </c>
      <c r="E21" s="84">
        <v>67033</v>
      </c>
      <c r="J21" s="85"/>
      <c r="K21" s="85"/>
    </row>
    <row r="22" spans="1:12" s="84" customFormat="1" ht="12.75" hidden="1" customHeight="1">
      <c r="A22" s="84" t="s">
        <v>1001</v>
      </c>
      <c r="B22" s="84">
        <v>1</v>
      </c>
      <c r="C22" s="84">
        <v>2650</v>
      </c>
      <c r="D22" s="84">
        <v>210</v>
      </c>
      <c r="E22" s="84">
        <v>306</v>
      </c>
      <c r="J22" s="85"/>
      <c r="K22" s="85"/>
    </row>
    <row r="23" spans="1:12" s="84" customFormat="1" ht="12.75" hidden="1" customHeight="1">
      <c r="B23" s="84">
        <f>SUM(B20:B22)</f>
        <v>3</v>
      </c>
      <c r="C23" s="84">
        <f t="shared" ref="C23:E23" si="1">SUM(C20:C22)</f>
        <v>619945</v>
      </c>
      <c r="D23" s="84">
        <f t="shared" si="1"/>
        <v>47518</v>
      </c>
      <c r="E23" s="84">
        <f t="shared" si="1"/>
        <v>89932</v>
      </c>
      <c r="J23" s="85"/>
      <c r="K23" s="85"/>
    </row>
    <row r="24" spans="1:12" s="84" customFormat="1" ht="12.75" hidden="1" customHeight="1">
      <c r="A24" s="84" t="s">
        <v>964</v>
      </c>
      <c r="B24" s="84">
        <v>1</v>
      </c>
      <c r="C24" s="84">
        <v>15090</v>
      </c>
      <c r="D24" s="84">
        <v>585</v>
      </c>
      <c r="E24" s="84">
        <v>1066</v>
      </c>
      <c r="J24" s="85"/>
      <c r="K24" s="85"/>
    </row>
    <row r="25" spans="1:12" s="84" customFormat="1" ht="12.75" hidden="1" customHeight="1">
      <c r="A25" s="84" t="s">
        <v>981</v>
      </c>
      <c r="B25" s="84">
        <v>1</v>
      </c>
      <c r="C25" s="84">
        <v>46514</v>
      </c>
      <c r="D25" s="618">
        <v>2134</v>
      </c>
      <c r="E25" s="618">
        <v>3457</v>
      </c>
    </row>
    <row r="26" spans="1:12" s="84" customFormat="1" ht="12.75" hidden="1" customHeight="1">
      <c r="A26" s="84" t="s">
        <v>987</v>
      </c>
      <c r="B26" s="84">
        <v>1</v>
      </c>
      <c r="C26" s="84">
        <v>379589</v>
      </c>
      <c r="D26" s="85">
        <v>7230</v>
      </c>
      <c r="E26" s="615">
        <v>9296</v>
      </c>
      <c r="J26" s="85"/>
      <c r="K26" s="85"/>
    </row>
    <row r="27" spans="1:12" ht="12.75" hidden="1" customHeight="1">
      <c r="B27" s="85">
        <f>SUM(B24:B26)</f>
        <v>3</v>
      </c>
      <c r="C27" s="85">
        <f t="shared" ref="C27:E27" si="2">SUM(C24:C26)</f>
        <v>441193</v>
      </c>
      <c r="D27" s="85">
        <f t="shared" si="2"/>
        <v>9949</v>
      </c>
      <c r="E27" s="85">
        <f t="shared" si="2"/>
        <v>13819</v>
      </c>
      <c r="L27" s="84"/>
    </row>
    <row r="28" spans="1:12" ht="12.75" hidden="1" customHeight="1">
      <c r="L28" s="84"/>
    </row>
    <row r="29" spans="1:12" s="84" customFormat="1" ht="12.75" hidden="1" customHeight="1">
      <c r="G29" s="85"/>
      <c r="J29" s="85"/>
      <c r="K29" s="85"/>
    </row>
    <row r="30" spans="1:12" s="615" customFormat="1" ht="12.75" hidden="1" customHeight="1">
      <c r="A30" s="615" t="s">
        <v>978</v>
      </c>
      <c r="B30" s="615">
        <v>1</v>
      </c>
      <c r="C30" s="615">
        <v>0</v>
      </c>
      <c r="D30" s="615">
        <v>0</v>
      </c>
      <c r="E30" s="615">
        <v>0</v>
      </c>
      <c r="G30" s="616"/>
      <c r="J30" s="616"/>
      <c r="K30" s="616"/>
    </row>
    <row r="31" spans="1:12" s="615" customFormat="1" ht="12.75" hidden="1" customHeight="1">
      <c r="A31" s="615" t="s">
        <v>979</v>
      </c>
      <c r="B31" s="615">
        <v>1</v>
      </c>
      <c r="C31" s="615">
        <v>17394</v>
      </c>
      <c r="D31" s="615">
        <v>1322</v>
      </c>
      <c r="E31" s="615">
        <v>759</v>
      </c>
    </row>
    <row r="32" spans="1:12" s="615" customFormat="1" ht="12.75" hidden="1" customHeight="1">
      <c r="A32" s="68" t="s">
        <v>996</v>
      </c>
      <c r="B32" s="615">
        <v>1</v>
      </c>
      <c r="C32" s="615">
        <v>274274</v>
      </c>
      <c r="D32" s="615">
        <v>10187</v>
      </c>
      <c r="E32" s="83">
        <v>19263</v>
      </c>
    </row>
    <row r="33" spans="1:12" s="615" customFormat="1" ht="12.75" hidden="1" customHeight="1">
      <c r="A33" s="29" t="s">
        <v>999</v>
      </c>
      <c r="B33" s="615">
        <v>1</v>
      </c>
      <c r="C33" s="615">
        <v>635</v>
      </c>
      <c r="D33" s="615">
        <v>18</v>
      </c>
      <c r="E33" s="615">
        <v>11</v>
      </c>
      <c r="G33" s="616"/>
      <c r="J33" s="616"/>
      <c r="K33" s="616"/>
    </row>
    <row r="34" spans="1:12" s="615" customFormat="1" ht="12.75" hidden="1" customHeight="1">
      <c r="A34" s="736" t="s">
        <v>1200</v>
      </c>
      <c r="B34" s="615">
        <v>2</v>
      </c>
      <c r="C34" s="615">
        <v>244204</v>
      </c>
      <c r="D34" s="615">
        <v>13587</v>
      </c>
      <c r="E34" s="615">
        <v>21880</v>
      </c>
      <c r="G34" s="616"/>
      <c r="J34" s="616"/>
      <c r="K34" s="616"/>
    </row>
    <row r="35" spans="1:12" s="615" customFormat="1" ht="12.75" hidden="1" customHeight="1">
      <c r="A35" s="615" t="s">
        <v>1202</v>
      </c>
      <c r="B35" s="615">
        <v>1</v>
      </c>
      <c r="C35" s="615">
        <v>120442</v>
      </c>
      <c r="D35" s="615">
        <v>4975</v>
      </c>
      <c r="E35" s="615">
        <v>5615</v>
      </c>
      <c r="G35" s="616"/>
      <c r="J35" s="616"/>
      <c r="K35" s="616"/>
    </row>
    <row r="36" spans="1:12" s="615" customFormat="1" ht="14.25" hidden="1">
      <c r="B36" s="615">
        <f>SUM(B30:B35)</f>
        <v>7</v>
      </c>
      <c r="C36" s="615">
        <f t="shared" ref="C36:E36" si="3">SUM(C30:C35)</f>
        <v>656949</v>
      </c>
      <c r="D36" s="615">
        <f t="shared" si="3"/>
        <v>30089</v>
      </c>
      <c r="E36" s="615">
        <f t="shared" si="3"/>
        <v>47528</v>
      </c>
      <c r="G36" s="616"/>
      <c r="J36" s="616"/>
      <c r="K36" s="616"/>
    </row>
    <row r="37" spans="1:12" s="615" customFormat="1" ht="12.75" hidden="1" customHeight="1">
      <c r="G37" s="616"/>
    </row>
    <row r="38" spans="1:12" s="84" customFormat="1" ht="18" hidden="1" customHeight="1"/>
    <row r="39" spans="1:12" s="84" customFormat="1" ht="13.5" hidden="1" customHeight="1">
      <c r="A39" s="84" t="s">
        <v>1207</v>
      </c>
      <c r="G39" s="85"/>
      <c r="J39" s="85"/>
      <c r="K39" s="85"/>
      <c r="L39" s="85"/>
    </row>
    <row r="40" spans="1:12" s="84" customFormat="1" hidden="1">
      <c r="A40" s="84" t="s">
        <v>1208</v>
      </c>
      <c r="B40" s="84">
        <v>1</v>
      </c>
      <c r="C40" s="84">
        <v>299077</v>
      </c>
      <c r="D40" s="84">
        <v>4157</v>
      </c>
      <c r="E40" s="84">
        <v>4369</v>
      </c>
    </row>
    <row r="41" spans="1:12" ht="15" hidden="1" customHeight="1">
      <c r="A41" s="85" t="s">
        <v>1</v>
      </c>
      <c r="B41" s="85">
        <v>2</v>
      </c>
      <c r="C41" s="85">
        <v>453146</v>
      </c>
      <c r="D41" s="85">
        <v>31990</v>
      </c>
      <c r="E41" s="85">
        <v>44238</v>
      </c>
    </row>
    <row r="42" spans="1:12" ht="13.5" hidden="1" customHeight="1">
      <c r="A42" s="85" t="s">
        <v>1202</v>
      </c>
      <c r="B42" s="85">
        <v>1</v>
      </c>
      <c r="C42" s="85">
        <v>12700</v>
      </c>
      <c r="D42" s="85">
        <v>1275</v>
      </c>
      <c r="E42" s="85">
        <v>1010</v>
      </c>
    </row>
    <row r="43" spans="1:12" s="84" customFormat="1" hidden="1">
      <c r="A43" s="52" t="s">
        <v>4</v>
      </c>
      <c r="B43" s="84">
        <v>1</v>
      </c>
      <c r="C43" s="84">
        <v>253386</v>
      </c>
      <c r="D43" s="84">
        <v>33190</v>
      </c>
      <c r="E43" s="84">
        <v>26665</v>
      </c>
      <c r="F43" s="52"/>
    </row>
    <row r="44" spans="1:12" s="84" customFormat="1" hidden="1">
      <c r="A44" s="52" t="s">
        <v>1001</v>
      </c>
      <c r="B44" s="84">
        <v>1</v>
      </c>
      <c r="C44" s="84">
        <v>40783</v>
      </c>
      <c r="D44" s="84">
        <v>2268</v>
      </c>
      <c r="E44" s="84">
        <v>6467</v>
      </c>
      <c r="F44" s="52"/>
    </row>
    <row r="45" spans="1:12" hidden="1">
      <c r="B45" s="85">
        <f>SUM(B40:B44)</f>
        <v>6</v>
      </c>
      <c r="C45" s="85">
        <f t="shared" ref="C45:E45" si="4">SUM(C40:C44)</f>
        <v>1059092</v>
      </c>
      <c r="D45" s="85">
        <f t="shared" si="4"/>
        <v>72880</v>
      </c>
      <c r="E45" s="85">
        <f t="shared" si="4"/>
        <v>82749</v>
      </c>
    </row>
    <row r="46" spans="1:12" hidden="1"/>
    <row r="48" spans="1:12" s="84" customFormat="1"/>
    <row r="49" s="84" customFormat="1"/>
    <row r="50" s="84" customFormat="1"/>
  </sheetData>
  <mergeCells count="8">
    <mergeCell ref="A15:F15"/>
    <mergeCell ref="A4:A5"/>
    <mergeCell ref="F4:F5"/>
    <mergeCell ref="A1:F1"/>
    <mergeCell ref="A2:F2"/>
    <mergeCell ref="A3:C3"/>
    <mergeCell ref="D3:F3"/>
    <mergeCell ref="A14:F14"/>
  </mergeCells>
  <printOptions horizontalCentered="1" verticalCentered="1"/>
  <pageMargins left="0.47244094488188981" right="0.47244094488188981" top="0.98425196850393704" bottom="0.98425196850393704" header="0.51181102362204722" footer="0.51181102362204722"/>
  <pageSetup paperSize="9" scale="71" orientation="portrait" horizontalDpi="4294967292" verticalDpi="4294967292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8"/>
  <sheetViews>
    <sheetView showGridLines="0" rightToLeft="1" zoomScale="90" zoomScaleNormal="90" zoomScaleSheetLayoutView="75" workbookViewId="0">
      <selection activeCell="A3" sqref="A3:D3"/>
    </sheetView>
  </sheetViews>
  <sheetFormatPr defaultColWidth="7.7109375" defaultRowHeight="25.35" customHeight="1"/>
  <cols>
    <col min="1" max="1" width="21" style="187" customWidth="1"/>
    <col min="2" max="7" width="16.140625" style="188" customWidth="1"/>
    <col min="8" max="8" width="23.7109375" style="187" customWidth="1"/>
    <col min="9" max="236" width="7.7109375" style="187"/>
    <col min="237" max="237" width="12.85546875" style="187" bestFit="1" customWidth="1"/>
    <col min="238" max="238" width="14.28515625" style="187" bestFit="1" customWidth="1"/>
    <col min="239" max="244" width="13.7109375" style="187" customWidth="1"/>
    <col min="245" max="245" width="8.28515625" style="187" bestFit="1" customWidth="1"/>
    <col min="246" max="492" width="7.7109375" style="187"/>
    <col min="493" max="493" width="12.85546875" style="187" bestFit="1" customWidth="1"/>
    <col min="494" max="494" width="14.28515625" style="187" bestFit="1" customWidth="1"/>
    <col min="495" max="500" width="13.7109375" style="187" customWidth="1"/>
    <col min="501" max="501" width="8.28515625" style="187" bestFit="1" customWidth="1"/>
    <col min="502" max="748" width="7.7109375" style="187"/>
    <col min="749" max="749" width="12.85546875" style="187" bestFit="1" customWidth="1"/>
    <col min="750" max="750" width="14.28515625" style="187" bestFit="1" customWidth="1"/>
    <col min="751" max="756" width="13.7109375" style="187" customWidth="1"/>
    <col min="757" max="757" width="8.28515625" style="187" bestFit="1" customWidth="1"/>
    <col min="758" max="1004" width="7.7109375" style="187"/>
    <col min="1005" max="1005" width="12.85546875" style="187" bestFit="1" customWidth="1"/>
    <col min="1006" max="1006" width="14.28515625" style="187" bestFit="1" customWidth="1"/>
    <col min="1007" max="1012" width="13.7109375" style="187" customWidth="1"/>
    <col min="1013" max="1013" width="8.28515625" style="187" bestFit="1" customWidth="1"/>
    <col min="1014" max="1260" width="7.7109375" style="187"/>
    <col min="1261" max="1261" width="12.85546875" style="187" bestFit="1" customWidth="1"/>
    <col min="1262" max="1262" width="14.28515625" style="187" bestFit="1" customWidth="1"/>
    <col min="1263" max="1268" width="13.7109375" style="187" customWidth="1"/>
    <col min="1269" max="1269" width="8.28515625" style="187" bestFit="1" customWidth="1"/>
    <col min="1270" max="1516" width="7.7109375" style="187"/>
    <col min="1517" max="1517" width="12.85546875" style="187" bestFit="1" customWidth="1"/>
    <col min="1518" max="1518" width="14.28515625" style="187" bestFit="1" customWidth="1"/>
    <col min="1519" max="1524" width="13.7109375" style="187" customWidth="1"/>
    <col min="1525" max="1525" width="8.28515625" style="187" bestFit="1" customWidth="1"/>
    <col min="1526" max="1772" width="7.7109375" style="187"/>
    <col min="1773" max="1773" width="12.85546875" style="187" bestFit="1" customWidth="1"/>
    <col min="1774" max="1774" width="14.28515625" style="187" bestFit="1" customWidth="1"/>
    <col min="1775" max="1780" width="13.7109375" style="187" customWidth="1"/>
    <col min="1781" max="1781" width="8.28515625" style="187" bestFit="1" customWidth="1"/>
    <col min="1782" max="2028" width="7.7109375" style="187"/>
    <col min="2029" max="2029" width="12.85546875" style="187" bestFit="1" customWidth="1"/>
    <col min="2030" max="2030" width="14.28515625" style="187" bestFit="1" customWidth="1"/>
    <col min="2031" max="2036" width="13.7109375" style="187" customWidth="1"/>
    <col min="2037" max="2037" width="8.28515625" style="187" bestFit="1" customWidth="1"/>
    <col min="2038" max="2284" width="7.7109375" style="187"/>
    <col min="2285" max="2285" width="12.85546875" style="187" bestFit="1" customWidth="1"/>
    <col min="2286" max="2286" width="14.28515625" style="187" bestFit="1" customWidth="1"/>
    <col min="2287" max="2292" width="13.7109375" style="187" customWidth="1"/>
    <col min="2293" max="2293" width="8.28515625" style="187" bestFit="1" customWidth="1"/>
    <col min="2294" max="2540" width="7.7109375" style="187"/>
    <col min="2541" max="2541" width="12.85546875" style="187" bestFit="1" customWidth="1"/>
    <col min="2542" max="2542" width="14.28515625" style="187" bestFit="1" customWidth="1"/>
    <col min="2543" max="2548" width="13.7109375" style="187" customWidth="1"/>
    <col min="2549" max="2549" width="8.28515625" style="187" bestFit="1" customWidth="1"/>
    <col min="2550" max="2796" width="7.7109375" style="187"/>
    <col min="2797" max="2797" width="12.85546875" style="187" bestFit="1" customWidth="1"/>
    <col min="2798" max="2798" width="14.28515625" style="187" bestFit="1" customWidth="1"/>
    <col min="2799" max="2804" width="13.7109375" style="187" customWidth="1"/>
    <col min="2805" max="2805" width="8.28515625" style="187" bestFit="1" customWidth="1"/>
    <col min="2806" max="3052" width="7.7109375" style="187"/>
    <col min="3053" max="3053" width="12.85546875" style="187" bestFit="1" customWidth="1"/>
    <col min="3054" max="3054" width="14.28515625" style="187" bestFit="1" customWidth="1"/>
    <col min="3055" max="3060" width="13.7109375" style="187" customWidth="1"/>
    <col min="3061" max="3061" width="8.28515625" style="187" bestFit="1" customWidth="1"/>
    <col min="3062" max="3308" width="7.7109375" style="187"/>
    <col min="3309" max="3309" width="12.85546875" style="187" bestFit="1" customWidth="1"/>
    <col min="3310" max="3310" width="14.28515625" style="187" bestFit="1" customWidth="1"/>
    <col min="3311" max="3316" width="13.7109375" style="187" customWidth="1"/>
    <col min="3317" max="3317" width="8.28515625" style="187" bestFit="1" customWidth="1"/>
    <col min="3318" max="3564" width="7.7109375" style="187"/>
    <col min="3565" max="3565" width="12.85546875" style="187" bestFit="1" customWidth="1"/>
    <col min="3566" max="3566" width="14.28515625" style="187" bestFit="1" customWidth="1"/>
    <col min="3567" max="3572" width="13.7109375" style="187" customWidth="1"/>
    <col min="3573" max="3573" width="8.28515625" style="187" bestFit="1" customWidth="1"/>
    <col min="3574" max="3820" width="7.7109375" style="187"/>
    <col min="3821" max="3821" width="12.85546875" style="187" bestFit="1" customWidth="1"/>
    <col min="3822" max="3822" width="14.28515625" style="187" bestFit="1" customWidth="1"/>
    <col min="3823" max="3828" width="13.7109375" style="187" customWidth="1"/>
    <col min="3829" max="3829" width="8.28515625" style="187" bestFit="1" customWidth="1"/>
    <col min="3830" max="4076" width="7.7109375" style="187"/>
    <col min="4077" max="4077" width="12.85546875" style="187" bestFit="1" customWidth="1"/>
    <col min="4078" max="4078" width="14.28515625" style="187" bestFit="1" customWidth="1"/>
    <col min="4079" max="4084" width="13.7109375" style="187" customWidth="1"/>
    <col min="4085" max="4085" width="8.28515625" style="187" bestFit="1" customWidth="1"/>
    <col min="4086" max="4332" width="7.7109375" style="187"/>
    <col min="4333" max="4333" width="12.85546875" style="187" bestFit="1" customWidth="1"/>
    <col min="4334" max="4334" width="14.28515625" style="187" bestFit="1" customWidth="1"/>
    <col min="4335" max="4340" width="13.7109375" style="187" customWidth="1"/>
    <col min="4341" max="4341" width="8.28515625" style="187" bestFit="1" customWidth="1"/>
    <col min="4342" max="4588" width="7.7109375" style="187"/>
    <col min="4589" max="4589" width="12.85546875" style="187" bestFit="1" customWidth="1"/>
    <col min="4590" max="4590" width="14.28515625" style="187" bestFit="1" customWidth="1"/>
    <col min="4591" max="4596" width="13.7109375" style="187" customWidth="1"/>
    <col min="4597" max="4597" width="8.28515625" style="187" bestFit="1" customWidth="1"/>
    <col min="4598" max="4844" width="7.7109375" style="187"/>
    <col min="4845" max="4845" width="12.85546875" style="187" bestFit="1" customWidth="1"/>
    <col min="4846" max="4846" width="14.28515625" style="187" bestFit="1" customWidth="1"/>
    <col min="4847" max="4852" width="13.7109375" style="187" customWidth="1"/>
    <col min="4853" max="4853" width="8.28515625" style="187" bestFit="1" customWidth="1"/>
    <col min="4854" max="5100" width="7.7109375" style="187"/>
    <col min="5101" max="5101" width="12.85546875" style="187" bestFit="1" customWidth="1"/>
    <col min="5102" max="5102" width="14.28515625" style="187" bestFit="1" customWidth="1"/>
    <col min="5103" max="5108" width="13.7109375" style="187" customWidth="1"/>
    <col min="5109" max="5109" width="8.28515625" style="187" bestFit="1" customWidth="1"/>
    <col min="5110" max="5356" width="7.7109375" style="187"/>
    <col min="5357" max="5357" width="12.85546875" style="187" bestFit="1" customWidth="1"/>
    <col min="5358" max="5358" width="14.28515625" style="187" bestFit="1" customWidth="1"/>
    <col min="5359" max="5364" width="13.7109375" style="187" customWidth="1"/>
    <col min="5365" max="5365" width="8.28515625" style="187" bestFit="1" customWidth="1"/>
    <col min="5366" max="5612" width="7.7109375" style="187"/>
    <col min="5613" max="5613" width="12.85546875" style="187" bestFit="1" customWidth="1"/>
    <col min="5614" max="5614" width="14.28515625" style="187" bestFit="1" customWidth="1"/>
    <col min="5615" max="5620" width="13.7109375" style="187" customWidth="1"/>
    <col min="5621" max="5621" width="8.28515625" style="187" bestFit="1" customWidth="1"/>
    <col min="5622" max="5868" width="7.7109375" style="187"/>
    <col min="5869" max="5869" width="12.85546875" style="187" bestFit="1" customWidth="1"/>
    <col min="5870" max="5870" width="14.28515625" style="187" bestFit="1" customWidth="1"/>
    <col min="5871" max="5876" width="13.7109375" style="187" customWidth="1"/>
    <col min="5877" max="5877" width="8.28515625" style="187" bestFit="1" customWidth="1"/>
    <col min="5878" max="6124" width="7.7109375" style="187"/>
    <col min="6125" max="6125" width="12.85546875" style="187" bestFit="1" customWidth="1"/>
    <col min="6126" max="6126" width="14.28515625" style="187" bestFit="1" customWidth="1"/>
    <col min="6127" max="6132" width="13.7109375" style="187" customWidth="1"/>
    <col min="6133" max="6133" width="8.28515625" style="187" bestFit="1" customWidth="1"/>
    <col min="6134" max="6380" width="7.7109375" style="187"/>
    <col min="6381" max="6381" width="12.85546875" style="187" bestFit="1" customWidth="1"/>
    <col min="6382" max="6382" width="14.28515625" style="187" bestFit="1" customWidth="1"/>
    <col min="6383" max="6388" width="13.7109375" style="187" customWidth="1"/>
    <col min="6389" max="6389" width="8.28515625" style="187" bestFit="1" customWidth="1"/>
    <col min="6390" max="6636" width="7.7109375" style="187"/>
    <col min="6637" max="6637" width="12.85546875" style="187" bestFit="1" customWidth="1"/>
    <col min="6638" max="6638" width="14.28515625" style="187" bestFit="1" customWidth="1"/>
    <col min="6639" max="6644" width="13.7109375" style="187" customWidth="1"/>
    <col min="6645" max="6645" width="8.28515625" style="187" bestFit="1" customWidth="1"/>
    <col min="6646" max="6892" width="7.7109375" style="187"/>
    <col min="6893" max="6893" width="12.85546875" style="187" bestFit="1" customWidth="1"/>
    <col min="6894" max="6894" width="14.28515625" style="187" bestFit="1" customWidth="1"/>
    <col min="6895" max="6900" width="13.7109375" style="187" customWidth="1"/>
    <col min="6901" max="6901" width="8.28515625" style="187" bestFit="1" customWidth="1"/>
    <col min="6902" max="7148" width="7.7109375" style="187"/>
    <col min="7149" max="7149" width="12.85546875" style="187" bestFit="1" customWidth="1"/>
    <col min="7150" max="7150" width="14.28515625" style="187" bestFit="1" customWidth="1"/>
    <col min="7151" max="7156" width="13.7109375" style="187" customWidth="1"/>
    <col min="7157" max="7157" width="8.28515625" style="187" bestFit="1" customWidth="1"/>
    <col min="7158" max="7404" width="7.7109375" style="187"/>
    <col min="7405" max="7405" width="12.85546875" style="187" bestFit="1" customWidth="1"/>
    <col min="7406" max="7406" width="14.28515625" style="187" bestFit="1" customWidth="1"/>
    <col min="7407" max="7412" width="13.7109375" style="187" customWidth="1"/>
    <col min="7413" max="7413" width="8.28515625" style="187" bestFit="1" customWidth="1"/>
    <col min="7414" max="7660" width="7.7109375" style="187"/>
    <col min="7661" max="7661" width="12.85546875" style="187" bestFit="1" customWidth="1"/>
    <col min="7662" max="7662" width="14.28515625" style="187" bestFit="1" customWidth="1"/>
    <col min="7663" max="7668" width="13.7109375" style="187" customWidth="1"/>
    <col min="7669" max="7669" width="8.28515625" style="187" bestFit="1" customWidth="1"/>
    <col min="7670" max="7916" width="7.7109375" style="187"/>
    <col min="7917" max="7917" width="12.85546875" style="187" bestFit="1" customWidth="1"/>
    <col min="7918" max="7918" width="14.28515625" style="187" bestFit="1" customWidth="1"/>
    <col min="7919" max="7924" width="13.7109375" style="187" customWidth="1"/>
    <col min="7925" max="7925" width="8.28515625" style="187" bestFit="1" customWidth="1"/>
    <col min="7926" max="8172" width="7.7109375" style="187"/>
    <col min="8173" max="8173" width="12.85546875" style="187" bestFit="1" customWidth="1"/>
    <col min="8174" max="8174" width="14.28515625" style="187" bestFit="1" customWidth="1"/>
    <col min="8175" max="8180" width="13.7109375" style="187" customWidth="1"/>
    <col min="8181" max="8181" width="8.28515625" style="187" bestFit="1" customWidth="1"/>
    <col min="8182" max="8428" width="7.7109375" style="187"/>
    <col min="8429" max="8429" width="12.85546875" style="187" bestFit="1" customWidth="1"/>
    <col min="8430" max="8430" width="14.28515625" style="187" bestFit="1" customWidth="1"/>
    <col min="8431" max="8436" width="13.7109375" style="187" customWidth="1"/>
    <col min="8437" max="8437" width="8.28515625" style="187" bestFit="1" customWidth="1"/>
    <col min="8438" max="8684" width="7.7109375" style="187"/>
    <col min="8685" max="8685" width="12.85546875" style="187" bestFit="1" customWidth="1"/>
    <col min="8686" max="8686" width="14.28515625" style="187" bestFit="1" customWidth="1"/>
    <col min="8687" max="8692" width="13.7109375" style="187" customWidth="1"/>
    <col min="8693" max="8693" width="8.28515625" style="187" bestFit="1" customWidth="1"/>
    <col min="8694" max="8940" width="7.7109375" style="187"/>
    <col min="8941" max="8941" width="12.85546875" style="187" bestFit="1" customWidth="1"/>
    <col min="8942" max="8942" width="14.28515625" style="187" bestFit="1" customWidth="1"/>
    <col min="8943" max="8948" width="13.7109375" style="187" customWidth="1"/>
    <col min="8949" max="8949" width="8.28515625" style="187" bestFit="1" customWidth="1"/>
    <col min="8950" max="9196" width="7.7109375" style="187"/>
    <col min="9197" max="9197" width="12.85546875" style="187" bestFit="1" customWidth="1"/>
    <col min="9198" max="9198" width="14.28515625" style="187" bestFit="1" customWidth="1"/>
    <col min="9199" max="9204" width="13.7109375" style="187" customWidth="1"/>
    <col min="9205" max="9205" width="8.28515625" style="187" bestFit="1" customWidth="1"/>
    <col min="9206" max="9452" width="7.7109375" style="187"/>
    <col min="9453" max="9453" width="12.85546875" style="187" bestFit="1" customWidth="1"/>
    <col min="9454" max="9454" width="14.28515625" style="187" bestFit="1" customWidth="1"/>
    <col min="9455" max="9460" width="13.7109375" style="187" customWidth="1"/>
    <col min="9461" max="9461" width="8.28515625" style="187" bestFit="1" customWidth="1"/>
    <col min="9462" max="9708" width="7.7109375" style="187"/>
    <col min="9709" max="9709" width="12.85546875" style="187" bestFit="1" customWidth="1"/>
    <col min="9710" max="9710" width="14.28515625" style="187" bestFit="1" customWidth="1"/>
    <col min="9711" max="9716" width="13.7109375" style="187" customWidth="1"/>
    <col min="9717" max="9717" width="8.28515625" style="187" bestFit="1" customWidth="1"/>
    <col min="9718" max="9964" width="7.7109375" style="187"/>
    <col min="9965" max="9965" width="12.85546875" style="187" bestFit="1" customWidth="1"/>
    <col min="9966" max="9966" width="14.28515625" style="187" bestFit="1" customWidth="1"/>
    <col min="9967" max="9972" width="13.7109375" style="187" customWidth="1"/>
    <col min="9973" max="9973" width="8.28515625" style="187" bestFit="1" customWidth="1"/>
    <col min="9974" max="10220" width="7.7109375" style="187"/>
    <col min="10221" max="10221" width="12.85546875" style="187" bestFit="1" customWidth="1"/>
    <col min="10222" max="10222" width="14.28515625" style="187" bestFit="1" customWidth="1"/>
    <col min="10223" max="10228" width="13.7109375" style="187" customWidth="1"/>
    <col min="10229" max="10229" width="8.28515625" style="187" bestFit="1" customWidth="1"/>
    <col min="10230" max="10476" width="7.7109375" style="187"/>
    <col min="10477" max="10477" width="12.85546875" style="187" bestFit="1" customWidth="1"/>
    <col min="10478" max="10478" width="14.28515625" style="187" bestFit="1" customWidth="1"/>
    <col min="10479" max="10484" width="13.7109375" style="187" customWidth="1"/>
    <col min="10485" max="10485" width="8.28515625" style="187" bestFit="1" customWidth="1"/>
    <col min="10486" max="10732" width="7.7109375" style="187"/>
    <col min="10733" max="10733" width="12.85546875" style="187" bestFit="1" customWidth="1"/>
    <col min="10734" max="10734" width="14.28515625" style="187" bestFit="1" customWidth="1"/>
    <col min="10735" max="10740" width="13.7109375" style="187" customWidth="1"/>
    <col min="10741" max="10741" width="8.28515625" style="187" bestFit="1" customWidth="1"/>
    <col min="10742" max="10988" width="7.7109375" style="187"/>
    <col min="10989" max="10989" width="12.85546875" style="187" bestFit="1" customWidth="1"/>
    <col min="10990" max="10990" width="14.28515625" style="187" bestFit="1" customWidth="1"/>
    <col min="10991" max="10996" width="13.7109375" style="187" customWidth="1"/>
    <col min="10997" max="10997" width="8.28515625" style="187" bestFit="1" customWidth="1"/>
    <col min="10998" max="11244" width="7.7109375" style="187"/>
    <col min="11245" max="11245" width="12.85546875" style="187" bestFit="1" customWidth="1"/>
    <col min="11246" max="11246" width="14.28515625" style="187" bestFit="1" customWidth="1"/>
    <col min="11247" max="11252" width="13.7109375" style="187" customWidth="1"/>
    <col min="11253" max="11253" width="8.28515625" style="187" bestFit="1" customWidth="1"/>
    <col min="11254" max="11500" width="7.7109375" style="187"/>
    <col min="11501" max="11501" width="12.85546875" style="187" bestFit="1" customWidth="1"/>
    <col min="11502" max="11502" width="14.28515625" style="187" bestFit="1" customWidth="1"/>
    <col min="11503" max="11508" width="13.7109375" style="187" customWidth="1"/>
    <col min="11509" max="11509" width="8.28515625" style="187" bestFit="1" customWidth="1"/>
    <col min="11510" max="11756" width="7.7109375" style="187"/>
    <col min="11757" max="11757" width="12.85546875" style="187" bestFit="1" customWidth="1"/>
    <col min="11758" max="11758" width="14.28515625" style="187" bestFit="1" customWidth="1"/>
    <col min="11759" max="11764" width="13.7109375" style="187" customWidth="1"/>
    <col min="11765" max="11765" width="8.28515625" style="187" bestFit="1" customWidth="1"/>
    <col min="11766" max="12012" width="7.7109375" style="187"/>
    <col min="12013" max="12013" width="12.85546875" style="187" bestFit="1" customWidth="1"/>
    <col min="12014" max="12014" width="14.28515625" style="187" bestFit="1" customWidth="1"/>
    <col min="12015" max="12020" width="13.7109375" style="187" customWidth="1"/>
    <col min="12021" max="12021" width="8.28515625" style="187" bestFit="1" customWidth="1"/>
    <col min="12022" max="12268" width="7.7109375" style="187"/>
    <col min="12269" max="12269" width="12.85546875" style="187" bestFit="1" customWidth="1"/>
    <col min="12270" max="12270" width="14.28515625" style="187" bestFit="1" customWidth="1"/>
    <col min="12271" max="12276" width="13.7109375" style="187" customWidth="1"/>
    <col min="12277" max="12277" width="8.28515625" style="187" bestFit="1" customWidth="1"/>
    <col min="12278" max="12524" width="7.7109375" style="187"/>
    <col min="12525" max="12525" width="12.85546875" style="187" bestFit="1" customWidth="1"/>
    <col min="12526" max="12526" width="14.28515625" style="187" bestFit="1" customWidth="1"/>
    <col min="12527" max="12532" width="13.7109375" style="187" customWidth="1"/>
    <col min="12533" max="12533" width="8.28515625" style="187" bestFit="1" customWidth="1"/>
    <col min="12534" max="12780" width="7.7109375" style="187"/>
    <col min="12781" max="12781" width="12.85546875" style="187" bestFit="1" customWidth="1"/>
    <col min="12782" max="12782" width="14.28515625" style="187" bestFit="1" customWidth="1"/>
    <col min="12783" max="12788" width="13.7109375" style="187" customWidth="1"/>
    <col min="12789" max="12789" width="8.28515625" style="187" bestFit="1" customWidth="1"/>
    <col min="12790" max="13036" width="7.7109375" style="187"/>
    <col min="13037" max="13037" width="12.85546875" style="187" bestFit="1" customWidth="1"/>
    <col min="13038" max="13038" width="14.28515625" style="187" bestFit="1" customWidth="1"/>
    <col min="13039" max="13044" width="13.7109375" style="187" customWidth="1"/>
    <col min="13045" max="13045" width="8.28515625" style="187" bestFit="1" customWidth="1"/>
    <col min="13046" max="13292" width="7.7109375" style="187"/>
    <col min="13293" max="13293" width="12.85546875" style="187" bestFit="1" customWidth="1"/>
    <col min="13294" max="13294" width="14.28515625" style="187" bestFit="1" customWidth="1"/>
    <col min="13295" max="13300" width="13.7109375" style="187" customWidth="1"/>
    <col min="13301" max="13301" width="8.28515625" style="187" bestFit="1" customWidth="1"/>
    <col min="13302" max="13548" width="7.7109375" style="187"/>
    <col min="13549" max="13549" width="12.85546875" style="187" bestFit="1" customWidth="1"/>
    <col min="13550" max="13550" width="14.28515625" style="187" bestFit="1" customWidth="1"/>
    <col min="13551" max="13556" width="13.7109375" style="187" customWidth="1"/>
    <col min="13557" max="13557" width="8.28515625" style="187" bestFit="1" customWidth="1"/>
    <col min="13558" max="13804" width="7.7109375" style="187"/>
    <col min="13805" max="13805" width="12.85546875" style="187" bestFit="1" customWidth="1"/>
    <col min="13806" max="13806" width="14.28515625" style="187" bestFit="1" customWidth="1"/>
    <col min="13807" max="13812" width="13.7109375" style="187" customWidth="1"/>
    <col min="13813" max="13813" width="8.28515625" style="187" bestFit="1" customWidth="1"/>
    <col min="13814" max="14060" width="7.7109375" style="187"/>
    <col min="14061" max="14061" width="12.85546875" style="187" bestFit="1" customWidth="1"/>
    <col min="14062" max="14062" width="14.28515625" style="187" bestFit="1" customWidth="1"/>
    <col min="14063" max="14068" width="13.7109375" style="187" customWidth="1"/>
    <col min="14069" max="14069" width="8.28515625" style="187" bestFit="1" customWidth="1"/>
    <col min="14070" max="14316" width="7.7109375" style="187"/>
    <col min="14317" max="14317" width="12.85546875" style="187" bestFit="1" customWidth="1"/>
    <col min="14318" max="14318" width="14.28515625" style="187" bestFit="1" customWidth="1"/>
    <col min="14319" max="14324" width="13.7109375" style="187" customWidth="1"/>
    <col min="14325" max="14325" width="8.28515625" style="187" bestFit="1" customWidth="1"/>
    <col min="14326" max="14572" width="7.7109375" style="187"/>
    <col min="14573" max="14573" width="12.85546875" style="187" bestFit="1" customWidth="1"/>
    <col min="14574" max="14574" width="14.28515625" style="187" bestFit="1" customWidth="1"/>
    <col min="14575" max="14580" width="13.7109375" style="187" customWidth="1"/>
    <col min="14581" max="14581" width="8.28515625" style="187" bestFit="1" customWidth="1"/>
    <col min="14582" max="14828" width="7.7109375" style="187"/>
    <col min="14829" max="14829" width="12.85546875" style="187" bestFit="1" customWidth="1"/>
    <col min="14830" max="14830" width="14.28515625" style="187" bestFit="1" customWidth="1"/>
    <col min="14831" max="14836" width="13.7109375" style="187" customWidth="1"/>
    <col min="14837" max="14837" width="8.28515625" style="187" bestFit="1" customWidth="1"/>
    <col min="14838" max="15084" width="7.7109375" style="187"/>
    <col min="15085" max="15085" width="12.85546875" style="187" bestFit="1" customWidth="1"/>
    <col min="15086" max="15086" width="14.28515625" style="187" bestFit="1" customWidth="1"/>
    <col min="15087" max="15092" width="13.7109375" style="187" customWidth="1"/>
    <col min="15093" max="15093" width="8.28515625" style="187" bestFit="1" customWidth="1"/>
    <col min="15094" max="15340" width="7.7109375" style="187"/>
    <col min="15341" max="15341" width="12.85546875" style="187" bestFit="1" customWidth="1"/>
    <col min="15342" max="15342" width="14.28515625" style="187" bestFit="1" customWidth="1"/>
    <col min="15343" max="15348" width="13.7109375" style="187" customWidth="1"/>
    <col min="15349" max="15349" width="8.28515625" style="187" bestFit="1" customWidth="1"/>
    <col min="15350" max="15596" width="7.7109375" style="187"/>
    <col min="15597" max="15597" width="12.85546875" style="187" bestFit="1" customWidth="1"/>
    <col min="15598" max="15598" width="14.28515625" style="187" bestFit="1" customWidth="1"/>
    <col min="15599" max="15604" width="13.7109375" style="187" customWidth="1"/>
    <col min="15605" max="15605" width="8.28515625" style="187" bestFit="1" customWidth="1"/>
    <col min="15606" max="15852" width="7.7109375" style="187"/>
    <col min="15853" max="15853" width="12.85546875" style="187" bestFit="1" customWidth="1"/>
    <col min="15854" max="15854" width="14.28515625" style="187" bestFit="1" customWidth="1"/>
    <col min="15855" max="15860" width="13.7109375" style="187" customWidth="1"/>
    <col min="15861" max="15861" width="8.28515625" style="187" bestFit="1" customWidth="1"/>
    <col min="15862" max="16108" width="7.7109375" style="187"/>
    <col min="16109" max="16109" width="12.85546875" style="187" bestFit="1" customWidth="1"/>
    <col min="16110" max="16110" width="14.28515625" style="187" bestFit="1" customWidth="1"/>
    <col min="16111" max="16116" width="13.7109375" style="187" customWidth="1"/>
    <col min="16117" max="16117" width="8.28515625" style="187" bestFit="1" customWidth="1"/>
    <col min="16118" max="16384" width="7.7109375" style="187"/>
  </cols>
  <sheetData>
    <row r="1" spans="1:8" s="186" customFormat="1" ht="62.25" customHeight="1">
      <c r="A1" s="1175" t="s">
        <v>1046</v>
      </c>
      <c r="B1" s="1175"/>
      <c r="C1" s="1175"/>
      <c r="D1" s="1175"/>
      <c r="E1" s="1175"/>
      <c r="F1" s="1175"/>
      <c r="G1" s="1175"/>
      <c r="H1" s="1175"/>
    </row>
    <row r="2" spans="1:8" s="186" customFormat="1" ht="33" customHeight="1">
      <c r="A2" s="1199" t="s">
        <v>1503</v>
      </c>
      <c r="B2" s="1199"/>
      <c r="C2" s="1199"/>
      <c r="D2" s="1199"/>
      <c r="E2" s="1199"/>
      <c r="F2" s="1199"/>
      <c r="G2" s="1199"/>
      <c r="H2" s="1199"/>
    </row>
    <row r="3" spans="1:8" s="186" customFormat="1" ht="19.5" customHeight="1">
      <c r="A3" s="1071" t="s">
        <v>1395</v>
      </c>
      <c r="B3" s="1209"/>
      <c r="C3" s="1209"/>
      <c r="D3" s="1209"/>
      <c r="E3" s="1072" t="s">
        <v>1433</v>
      </c>
      <c r="F3" s="1072"/>
      <c r="G3" s="1072"/>
      <c r="H3" s="1073"/>
    </row>
    <row r="4" spans="1:8" ht="37.5" customHeight="1">
      <c r="A4" s="1075" t="s">
        <v>832</v>
      </c>
      <c r="B4" s="1079" t="s">
        <v>875</v>
      </c>
      <c r="C4" s="1080"/>
      <c r="D4" s="1075" t="s">
        <v>35</v>
      </c>
      <c r="E4" s="1074" t="s">
        <v>551</v>
      </c>
      <c r="F4" s="1074" t="s">
        <v>552</v>
      </c>
      <c r="G4" s="1074" t="s">
        <v>53</v>
      </c>
      <c r="H4" s="1074" t="s">
        <v>838</v>
      </c>
    </row>
    <row r="5" spans="1:8" ht="25.5" customHeight="1">
      <c r="A5" s="1137"/>
      <c r="B5" s="646" t="s">
        <v>553</v>
      </c>
      <c r="C5" s="646" t="s">
        <v>554</v>
      </c>
      <c r="D5" s="1076"/>
      <c r="E5" s="1074"/>
      <c r="F5" s="1074"/>
      <c r="G5" s="1074"/>
      <c r="H5" s="1074"/>
    </row>
    <row r="6" spans="1:8" ht="40.5" customHeight="1">
      <c r="A6" s="1076"/>
      <c r="B6" s="646" t="s">
        <v>555</v>
      </c>
      <c r="C6" s="646" t="s">
        <v>556</v>
      </c>
      <c r="D6" s="646" t="s">
        <v>36</v>
      </c>
      <c r="E6" s="646" t="s">
        <v>557</v>
      </c>
      <c r="F6" s="646" t="s">
        <v>558</v>
      </c>
      <c r="G6" s="646" t="s">
        <v>559</v>
      </c>
      <c r="H6" s="1074"/>
    </row>
    <row r="7" spans="1:8" ht="33" customHeight="1">
      <c r="A7" s="645" t="s">
        <v>104</v>
      </c>
      <c r="B7" s="286">
        <v>338</v>
      </c>
      <c r="C7" s="286">
        <v>284</v>
      </c>
      <c r="D7" s="383">
        <f>SUM(B7:C7)</f>
        <v>622</v>
      </c>
      <c r="E7" s="286">
        <v>454</v>
      </c>
      <c r="F7" s="286">
        <v>22</v>
      </c>
      <c r="G7" s="286">
        <f>SUM(D7:F7)</f>
        <v>1098</v>
      </c>
      <c r="H7" s="645" t="s">
        <v>2</v>
      </c>
    </row>
    <row r="8" spans="1:8" ht="33" customHeight="1">
      <c r="A8" s="645" t="s">
        <v>750</v>
      </c>
      <c r="B8" s="287">
        <v>289</v>
      </c>
      <c r="C8" s="287">
        <v>87</v>
      </c>
      <c r="D8" s="383">
        <f t="shared" ref="D8:D26" si="0">SUM(B8:C8)</f>
        <v>376</v>
      </c>
      <c r="E8" s="287">
        <v>152</v>
      </c>
      <c r="F8" s="287">
        <v>0</v>
      </c>
      <c r="G8" s="286">
        <f t="shared" ref="G8:G26" si="1">SUM(D8:F8)</f>
        <v>528</v>
      </c>
      <c r="H8" s="645" t="s">
        <v>1139</v>
      </c>
    </row>
    <row r="9" spans="1:8" ht="33" customHeight="1">
      <c r="A9" s="645" t="s">
        <v>105</v>
      </c>
      <c r="B9" s="286">
        <v>397</v>
      </c>
      <c r="C9" s="286">
        <v>154</v>
      </c>
      <c r="D9" s="383">
        <f t="shared" si="0"/>
        <v>551</v>
      </c>
      <c r="E9" s="286">
        <v>368</v>
      </c>
      <c r="F9" s="286">
        <v>6</v>
      </c>
      <c r="G9" s="286">
        <f t="shared" si="1"/>
        <v>925</v>
      </c>
      <c r="H9" s="645" t="s">
        <v>5</v>
      </c>
    </row>
    <row r="10" spans="1:8" ht="33" customHeight="1">
      <c r="A10" s="645" t="s">
        <v>106</v>
      </c>
      <c r="B10" s="287">
        <v>66</v>
      </c>
      <c r="C10" s="287">
        <v>29</v>
      </c>
      <c r="D10" s="383">
        <f t="shared" si="0"/>
        <v>95</v>
      </c>
      <c r="E10" s="287">
        <v>40</v>
      </c>
      <c r="F10" s="287">
        <v>1</v>
      </c>
      <c r="G10" s="286">
        <f t="shared" si="1"/>
        <v>136</v>
      </c>
      <c r="H10" s="645" t="s">
        <v>7</v>
      </c>
    </row>
    <row r="11" spans="1:8" ht="33" customHeight="1">
      <c r="A11" s="645" t="s">
        <v>107</v>
      </c>
      <c r="B11" s="286">
        <v>267</v>
      </c>
      <c r="C11" s="286">
        <v>173</v>
      </c>
      <c r="D11" s="383">
        <f t="shared" si="0"/>
        <v>440</v>
      </c>
      <c r="E11" s="286">
        <v>274</v>
      </c>
      <c r="F11" s="286">
        <v>24</v>
      </c>
      <c r="G11" s="286">
        <f t="shared" si="1"/>
        <v>738</v>
      </c>
      <c r="H11" s="645" t="s">
        <v>8</v>
      </c>
    </row>
    <row r="12" spans="1:8" ht="33" customHeight="1">
      <c r="A12" s="645" t="s">
        <v>108</v>
      </c>
      <c r="B12" s="287">
        <v>225</v>
      </c>
      <c r="C12" s="287">
        <v>57</v>
      </c>
      <c r="D12" s="383">
        <f t="shared" si="0"/>
        <v>282</v>
      </c>
      <c r="E12" s="287">
        <v>132</v>
      </c>
      <c r="F12" s="287">
        <v>2</v>
      </c>
      <c r="G12" s="286">
        <f t="shared" si="1"/>
        <v>416</v>
      </c>
      <c r="H12" s="645" t="s">
        <v>10</v>
      </c>
    </row>
    <row r="13" spans="1:8" ht="33" customHeight="1">
      <c r="A13" s="645" t="s">
        <v>110</v>
      </c>
      <c r="B13" s="286">
        <v>167</v>
      </c>
      <c r="C13" s="286">
        <v>233</v>
      </c>
      <c r="D13" s="383">
        <f t="shared" si="0"/>
        <v>400</v>
      </c>
      <c r="E13" s="286">
        <v>420</v>
      </c>
      <c r="F13" s="286">
        <v>0</v>
      </c>
      <c r="G13" s="286">
        <f t="shared" si="1"/>
        <v>820</v>
      </c>
      <c r="H13" s="645" t="s">
        <v>11</v>
      </c>
    </row>
    <row r="14" spans="1:8" ht="33" customHeight="1">
      <c r="A14" s="645" t="s">
        <v>111</v>
      </c>
      <c r="B14" s="287">
        <v>92</v>
      </c>
      <c r="C14" s="287">
        <v>66</v>
      </c>
      <c r="D14" s="383">
        <f t="shared" si="0"/>
        <v>158</v>
      </c>
      <c r="E14" s="287">
        <v>107</v>
      </c>
      <c r="F14" s="287">
        <v>0</v>
      </c>
      <c r="G14" s="286">
        <f t="shared" si="1"/>
        <v>265</v>
      </c>
      <c r="H14" s="645" t="s">
        <v>13</v>
      </c>
    </row>
    <row r="15" spans="1:8" ht="33" customHeight="1">
      <c r="A15" s="645" t="s">
        <v>124</v>
      </c>
      <c r="B15" s="286">
        <v>26</v>
      </c>
      <c r="C15" s="286">
        <v>24</v>
      </c>
      <c r="D15" s="383">
        <f t="shared" si="0"/>
        <v>50</v>
      </c>
      <c r="E15" s="286">
        <v>14</v>
      </c>
      <c r="F15" s="286">
        <v>0</v>
      </c>
      <c r="G15" s="286">
        <f t="shared" si="1"/>
        <v>64</v>
      </c>
      <c r="H15" s="645" t="s">
        <v>15</v>
      </c>
    </row>
    <row r="16" spans="1:8" ht="33" customHeight="1">
      <c r="A16" s="645" t="s">
        <v>112</v>
      </c>
      <c r="B16" s="287">
        <v>393</v>
      </c>
      <c r="C16" s="287">
        <v>125</v>
      </c>
      <c r="D16" s="383">
        <f t="shared" si="0"/>
        <v>518</v>
      </c>
      <c r="E16" s="287">
        <v>369</v>
      </c>
      <c r="F16" s="287">
        <v>7</v>
      </c>
      <c r="G16" s="286">
        <f t="shared" si="1"/>
        <v>894</v>
      </c>
      <c r="H16" s="645" t="s">
        <v>17</v>
      </c>
    </row>
    <row r="17" spans="1:8" ht="33" customHeight="1">
      <c r="A17" s="645" t="s">
        <v>40</v>
      </c>
      <c r="B17" s="286">
        <v>55</v>
      </c>
      <c r="C17" s="286">
        <v>28</v>
      </c>
      <c r="D17" s="383">
        <f t="shared" si="0"/>
        <v>83</v>
      </c>
      <c r="E17" s="286">
        <v>44</v>
      </c>
      <c r="F17" s="286">
        <v>2</v>
      </c>
      <c r="G17" s="286">
        <f t="shared" si="1"/>
        <v>129</v>
      </c>
      <c r="H17" s="645" t="s">
        <v>18</v>
      </c>
    </row>
    <row r="18" spans="1:8" ht="33" customHeight="1">
      <c r="A18" s="645" t="s">
        <v>113</v>
      </c>
      <c r="B18" s="287">
        <v>83</v>
      </c>
      <c r="C18" s="287">
        <v>47</v>
      </c>
      <c r="D18" s="383">
        <f t="shared" si="0"/>
        <v>130</v>
      </c>
      <c r="E18" s="287">
        <v>89</v>
      </c>
      <c r="F18" s="287">
        <v>1</v>
      </c>
      <c r="G18" s="286">
        <f t="shared" si="1"/>
        <v>220</v>
      </c>
      <c r="H18" s="645" t="s">
        <v>20</v>
      </c>
    </row>
    <row r="19" spans="1:8" ht="33" customHeight="1">
      <c r="A19" s="645" t="s">
        <v>21</v>
      </c>
      <c r="B19" s="286">
        <v>89</v>
      </c>
      <c r="C19" s="286">
        <v>41</v>
      </c>
      <c r="D19" s="383">
        <f t="shared" si="0"/>
        <v>130</v>
      </c>
      <c r="E19" s="286">
        <v>58</v>
      </c>
      <c r="F19" s="286">
        <v>1</v>
      </c>
      <c r="G19" s="286">
        <f t="shared" si="1"/>
        <v>189</v>
      </c>
      <c r="H19" s="645" t="s">
        <v>114</v>
      </c>
    </row>
    <row r="20" spans="1:8" ht="33" customHeight="1">
      <c r="A20" s="645" t="s">
        <v>115</v>
      </c>
      <c r="B20" s="287">
        <v>31</v>
      </c>
      <c r="C20" s="287">
        <v>25</v>
      </c>
      <c r="D20" s="383">
        <f t="shared" si="0"/>
        <v>56</v>
      </c>
      <c r="E20" s="287">
        <v>23</v>
      </c>
      <c r="F20" s="287">
        <v>8</v>
      </c>
      <c r="G20" s="286">
        <f t="shared" si="1"/>
        <v>87</v>
      </c>
      <c r="H20" s="645" t="s">
        <v>23</v>
      </c>
    </row>
    <row r="21" spans="1:8" ht="33" customHeight="1">
      <c r="A21" s="645" t="s">
        <v>24</v>
      </c>
      <c r="B21" s="286">
        <v>87</v>
      </c>
      <c r="C21" s="286">
        <v>110</v>
      </c>
      <c r="D21" s="383">
        <f t="shared" si="0"/>
        <v>197</v>
      </c>
      <c r="E21" s="286">
        <v>70</v>
      </c>
      <c r="F21" s="286">
        <v>5</v>
      </c>
      <c r="G21" s="286">
        <f t="shared" si="1"/>
        <v>272</v>
      </c>
      <c r="H21" s="645" t="s">
        <v>25</v>
      </c>
    </row>
    <row r="22" spans="1:8" ht="33" customHeight="1">
      <c r="A22" s="645" t="s">
        <v>116</v>
      </c>
      <c r="B22" s="287">
        <v>28</v>
      </c>
      <c r="C22" s="287">
        <v>30</v>
      </c>
      <c r="D22" s="383">
        <f t="shared" si="0"/>
        <v>58</v>
      </c>
      <c r="E22" s="287">
        <v>37</v>
      </c>
      <c r="F22" s="287">
        <v>0</v>
      </c>
      <c r="G22" s="286">
        <f t="shared" si="1"/>
        <v>95</v>
      </c>
      <c r="H22" s="645" t="s">
        <v>117</v>
      </c>
    </row>
    <row r="23" spans="1:8" ht="33" customHeight="1">
      <c r="A23" s="645" t="s">
        <v>118</v>
      </c>
      <c r="B23" s="286">
        <v>54</v>
      </c>
      <c r="C23" s="286">
        <v>20</v>
      </c>
      <c r="D23" s="383">
        <f t="shared" si="0"/>
        <v>74</v>
      </c>
      <c r="E23" s="286">
        <v>16</v>
      </c>
      <c r="F23" s="286">
        <v>13</v>
      </c>
      <c r="G23" s="286">
        <f t="shared" si="1"/>
        <v>103</v>
      </c>
      <c r="H23" s="645" t="s">
        <v>28</v>
      </c>
    </row>
    <row r="24" spans="1:8" ht="33" customHeight="1">
      <c r="A24" s="645" t="s">
        <v>126</v>
      </c>
      <c r="B24" s="287">
        <v>61</v>
      </c>
      <c r="C24" s="287">
        <v>15</v>
      </c>
      <c r="D24" s="383">
        <f t="shared" si="0"/>
        <v>76</v>
      </c>
      <c r="E24" s="287">
        <v>7</v>
      </c>
      <c r="F24" s="287">
        <v>0</v>
      </c>
      <c r="G24" s="286">
        <f t="shared" si="1"/>
        <v>83</v>
      </c>
      <c r="H24" s="645" t="s">
        <v>30</v>
      </c>
    </row>
    <row r="25" spans="1:8" ht="33" customHeight="1">
      <c r="A25" s="645" t="s">
        <v>119</v>
      </c>
      <c r="B25" s="286">
        <v>67</v>
      </c>
      <c r="C25" s="286">
        <v>21</v>
      </c>
      <c r="D25" s="383">
        <f t="shared" si="0"/>
        <v>88</v>
      </c>
      <c r="E25" s="286">
        <v>14</v>
      </c>
      <c r="F25" s="286">
        <v>0</v>
      </c>
      <c r="G25" s="286">
        <f t="shared" si="1"/>
        <v>102</v>
      </c>
      <c r="H25" s="645" t="s">
        <v>32</v>
      </c>
    </row>
    <row r="26" spans="1:8" ht="33" customHeight="1">
      <c r="A26" s="645" t="s">
        <v>33</v>
      </c>
      <c r="B26" s="287">
        <v>25</v>
      </c>
      <c r="C26" s="287">
        <v>15</v>
      </c>
      <c r="D26" s="383">
        <f t="shared" si="0"/>
        <v>40</v>
      </c>
      <c r="E26" s="287">
        <v>2</v>
      </c>
      <c r="F26" s="287">
        <v>1</v>
      </c>
      <c r="G26" s="286">
        <f t="shared" si="1"/>
        <v>43</v>
      </c>
      <c r="H26" s="645" t="s">
        <v>34</v>
      </c>
    </row>
    <row r="27" spans="1:8" s="657" customFormat="1" ht="33" customHeight="1">
      <c r="A27" s="655" t="s">
        <v>58</v>
      </c>
      <c r="B27" s="656">
        <f>SUM(B7:B26)</f>
        <v>2840</v>
      </c>
      <c r="C27" s="656">
        <f t="shared" ref="C27:G27" si="2">SUM(C7:C26)</f>
        <v>1584</v>
      </c>
      <c r="D27" s="656">
        <f t="shared" si="2"/>
        <v>4424</v>
      </c>
      <c r="E27" s="656">
        <f t="shared" si="2"/>
        <v>2690</v>
      </c>
      <c r="F27" s="656">
        <f t="shared" si="2"/>
        <v>93</v>
      </c>
      <c r="G27" s="656">
        <f t="shared" si="2"/>
        <v>7207</v>
      </c>
      <c r="H27" s="655" t="s">
        <v>36</v>
      </c>
    </row>
    <row r="28" spans="1:8" ht="33" customHeight="1"/>
  </sheetData>
  <mergeCells count="11">
    <mergeCell ref="H4:H6"/>
    <mergeCell ref="A1:H1"/>
    <mergeCell ref="A2:H2"/>
    <mergeCell ref="A3:D3"/>
    <mergeCell ref="E3:H3"/>
    <mergeCell ref="A4:A6"/>
    <mergeCell ref="B4:C4"/>
    <mergeCell ref="D4:D5"/>
    <mergeCell ref="E4:E5"/>
    <mergeCell ref="F4:F5"/>
    <mergeCell ref="G4:G5"/>
  </mergeCells>
  <printOptions horizontalCentered="1" verticalCentered="1"/>
  <pageMargins left="0.7" right="0.7" top="1" bottom="1" header="0.5" footer="0.5"/>
  <pageSetup paperSize="9" scale="6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showGridLines="0" rightToLeft="1" zoomScaleNormal="100" workbookViewId="0">
      <selection activeCell="C7" sqref="C7"/>
    </sheetView>
  </sheetViews>
  <sheetFormatPr defaultColWidth="7.7109375" defaultRowHeight="12.75"/>
  <cols>
    <col min="1" max="2" width="21.42578125" style="35" customWidth="1"/>
    <col min="3" max="7" width="17.7109375" style="13" customWidth="1"/>
    <col min="8" max="8" width="25.140625" style="6" customWidth="1"/>
    <col min="9" max="9" width="8.28515625" style="35" bestFit="1" customWidth="1"/>
    <col min="10" max="256" width="7.7109375" style="35"/>
    <col min="257" max="257" width="13.85546875" style="35" customWidth="1"/>
    <col min="258" max="258" width="14.28515625" style="35" customWidth="1"/>
    <col min="259" max="261" width="12" style="35" customWidth="1"/>
    <col min="262" max="262" width="17.28515625" style="35" customWidth="1"/>
    <col min="263" max="263" width="13.28515625" style="35" customWidth="1"/>
    <col min="264" max="264" width="17.28515625" style="35" customWidth="1"/>
    <col min="265" max="265" width="8.28515625" style="35" bestFit="1" customWidth="1"/>
    <col min="266" max="512" width="7.7109375" style="35"/>
    <col min="513" max="513" width="13.85546875" style="35" customWidth="1"/>
    <col min="514" max="514" width="14.28515625" style="35" customWidth="1"/>
    <col min="515" max="517" width="12" style="35" customWidth="1"/>
    <col min="518" max="518" width="17.28515625" style="35" customWidth="1"/>
    <col min="519" max="519" width="13.28515625" style="35" customWidth="1"/>
    <col min="520" max="520" width="17.28515625" style="35" customWidth="1"/>
    <col min="521" max="521" width="8.28515625" style="35" bestFit="1" customWidth="1"/>
    <col min="522" max="768" width="7.7109375" style="35"/>
    <col min="769" max="769" width="13.85546875" style="35" customWidth="1"/>
    <col min="770" max="770" width="14.28515625" style="35" customWidth="1"/>
    <col min="771" max="773" width="12" style="35" customWidth="1"/>
    <col min="774" max="774" width="17.28515625" style="35" customWidth="1"/>
    <col min="775" max="775" width="13.28515625" style="35" customWidth="1"/>
    <col min="776" max="776" width="17.28515625" style="35" customWidth="1"/>
    <col min="777" max="777" width="8.28515625" style="35" bestFit="1" customWidth="1"/>
    <col min="778" max="1024" width="7.7109375" style="35"/>
    <col min="1025" max="1025" width="13.85546875" style="35" customWidth="1"/>
    <col min="1026" max="1026" width="14.28515625" style="35" customWidth="1"/>
    <col min="1027" max="1029" width="12" style="35" customWidth="1"/>
    <col min="1030" max="1030" width="17.28515625" style="35" customWidth="1"/>
    <col min="1031" max="1031" width="13.28515625" style="35" customWidth="1"/>
    <col min="1032" max="1032" width="17.28515625" style="35" customWidth="1"/>
    <col min="1033" max="1033" width="8.28515625" style="35" bestFit="1" customWidth="1"/>
    <col min="1034" max="1280" width="7.7109375" style="35"/>
    <col min="1281" max="1281" width="13.85546875" style="35" customWidth="1"/>
    <col min="1282" max="1282" width="14.28515625" style="35" customWidth="1"/>
    <col min="1283" max="1285" width="12" style="35" customWidth="1"/>
    <col min="1286" max="1286" width="17.28515625" style="35" customWidth="1"/>
    <col min="1287" max="1287" width="13.28515625" style="35" customWidth="1"/>
    <col min="1288" max="1288" width="17.28515625" style="35" customWidth="1"/>
    <col min="1289" max="1289" width="8.28515625" style="35" bestFit="1" customWidth="1"/>
    <col min="1290" max="1536" width="7.7109375" style="35"/>
    <col min="1537" max="1537" width="13.85546875" style="35" customWidth="1"/>
    <col min="1538" max="1538" width="14.28515625" style="35" customWidth="1"/>
    <col min="1539" max="1541" width="12" style="35" customWidth="1"/>
    <col min="1542" max="1542" width="17.28515625" style="35" customWidth="1"/>
    <col min="1543" max="1543" width="13.28515625" style="35" customWidth="1"/>
    <col min="1544" max="1544" width="17.28515625" style="35" customWidth="1"/>
    <col min="1545" max="1545" width="8.28515625" style="35" bestFit="1" customWidth="1"/>
    <col min="1546" max="1792" width="7.7109375" style="35"/>
    <col min="1793" max="1793" width="13.85546875" style="35" customWidth="1"/>
    <col min="1794" max="1794" width="14.28515625" style="35" customWidth="1"/>
    <col min="1795" max="1797" width="12" style="35" customWidth="1"/>
    <col min="1798" max="1798" width="17.28515625" style="35" customWidth="1"/>
    <col min="1799" max="1799" width="13.28515625" style="35" customWidth="1"/>
    <col min="1800" max="1800" width="17.28515625" style="35" customWidth="1"/>
    <col min="1801" max="1801" width="8.28515625" style="35" bestFit="1" customWidth="1"/>
    <col min="1802" max="2048" width="7.7109375" style="35"/>
    <col min="2049" max="2049" width="13.85546875" style="35" customWidth="1"/>
    <col min="2050" max="2050" width="14.28515625" style="35" customWidth="1"/>
    <col min="2051" max="2053" width="12" style="35" customWidth="1"/>
    <col min="2054" max="2054" width="17.28515625" style="35" customWidth="1"/>
    <col min="2055" max="2055" width="13.28515625" style="35" customWidth="1"/>
    <col min="2056" max="2056" width="17.28515625" style="35" customWidth="1"/>
    <col min="2057" max="2057" width="8.28515625" style="35" bestFit="1" customWidth="1"/>
    <col min="2058" max="2304" width="7.7109375" style="35"/>
    <col min="2305" max="2305" width="13.85546875" style="35" customWidth="1"/>
    <col min="2306" max="2306" width="14.28515625" style="35" customWidth="1"/>
    <col min="2307" max="2309" width="12" style="35" customWidth="1"/>
    <col min="2310" max="2310" width="17.28515625" style="35" customWidth="1"/>
    <col min="2311" max="2311" width="13.28515625" style="35" customWidth="1"/>
    <col min="2312" max="2312" width="17.28515625" style="35" customWidth="1"/>
    <col min="2313" max="2313" width="8.28515625" style="35" bestFit="1" customWidth="1"/>
    <col min="2314" max="2560" width="7.7109375" style="35"/>
    <col min="2561" max="2561" width="13.85546875" style="35" customWidth="1"/>
    <col min="2562" max="2562" width="14.28515625" style="35" customWidth="1"/>
    <col min="2563" max="2565" width="12" style="35" customWidth="1"/>
    <col min="2566" max="2566" width="17.28515625" style="35" customWidth="1"/>
    <col min="2567" max="2567" width="13.28515625" style="35" customWidth="1"/>
    <col min="2568" max="2568" width="17.28515625" style="35" customWidth="1"/>
    <col min="2569" max="2569" width="8.28515625" style="35" bestFit="1" customWidth="1"/>
    <col min="2570" max="2816" width="7.7109375" style="35"/>
    <col min="2817" max="2817" width="13.85546875" style="35" customWidth="1"/>
    <col min="2818" max="2818" width="14.28515625" style="35" customWidth="1"/>
    <col min="2819" max="2821" width="12" style="35" customWidth="1"/>
    <col min="2822" max="2822" width="17.28515625" style="35" customWidth="1"/>
    <col min="2823" max="2823" width="13.28515625" style="35" customWidth="1"/>
    <col min="2824" max="2824" width="17.28515625" style="35" customWidth="1"/>
    <col min="2825" max="2825" width="8.28515625" style="35" bestFit="1" customWidth="1"/>
    <col min="2826" max="3072" width="7.7109375" style="35"/>
    <col min="3073" max="3073" width="13.85546875" style="35" customWidth="1"/>
    <col min="3074" max="3074" width="14.28515625" style="35" customWidth="1"/>
    <col min="3075" max="3077" width="12" style="35" customWidth="1"/>
    <col min="3078" max="3078" width="17.28515625" style="35" customWidth="1"/>
    <col min="3079" max="3079" width="13.28515625" style="35" customWidth="1"/>
    <col min="3080" max="3080" width="17.28515625" style="35" customWidth="1"/>
    <col min="3081" max="3081" width="8.28515625" style="35" bestFit="1" customWidth="1"/>
    <col min="3082" max="3328" width="7.7109375" style="35"/>
    <col min="3329" max="3329" width="13.85546875" style="35" customWidth="1"/>
    <col min="3330" max="3330" width="14.28515625" style="35" customWidth="1"/>
    <col min="3331" max="3333" width="12" style="35" customWidth="1"/>
    <col min="3334" max="3334" width="17.28515625" style="35" customWidth="1"/>
    <col min="3335" max="3335" width="13.28515625" style="35" customWidth="1"/>
    <col min="3336" max="3336" width="17.28515625" style="35" customWidth="1"/>
    <col min="3337" max="3337" width="8.28515625" style="35" bestFit="1" customWidth="1"/>
    <col min="3338" max="3584" width="7.7109375" style="35"/>
    <col min="3585" max="3585" width="13.85546875" style="35" customWidth="1"/>
    <col min="3586" max="3586" width="14.28515625" style="35" customWidth="1"/>
    <col min="3587" max="3589" width="12" style="35" customWidth="1"/>
    <col min="3590" max="3590" width="17.28515625" style="35" customWidth="1"/>
    <col min="3591" max="3591" width="13.28515625" style="35" customWidth="1"/>
    <col min="3592" max="3592" width="17.28515625" style="35" customWidth="1"/>
    <col min="3593" max="3593" width="8.28515625" style="35" bestFit="1" customWidth="1"/>
    <col min="3594" max="3840" width="7.7109375" style="35"/>
    <col min="3841" max="3841" width="13.85546875" style="35" customWidth="1"/>
    <col min="3842" max="3842" width="14.28515625" style="35" customWidth="1"/>
    <col min="3843" max="3845" width="12" style="35" customWidth="1"/>
    <col min="3846" max="3846" width="17.28515625" style="35" customWidth="1"/>
    <col min="3847" max="3847" width="13.28515625" style="35" customWidth="1"/>
    <col min="3848" max="3848" width="17.28515625" style="35" customWidth="1"/>
    <col min="3849" max="3849" width="8.28515625" style="35" bestFit="1" customWidth="1"/>
    <col min="3850" max="4096" width="7.7109375" style="35"/>
    <col min="4097" max="4097" width="13.85546875" style="35" customWidth="1"/>
    <col min="4098" max="4098" width="14.28515625" style="35" customWidth="1"/>
    <col min="4099" max="4101" width="12" style="35" customWidth="1"/>
    <col min="4102" max="4102" width="17.28515625" style="35" customWidth="1"/>
    <col min="4103" max="4103" width="13.28515625" style="35" customWidth="1"/>
    <col min="4104" max="4104" width="17.28515625" style="35" customWidth="1"/>
    <col min="4105" max="4105" width="8.28515625" style="35" bestFit="1" customWidth="1"/>
    <col min="4106" max="4352" width="7.7109375" style="35"/>
    <col min="4353" max="4353" width="13.85546875" style="35" customWidth="1"/>
    <col min="4354" max="4354" width="14.28515625" style="35" customWidth="1"/>
    <col min="4355" max="4357" width="12" style="35" customWidth="1"/>
    <col min="4358" max="4358" width="17.28515625" style="35" customWidth="1"/>
    <col min="4359" max="4359" width="13.28515625" style="35" customWidth="1"/>
    <col min="4360" max="4360" width="17.28515625" style="35" customWidth="1"/>
    <col min="4361" max="4361" width="8.28515625" style="35" bestFit="1" customWidth="1"/>
    <col min="4362" max="4608" width="7.7109375" style="35"/>
    <col min="4609" max="4609" width="13.85546875" style="35" customWidth="1"/>
    <col min="4610" max="4610" width="14.28515625" style="35" customWidth="1"/>
    <col min="4611" max="4613" width="12" style="35" customWidth="1"/>
    <col min="4614" max="4614" width="17.28515625" style="35" customWidth="1"/>
    <col min="4615" max="4615" width="13.28515625" style="35" customWidth="1"/>
    <col min="4616" max="4616" width="17.28515625" style="35" customWidth="1"/>
    <col min="4617" max="4617" width="8.28515625" style="35" bestFit="1" customWidth="1"/>
    <col min="4618" max="4864" width="7.7109375" style="35"/>
    <col min="4865" max="4865" width="13.85546875" style="35" customWidth="1"/>
    <col min="4866" max="4866" width="14.28515625" style="35" customWidth="1"/>
    <col min="4867" max="4869" width="12" style="35" customWidth="1"/>
    <col min="4870" max="4870" width="17.28515625" style="35" customWidth="1"/>
    <col min="4871" max="4871" width="13.28515625" style="35" customWidth="1"/>
    <col min="4872" max="4872" width="17.28515625" style="35" customWidth="1"/>
    <col min="4873" max="4873" width="8.28515625" style="35" bestFit="1" customWidth="1"/>
    <col min="4874" max="5120" width="7.7109375" style="35"/>
    <col min="5121" max="5121" width="13.85546875" style="35" customWidth="1"/>
    <col min="5122" max="5122" width="14.28515625" style="35" customWidth="1"/>
    <col min="5123" max="5125" width="12" style="35" customWidth="1"/>
    <col min="5126" max="5126" width="17.28515625" style="35" customWidth="1"/>
    <col min="5127" max="5127" width="13.28515625" style="35" customWidth="1"/>
    <col min="5128" max="5128" width="17.28515625" style="35" customWidth="1"/>
    <col min="5129" max="5129" width="8.28515625" style="35" bestFit="1" customWidth="1"/>
    <col min="5130" max="5376" width="7.7109375" style="35"/>
    <col min="5377" max="5377" width="13.85546875" style="35" customWidth="1"/>
    <col min="5378" max="5378" width="14.28515625" style="35" customWidth="1"/>
    <col min="5379" max="5381" width="12" style="35" customWidth="1"/>
    <col min="5382" max="5382" width="17.28515625" style="35" customWidth="1"/>
    <col min="5383" max="5383" width="13.28515625" style="35" customWidth="1"/>
    <col min="5384" max="5384" width="17.28515625" style="35" customWidth="1"/>
    <col min="5385" max="5385" width="8.28515625" style="35" bestFit="1" customWidth="1"/>
    <col min="5386" max="5632" width="7.7109375" style="35"/>
    <col min="5633" max="5633" width="13.85546875" style="35" customWidth="1"/>
    <col min="5634" max="5634" width="14.28515625" style="35" customWidth="1"/>
    <col min="5635" max="5637" width="12" style="35" customWidth="1"/>
    <col min="5638" max="5638" width="17.28515625" style="35" customWidth="1"/>
    <col min="5639" max="5639" width="13.28515625" style="35" customWidth="1"/>
    <col min="5640" max="5640" width="17.28515625" style="35" customWidth="1"/>
    <col min="5641" max="5641" width="8.28515625" style="35" bestFit="1" customWidth="1"/>
    <col min="5642" max="5888" width="7.7109375" style="35"/>
    <col min="5889" max="5889" width="13.85546875" style="35" customWidth="1"/>
    <col min="5890" max="5890" width="14.28515625" style="35" customWidth="1"/>
    <col min="5891" max="5893" width="12" style="35" customWidth="1"/>
    <col min="5894" max="5894" width="17.28515625" style="35" customWidth="1"/>
    <col min="5895" max="5895" width="13.28515625" style="35" customWidth="1"/>
    <col min="5896" max="5896" width="17.28515625" style="35" customWidth="1"/>
    <col min="5897" max="5897" width="8.28515625" style="35" bestFit="1" customWidth="1"/>
    <col min="5898" max="6144" width="7.7109375" style="35"/>
    <col min="6145" max="6145" width="13.85546875" style="35" customWidth="1"/>
    <col min="6146" max="6146" width="14.28515625" style="35" customWidth="1"/>
    <col min="6147" max="6149" width="12" style="35" customWidth="1"/>
    <col min="6150" max="6150" width="17.28515625" style="35" customWidth="1"/>
    <col min="6151" max="6151" width="13.28515625" style="35" customWidth="1"/>
    <col min="6152" max="6152" width="17.28515625" style="35" customWidth="1"/>
    <col min="6153" max="6153" width="8.28515625" style="35" bestFit="1" customWidth="1"/>
    <col min="6154" max="6400" width="7.7109375" style="35"/>
    <col min="6401" max="6401" width="13.85546875" style="35" customWidth="1"/>
    <col min="6402" max="6402" width="14.28515625" style="35" customWidth="1"/>
    <col min="6403" max="6405" width="12" style="35" customWidth="1"/>
    <col min="6406" max="6406" width="17.28515625" style="35" customWidth="1"/>
    <col min="6407" max="6407" width="13.28515625" style="35" customWidth="1"/>
    <col min="6408" max="6408" width="17.28515625" style="35" customWidth="1"/>
    <col min="6409" max="6409" width="8.28515625" style="35" bestFit="1" customWidth="1"/>
    <col min="6410" max="6656" width="7.7109375" style="35"/>
    <col min="6657" max="6657" width="13.85546875" style="35" customWidth="1"/>
    <col min="6658" max="6658" width="14.28515625" style="35" customWidth="1"/>
    <col min="6659" max="6661" width="12" style="35" customWidth="1"/>
    <col min="6662" max="6662" width="17.28515625" style="35" customWidth="1"/>
    <col min="6663" max="6663" width="13.28515625" style="35" customWidth="1"/>
    <col min="6664" max="6664" width="17.28515625" style="35" customWidth="1"/>
    <col min="6665" max="6665" width="8.28515625" style="35" bestFit="1" customWidth="1"/>
    <col min="6666" max="6912" width="7.7109375" style="35"/>
    <col min="6913" max="6913" width="13.85546875" style="35" customWidth="1"/>
    <col min="6914" max="6914" width="14.28515625" style="35" customWidth="1"/>
    <col min="6915" max="6917" width="12" style="35" customWidth="1"/>
    <col min="6918" max="6918" width="17.28515625" style="35" customWidth="1"/>
    <col min="6919" max="6919" width="13.28515625" style="35" customWidth="1"/>
    <col min="6920" max="6920" width="17.28515625" style="35" customWidth="1"/>
    <col min="6921" max="6921" width="8.28515625" style="35" bestFit="1" customWidth="1"/>
    <col min="6922" max="7168" width="7.7109375" style="35"/>
    <col min="7169" max="7169" width="13.85546875" style="35" customWidth="1"/>
    <col min="7170" max="7170" width="14.28515625" style="35" customWidth="1"/>
    <col min="7171" max="7173" width="12" style="35" customWidth="1"/>
    <col min="7174" max="7174" width="17.28515625" style="35" customWidth="1"/>
    <col min="7175" max="7175" width="13.28515625" style="35" customWidth="1"/>
    <col min="7176" max="7176" width="17.28515625" style="35" customWidth="1"/>
    <col min="7177" max="7177" width="8.28515625" style="35" bestFit="1" customWidth="1"/>
    <col min="7178" max="7424" width="7.7109375" style="35"/>
    <col min="7425" max="7425" width="13.85546875" style="35" customWidth="1"/>
    <col min="7426" max="7426" width="14.28515625" style="35" customWidth="1"/>
    <col min="7427" max="7429" width="12" style="35" customWidth="1"/>
    <col min="7430" max="7430" width="17.28515625" style="35" customWidth="1"/>
    <col min="7431" max="7431" width="13.28515625" style="35" customWidth="1"/>
    <col min="7432" max="7432" width="17.28515625" style="35" customWidth="1"/>
    <col min="7433" max="7433" width="8.28515625" style="35" bestFit="1" customWidth="1"/>
    <col min="7434" max="7680" width="7.7109375" style="35"/>
    <col min="7681" max="7681" width="13.85546875" style="35" customWidth="1"/>
    <col min="7682" max="7682" width="14.28515625" style="35" customWidth="1"/>
    <col min="7683" max="7685" width="12" style="35" customWidth="1"/>
    <col min="7686" max="7686" width="17.28515625" style="35" customWidth="1"/>
    <col min="7687" max="7687" width="13.28515625" style="35" customWidth="1"/>
    <col min="7688" max="7688" width="17.28515625" style="35" customWidth="1"/>
    <col min="7689" max="7689" width="8.28515625" style="35" bestFit="1" customWidth="1"/>
    <col min="7690" max="7936" width="7.7109375" style="35"/>
    <col min="7937" max="7937" width="13.85546875" style="35" customWidth="1"/>
    <col min="7938" max="7938" width="14.28515625" style="35" customWidth="1"/>
    <col min="7939" max="7941" width="12" style="35" customWidth="1"/>
    <col min="7942" max="7942" width="17.28515625" style="35" customWidth="1"/>
    <col min="7943" max="7943" width="13.28515625" style="35" customWidth="1"/>
    <col min="7944" max="7944" width="17.28515625" style="35" customWidth="1"/>
    <col min="7945" max="7945" width="8.28515625" style="35" bestFit="1" customWidth="1"/>
    <col min="7946" max="8192" width="7.7109375" style="35"/>
    <col min="8193" max="8193" width="13.85546875" style="35" customWidth="1"/>
    <col min="8194" max="8194" width="14.28515625" style="35" customWidth="1"/>
    <col min="8195" max="8197" width="12" style="35" customWidth="1"/>
    <col min="8198" max="8198" width="17.28515625" style="35" customWidth="1"/>
    <col min="8199" max="8199" width="13.28515625" style="35" customWidth="1"/>
    <col min="8200" max="8200" width="17.28515625" style="35" customWidth="1"/>
    <col min="8201" max="8201" width="8.28515625" style="35" bestFit="1" customWidth="1"/>
    <col min="8202" max="8448" width="7.7109375" style="35"/>
    <col min="8449" max="8449" width="13.85546875" style="35" customWidth="1"/>
    <col min="8450" max="8450" width="14.28515625" style="35" customWidth="1"/>
    <col min="8451" max="8453" width="12" style="35" customWidth="1"/>
    <col min="8454" max="8454" width="17.28515625" style="35" customWidth="1"/>
    <col min="8455" max="8455" width="13.28515625" style="35" customWidth="1"/>
    <col min="8456" max="8456" width="17.28515625" style="35" customWidth="1"/>
    <col min="8457" max="8457" width="8.28515625" style="35" bestFit="1" customWidth="1"/>
    <col min="8458" max="8704" width="7.7109375" style="35"/>
    <col min="8705" max="8705" width="13.85546875" style="35" customWidth="1"/>
    <col min="8706" max="8706" width="14.28515625" style="35" customWidth="1"/>
    <col min="8707" max="8709" width="12" style="35" customWidth="1"/>
    <col min="8710" max="8710" width="17.28515625" style="35" customWidth="1"/>
    <col min="8711" max="8711" width="13.28515625" style="35" customWidth="1"/>
    <col min="8712" max="8712" width="17.28515625" style="35" customWidth="1"/>
    <col min="8713" max="8713" width="8.28515625" style="35" bestFit="1" customWidth="1"/>
    <col min="8714" max="8960" width="7.7109375" style="35"/>
    <col min="8961" max="8961" width="13.85546875" style="35" customWidth="1"/>
    <col min="8962" max="8962" width="14.28515625" style="35" customWidth="1"/>
    <col min="8963" max="8965" width="12" style="35" customWidth="1"/>
    <col min="8966" max="8966" width="17.28515625" style="35" customWidth="1"/>
    <col min="8967" max="8967" width="13.28515625" style="35" customWidth="1"/>
    <col min="8968" max="8968" width="17.28515625" style="35" customWidth="1"/>
    <col min="8969" max="8969" width="8.28515625" style="35" bestFit="1" customWidth="1"/>
    <col min="8970" max="9216" width="7.7109375" style="35"/>
    <col min="9217" max="9217" width="13.85546875" style="35" customWidth="1"/>
    <col min="9218" max="9218" width="14.28515625" style="35" customWidth="1"/>
    <col min="9219" max="9221" width="12" style="35" customWidth="1"/>
    <col min="9222" max="9222" width="17.28515625" style="35" customWidth="1"/>
    <col min="9223" max="9223" width="13.28515625" style="35" customWidth="1"/>
    <col min="9224" max="9224" width="17.28515625" style="35" customWidth="1"/>
    <col min="9225" max="9225" width="8.28515625" style="35" bestFit="1" customWidth="1"/>
    <col min="9226" max="9472" width="7.7109375" style="35"/>
    <col min="9473" max="9473" width="13.85546875" style="35" customWidth="1"/>
    <col min="9474" max="9474" width="14.28515625" style="35" customWidth="1"/>
    <col min="9475" max="9477" width="12" style="35" customWidth="1"/>
    <col min="9478" max="9478" width="17.28515625" style="35" customWidth="1"/>
    <col min="9479" max="9479" width="13.28515625" style="35" customWidth="1"/>
    <col min="9480" max="9480" width="17.28515625" style="35" customWidth="1"/>
    <col min="9481" max="9481" width="8.28515625" style="35" bestFit="1" customWidth="1"/>
    <col min="9482" max="9728" width="7.7109375" style="35"/>
    <col min="9729" max="9729" width="13.85546875" style="35" customWidth="1"/>
    <col min="9730" max="9730" width="14.28515625" style="35" customWidth="1"/>
    <col min="9731" max="9733" width="12" style="35" customWidth="1"/>
    <col min="9734" max="9734" width="17.28515625" style="35" customWidth="1"/>
    <col min="9735" max="9735" width="13.28515625" style="35" customWidth="1"/>
    <col min="9736" max="9736" width="17.28515625" style="35" customWidth="1"/>
    <col min="9737" max="9737" width="8.28515625" style="35" bestFit="1" customWidth="1"/>
    <col min="9738" max="9984" width="7.7109375" style="35"/>
    <col min="9985" max="9985" width="13.85546875" style="35" customWidth="1"/>
    <col min="9986" max="9986" width="14.28515625" style="35" customWidth="1"/>
    <col min="9987" max="9989" width="12" style="35" customWidth="1"/>
    <col min="9990" max="9990" width="17.28515625" style="35" customWidth="1"/>
    <col min="9991" max="9991" width="13.28515625" style="35" customWidth="1"/>
    <col min="9992" max="9992" width="17.28515625" style="35" customWidth="1"/>
    <col min="9993" max="9993" width="8.28515625" style="35" bestFit="1" customWidth="1"/>
    <col min="9994" max="10240" width="7.7109375" style="35"/>
    <col min="10241" max="10241" width="13.85546875" style="35" customWidth="1"/>
    <col min="10242" max="10242" width="14.28515625" style="35" customWidth="1"/>
    <col min="10243" max="10245" width="12" style="35" customWidth="1"/>
    <col min="10246" max="10246" width="17.28515625" style="35" customWidth="1"/>
    <col min="10247" max="10247" width="13.28515625" style="35" customWidth="1"/>
    <col min="10248" max="10248" width="17.28515625" style="35" customWidth="1"/>
    <col min="10249" max="10249" width="8.28515625" style="35" bestFit="1" customWidth="1"/>
    <col min="10250" max="10496" width="7.7109375" style="35"/>
    <col min="10497" max="10497" width="13.85546875" style="35" customWidth="1"/>
    <col min="10498" max="10498" width="14.28515625" style="35" customWidth="1"/>
    <col min="10499" max="10501" width="12" style="35" customWidth="1"/>
    <col min="10502" max="10502" width="17.28515625" style="35" customWidth="1"/>
    <col min="10503" max="10503" width="13.28515625" style="35" customWidth="1"/>
    <col min="10504" max="10504" width="17.28515625" style="35" customWidth="1"/>
    <col min="10505" max="10505" width="8.28515625" style="35" bestFit="1" customWidth="1"/>
    <col min="10506" max="10752" width="7.7109375" style="35"/>
    <col min="10753" max="10753" width="13.85546875" style="35" customWidth="1"/>
    <col min="10754" max="10754" width="14.28515625" style="35" customWidth="1"/>
    <col min="10755" max="10757" width="12" style="35" customWidth="1"/>
    <col min="10758" max="10758" width="17.28515625" style="35" customWidth="1"/>
    <col min="10759" max="10759" width="13.28515625" style="35" customWidth="1"/>
    <col min="10760" max="10760" width="17.28515625" style="35" customWidth="1"/>
    <col min="10761" max="10761" width="8.28515625" style="35" bestFit="1" customWidth="1"/>
    <col min="10762" max="11008" width="7.7109375" style="35"/>
    <col min="11009" max="11009" width="13.85546875" style="35" customWidth="1"/>
    <col min="11010" max="11010" width="14.28515625" style="35" customWidth="1"/>
    <col min="11011" max="11013" width="12" style="35" customWidth="1"/>
    <col min="11014" max="11014" width="17.28515625" style="35" customWidth="1"/>
    <col min="11015" max="11015" width="13.28515625" style="35" customWidth="1"/>
    <col min="11016" max="11016" width="17.28515625" style="35" customWidth="1"/>
    <col min="11017" max="11017" width="8.28515625" style="35" bestFit="1" customWidth="1"/>
    <col min="11018" max="11264" width="7.7109375" style="35"/>
    <col min="11265" max="11265" width="13.85546875" style="35" customWidth="1"/>
    <col min="11266" max="11266" width="14.28515625" style="35" customWidth="1"/>
    <col min="11267" max="11269" width="12" style="35" customWidth="1"/>
    <col min="11270" max="11270" width="17.28515625" style="35" customWidth="1"/>
    <col min="11271" max="11271" width="13.28515625" style="35" customWidth="1"/>
    <col min="11272" max="11272" width="17.28515625" style="35" customWidth="1"/>
    <col min="11273" max="11273" width="8.28515625" style="35" bestFit="1" customWidth="1"/>
    <col min="11274" max="11520" width="7.7109375" style="35"/>
    <col min="11521" max="11521" width="13.85546875" style="35" customWidth="1"/>
    <col min="11522" max="11522" width="14.28515625" style="35" customWidth="1"/>
    <col min="11523" max="11525" width="12" style="35" customWidth="1"/>
    <col min="11526" max="11526" width="17.28515625" style="35" customWidth="1"/>
    <col min="11527" max="11527" width="13.28515625" style="35" customWidth="1"/>
    <col min="11528" max="11528" width="17.28515625" style="35" customWidth="1"/>
    <col min="11529" max="11529" width="8.28515625" style="35" bestFit="1" customWidth="1"/>
    <col min="11530" max="11776" width="7.7109375" style="35"/>
    <col min="11777" max="11777" width="13.85546875" style="35" customWidth="1"/>
    <col min="11778" max="11778" width="14.28515625" style="35" customWidth="1"/>
    <col min="11779" max="11781" width="12" style="35" customWidth="1"/>
    <col min="11782" max="11782" width="17.28515625" style="35" customWidth="1"/>
    <col min="11783" max="11783" width="13.28515625" style="35" customWidth="1"/>
    <col min="11784" max="11784" width="17.28515625" style="35" customWidth="1"/>
    <col min="11785" max="11785" width="8.28515625" style="35" bestFit="1" customWidth="1"/>
    <col min="11786" max="12032" width="7.7109375" style="35"/>
    <col min="12033" max="12033" width="13.85546875" style="35" customWidth="1"/>
    <col min="12034" max="12034" width="14.28515625" style="35" customWidth="1"/>
    <col min="12035" max="12037" width="12" style="35" customWidth="1"/>
    <col min="12038" max="12038" width="17.28515625" style="35" customWidth="1"/>
    <col min="12039" max="12039" width="13.28515625" style="35" customWidth="1"/>
    <col min="12040" max="12040" width="17.28515625" style="35" customWidth="1"/>
    <col min="12041" max="12041" width="8.28515625" style="35" bestFit="1" customWidth="1"/>
    <col min="12042" max="12288" width="7.7109375" style="35"/>
    <col min="12289" max="12289" width="13.85546875" style="35" customWidth="1"/>
    <col min="12290" max="12290" width="14.28515625" style="35" customWidth="1"/>
    <col min="12291" max="12293" width="12" style="35" customWidth="1"/>
    <col min="12294" max="12294" width="17.28515625" style="35" customWidth="1"/>
    <col min="12295" max="12295" width="13.28515625" style="35" customWidth="1"/>
    <col min="12296" max="12296" width="17.28515625" style="35" customWidth="1"/>
    <col min="12297" max="12297" width="8.28515625" style="35" bestFit="1" customWidth="1"/>
    <col min="12298" max="12544" width="7.7109375" style="35"/>
    <col min="12545" max="12545" width="13.85546875" style="35" customWidth="1"/>
    <col min="12546" max="12546" width="14.28515625" style="35" customWidth="1"/>
    <col min="12547" max="12549" width="12" style="35" customWidth="1"/>
    <col min="12550" max="12550" width="17.28515625" style="35" customWidth="1"/>
    <col min="12551" max="12551" width="13.28515625" style="35" customWidth="1"/>
    <col min="12552" max="12552" width="17.28515625" style="35" customWidth="1"/>
    <col min="12553" max="12553" width="8.28515625" style="35" bestFit="1" customWidth="1"/>
    <col min="12554" max="12800" width="7.7109375" style="35"/>
    <col min="12801" max="12801" width="13.85546875" style="35" customWidth="1"/>
    <col min="12802" max="12802" width="14.28515625" style="35" customWidth="1"/>
    <col min="12803" max="12805" width="12" style="35" customWidth="1"/>
    <col min="12806" max="12806" width="17.28515625" style="35" customWidth="1"/>
    <col min="12807" max="12807" width="13.28515625" style="35" customWidth="1"/>
    <col min="12808" max="12808" width="17.28515625" style="35" customWidth="1"/>
    <col min="12809" max="12809" width="8.28515625" style="35" bestFit="1" customWidth="1"/>
    <col min="12810" max="13056" width="7.7109375" style="35"/>
    <col min="13057" max="13057" width="13.85546875" style="35" customWidth="1"/>
    <col min="13058" max="13058" width="14.28515625" style="35" customWidth="1"/>
    <col min="13059" max="13061" width="12" style="35" customWidth="1"/>
    <col min="13062" max="13062" width="17.28515625" style="35" customWidth="1"/>
    <col min="13063" max="13063" width="13.28515625" style="35" customWidth="1"/>
    <col min="13064" max="13064" width="17.28515625" style="35" customWidth="1"/>
    <col min="13065" max="13065" width="8.28515625" style="35" bestFit="1" customWidth="1"/>
    <col min="13066" max="13312" width="7.7109375" style="35"/>
    <col min="13313" max="13313" width="13.85546875" style="35" customWidth="1"/>
    <col min="13314" max="13314" width="14.28515625" style="35" customWidth="1"/>
    <col min="13315" max="13317" width="12" style="35" customWidth="1"/>
    <col min="13318" max="13318" width="17.28515625" style="35" customWidth="1"/>
    <col min="13319" max="13319" width="13.28515625" style="35" customWidth="1"/>
    <col min="13320" max="13320" width="17.28515625" style="35" customWidth="1"/>
    <col min="13321" max="13321" width="8.28515625" style="35" bestFit="1" customWidth="1"/>
    <col min="13322" max="13568" width="7.7109375" style="35"/>
    <col min="13569" max="13569" width="13.85546875" style="35" customWidth="1"/>
    <col min="13570" max="13570" width="14.28515625" style="35" customWidth="1"/>
    <col min="13571" max="13573" width="12" style="35" customWidth="1"/>
    <col min="13574" max="13574" width="17.28515625" style="35" customWidth="1"/>
    <col min="13575" max="13575" width="13.28515625" style="35" customWidth="1"/>
    <col min="13576" max="13576" width="17.28515625" style="35" customWidth="1"/>
    <col min="13577" max="13577" width="8.28515625" style="35" bestFit="1" customWidth="1"/>
    <col min="13578" max="13824" width="7.7109375" style="35"/>
    <col min="13825" max="13825" width="13.85546875" style="35" customWidth="1"/>
    <col min="13826" max="13826" width="14.28515625" style="35" customWidth="1"/>
    <col min="13827" max="13829" width="12" style="35" customWidth="1"/>
    <col min="13830" max="13830" width="17.28515625" style="35" customWidth="1"/>
    <col min="13831" max="13831" width="13.28515625" style="35" customWidth="1"/>
    <col min="13832" max="13832" width="17.28515625" style="35" customWidth="1"/>
    <col min="13833" max="13833" width="8.28515625" style="35" bestFit="1" customWidth="1"/>
    <col min="13834" max="14080" width="7.7109375" style="35"/>
    <col min="14081" max="14081" width="13.85546875" style="35" customWidth="1"/>
    <col min="14082" max="14082" width="14.28515625" style="35" customWidth="1"/>
    <col min="14083" max="14085" width="12" style="35" customWidth="1"/>
    <col min="14086" max="14086" width="17.28515625" style="35" customWidth="1"/>
    <col min="14087" max="14087" width="13.28515625" style="35" customWidth="1"/>
    <col min="14088" max="14088" width="17.28515625" style="35" customWidth="1"/>
    <col min="14089" max="14089" width="8.28515625" style="35" bestFit="1" customWidth="1"/>
    <col min="14090" max="14336" width="7.7109375" style="35"/>
    <col min="14337" max="14337" width="13.85546875" style="35" customWidth="1"/>
    <col min="14338" max="14338" width="14.28515625" style="35" customWidth="1"/>
    <col min="14339" max="14341" width="12" style="35" customWidth="1"/>
    <col min="14342" max="14342" width="17.28515625" style="35" customWidth="1"/>
    <col min="14343" max="14343" width="13.28515625" style="35" customWidth="1"/>
    <col min="14344" max="14344" width="17.28515625" style="35" customWidth="1"/>
    <col min="14345" max="14345" width="8.28515625" style="35" bestFit="1" customWidth="1"/>
    <col min="14346" max="14592" width="7.7109375" style="35"/>
    <col min="14593" max="14593" width="13.85546875" style="35" customWidth="1"/>
    <col min="14594" max="14594" width="14.28515625" style="35" customWidth="1"/>
    <col min="14595" max="14597" width="12" style="35" customWidth="1"/>
    <col min="14598" max="14598" width="17.28515625" style="35" customWidth="1"/>
    <col min="14599" max="14599" width="13.28515625" style="35" customWidth="1"/>
    <col min="14600" max="14600" width="17.28515625" style="35" customWidth="1"/>
    <col min="14601" max="14601" width="8.28515625" style="35" bestFit="1" customWidth="1"/>
    <col min="14602" max="14848" width="7.7109375" style="35"/>
    <col min="14849" max="14849" width="13.85546875" style="35" customWidth="1"/>
    <col min="14850" max="14850" width="14.28515625" style="35" customWidth="1"/>
    <col min="14851" max="14853" width="12" style="35" customWidth="1"/>
    <col min="14854" max="14854" width="17.28515625" style="35" customWidth="1"/>
    <col min="14855" max="14855" width="13.28515625" style="35" customWidth="1"/>
    <col min="14856" max="14856" width="17.28515625" style="35" customWidth="1"/>
    <col min="14857" max="14857" width="8.28515625" style="35" bestFit="1" customWidth="1"/>
    <col min="14858" max="15104" width="7.7109375" style="35"/>
    <col min="15105" max="15105" width="13.85546875" style="35" customWidth="1"/>
    <col min="15106" max="15106" width="14.28515625" style="35" customWidth="1"/>
    <col min="15107" max="15109" width="12" style="35" customWidth="1"/>
    <col min="15110" max="15110" width="17.28515625" style="35" customWidth="1"/>
    <col min="15111" max="15111" width="13.28515625" style="35" customWidth="1"/>
    <col min="15112" max="15112" width="17.28515625" style="35" customWidth="1"/>
    <col min="15113" max="15113" width="8.28515625" style="35" bestFit="1" customWidth="1"/>
    <col min="15114" max="15360" width="7.7109375" style="35"/>
    <col min="15361" max="15361" width="13.85546875" style="35" customWidth="1"/>
    <col min="15362" max="15362" width="14.28515625" style="35" customWidth="1"/>
    <col min="15363" max="15365" width="12" style="35" customWidth="1"/>
    <col min="15366" max="15366" width="17.28515625" style="35" customWidth="1"/>
    <col min="15367" max="15367" width="13.28515625" style="35" customWidth="1"/>
    <col min="15368" max="15368" width="17.28515625" style="35" customWidth="1"/>
    <col min="15369" max="15369" width="8.28515625" style="35" bestFit="1" customWidth="1"/>
    <col min="15370" max="15616" width="7.7109375" style="35"/>
    <col min="15617" max="15617" width="13.85546875" style="35" customWidth="1"/>
    <col min="15618" max="15618" width="14.28515625" style="35" customWidth="1"/>
    <col min="15619" max="15621" width="12" style="35" customWidth="1"/>
    <col min="15622" max="15622" width="17.28515625" style="35" customWidth="1"/>
    <col min="15623" max="15623" width="13.28515625" style="35" customWidth="1"/>
    <col min="15624" max="15624" width="17.28515625" style="35" customWidth="1"/>
    <col min="15625" max="15625" width="8.28515625" style="35" bestFit="1" customWidth="1"/>
    <col min="15626" max="15872" width="7.7109375" style="35"/>
    <col min="15873" max="15873" width="13.85546875" style="35" customWidth="1"/>
    <col min="15874" max="15874" width="14.28515625" style="35" customWidth="1"/>
    <col min="15875" max="15877" width="12" style="35" customWidth="1"/>
    <col min="15878" max="15878" width="17.28515625" style="35" customWidth="1"/>
    <col min="15879" max="15879" width="13.28515625" style="35" customWidth="1"/>
    <col min="15880" max="15880" width="17.28515625" style="35" customWidth="1"/>
    <col min="15881" max="15881" width="8.28515625" style="35" bestFit="1" customWidth="1"/>
    <col min="15882" max="16128" width="7.7109375" style="35"/>
    <col min="16129" max="16129" width="13.85546875" style="35" customWidth="1"/>
    <col min="16130" max="16130" width="14.28515625" style="35" customWidth="1"/>
    <col min="16131" max="16133" width="12" style="35" customWidth="1"/>
    <col min="16134" max="16134" width="17.28515625" style="35" customWidth="1"/>
    <col min="16135" max="16135" width="13.28515625" style="35" customWidth="1"/>
    <col min="16136" max="16136" width="17.28515625" style="35" customWidth="1"/>
    <col min="16137" max="16137" width="8.28515625" style="35" bestFit="1" customWidth="1"/>
    <col min="16138" max="16384" width="7.7109375" style="35"/>
  </cols>
  <sheetData>
    <row r="1" spans="1:13" ht="27" customHeight="1">
      <c r="A1" s="1007" t="s">
        <v>989</v>
      </c>
      <c r="B1" s="1007"/>
      <c r="C1" s="1007"/>
      <c r="D1" s="1007"/>
      <c r="E1" s="1007"/>
      <c r="F1" s="1007"/>
      <c r="G1" s="1007"/>
      <c r="H1" s="1007"/>
    </row>
    <row r="2" spans="1:13" s="2" customFormat="1" ht="27" customHeight="1">
      <c r="A2" s="1199" t="s">
        <v>990</v>
      </c>
      <c r="B2" s="1199"/>
      <c r="C2" s="1199"/>
      <c r="D2" s="1199"/>
      <c r="E2" s="1199"/>
      <c r="F2" s="1199"/>
      <c r="G2" s="1199"/>
      <c r="H2" s="1199"/>
    </row>
    <row r="3" spans="1:13" s="2" customFormat="1" ht="20.25" customHeight="1">
      <c r="A3" s="1070" t="s">
        <v>1396</v>
      </c>
      <c r="B3" s="1070"/>
      <c r="C3" s="1070"/>
      <c r="D3" s="1071"/>
      <c r="E3" s="1072" t="s">
        <v>530</v>
      </c>
      <c r="F3" s="1072"/>
      <c r="G3" s="1072"/>
      <c r="H3" s="1073"/>
    </row>
    <row r="4" spans="1:13" s="2" customFormat="1" ht="30" customHeight="1">
      <c r="A4" s="1074" t="s">
        <v>832</v>
      </c>
      <c r="B4" s="1074" t="s">
        <v>624</v>
      </c>
      <c r="C4" s="1173" t="s">
        <v>561</v>
      </c>
      <c r="D4" s="1077"/>
      <c r="E4" s="1075" t="s">
        <v>35</v>
      </c>
      <c r="F4" s="1075" t="s">
        <v>563</v>
      </c>
      <c r="G4" s="1075" t="s">
        <v>701</v>
      </c>
      <c r="H4" s="1074" t="s">
        <v>838</v>
      </c>
    </row>
    <row r="5" spans="1:13" s="2" customFormat="1" ht="30" customHeight="1">
      <c r="A5" s="1074"/>
      <c r="B5" s="1074"/>
      <c r="C5" s="1210" t="s">
        <v>562</v>
      </c>
      <c r="D5" s="1078"/>
      <c r="E5" s="1137"/>
      <c r="F5" s="1137"/>
      <c r="G5" s="1137"/>
      <c r="H5" s="1074"/>
    </row>
    <row r="6" spans="1:13" ht="24.95" customHeight="1">
      <c r="A6" s="1074"/>
      <c r="B6" s="1074"/>
      <c r="C6" s="422" t="s">
        <v>564</v>
      </c>
      <c r="D6" s="423" t="s">
        <v>677</v>
      </c>
      <c r="E6" s="1137"/>
      <c r="F6" s="1137"/>
      <c r="G6" s="1137"/>
      <c r="H6" s="1074"/>
    </row>
    <row r="7" spans="1:13" ht="60.75" customHeight="1">
      <c r="A7" s="1074"/>
      <c r="B7" s="1074"/>
      <c r="C7" s="422" t="s">
        <v>1505</v>
      </c>
      <c r="D7" s="424" t="s">
        <v>565</v>
      </c>
      <c r="E7" s="424" t="s">
        <v>36</v>
      </c>
      <c r="F7" s="424" t="s">
        <v>566</v>
      </c>
      <c r="G7" s="424" t="s">
        <v>1504</v>
      </c>
      <c r="H7" s="1074"/>
    </row>
    <row r="8" spans="1:13" ht="24.95" customHeight="1">
      <c r="A8" s="391" t="s">
        <v>104</v>
      </c>
      <c r="B8" s="417">
        <v>6</v>
      </c>
      <c r="C8" s="417">
        <v>1687</v>
      </c>
      <c r="D8" s="417">
        <v>1763</v>
      </c>
      <c r="E8" s="398">
        <f>SUM(C8:D8)</f>
        <v>3450</v>
      </c>
      <c r="F8" s="417">
        <v>694</v>
      </c>
      <c r="G8" s="417">
        <v>2756</v>
      </c>
      <c r="H8" s="391" t="s">
        <v>2</v>
      </c>
    </row>
    <row r="9" spans="1:13" ht="24.95" customHeight="1">
      <c r="A9" s="391" t="s">
        <v>750</v>
      </c>
      <c r="B9" s="418">
        <v>1</v>
      </c>
      <c r="C9" s="418">
        <v>133</v>
      </c>
      <c r="D9" s="418">
        <v>102</v>
      </c>
      <c r="E9" s="398">
        <f t="shared" ref="E9:E22" si="0">SUM(C9:D9)</f>
        <v>235</v>
      </c>
      <c r="F9" s="418">
        <v>108</v>
      </c>
      <c r="G9" s="418">
        <v>127</v>
      </c>
      <c r="H9" s="391" t="s">
        <v>1139</v>
      </c>
      <c r="I9" s="22"/>
      <c r="J9" s="22"/>
      <c r="K9" s="3"/>
      <c r="L9" s="3"/>
      <c r="M9" s="3"/>
    </row>
    <row r="10" spans="1:13" ht="24.95" customHeight="1">
      <c r="A10" s="391" t="s">
        <v>105</v>
      </c>
      <c r="B10" s="417">
        <v>2</v>
      </c>
      <c r="C10" s="417">
        <v>749</v>
      </c>
      <c r="D10" s="417">
        <v>1234</v>
      </c>
      <c r="E10" s="398">
        <f t="shared" si="0"/>
        <v>1983</v>
      </c>
      <c r="F10" s="417">
        <v>418</v>
      </c>
      <c r="G10" s="417">
        <v>1565</v>
      </c>
      <c r="H10" s="391" t="s">
        <v>5</v>
      </c>
    </row>
    <row r="11" spans="1:13" ht="24.95" customHeight="1">
      <c r="A11" s="391" t="s">
        <v>106</v>
      </c>
      <c r="B11" s="418">
        <v>2</v>
      </c>
      <c r="C11" s="418">
        <v>222</v>
      </c>
      <c r="D11" s="418">
        <v>182</v>
      </c>
      <c r="E11" s="398">
        <f t="shared" si="0"/>
        <v>404</v>
      </c>
      <c r="F11" s="418">
        <v>196</v>
      </c>
      <c r="G11" s="418">
        <v>208</v>
      </c>
      <c r="H11" s="391" t="s">
        <v>7</v>
      </c>
    </row>
    <row r="12" spans="1:13" ht="24.95" customHeight="1">
      <c r="A12" s="391" t="s">
        <v>107</v>
      </c>
      <c r="B12" s="417">
        <v>2</v>
      </c>
      <c r="C12" s="417">
        <v>302</v>
      </c>
      <c r="D12" s="417">
        <v>295</v>
      </c>
      <c r="E12" s="398">
        <f t="shared" si="0"/>
        <v>597</v>
      </c>
      <c r="F12" s="417">
        <v>229</v>
      </c>
      <c r="G12" s="417">
        <v>368</v>
      </c>
      <c r="H12" s="391" t="s">
        <v>8</v>
      </c>
    </row>
    <row r="13" spans="1:13" ht="24.95" customHeight="1">
      <c r="A13" s="391" t="s">
        <v>108</v>
      </c>
      <c r="B13" s="418">
        <v>2</v>
      </c>
      <c r="C13" s="418">
        <v>436</v>
      </c>
      <c r="D13" s="418">
        <v>453</v>
      </c>
      <c r="E13" s="398">
        <f t="shared" si="0"/>
        <v>889</v>
      </c>
      <c r="F13" s="418">
        <v>245</v>
      </c>
      <c r="G13" s="418">
        <v>644</v>
      </c>
      <c r="H13" s="391" t="s">
        <v>10</v>
      </c>
    </row>
    <row r="14" spans="1:13" ht="24.95" customHeight="1">
      <c r="A14" s="391" t="s">
        <v>110</v>
      </c>
      <c r="B14" s="417">
        <v>3</v>
      </c>
      <c r="C14" s="417">
        <v>1251</v>
      </c>
      <c r="D14" s="417">
        <v>959</v>
      </c>
      <c r="E14" s="398">
        <f t="shared" si="0"/>
        <v>2210</v>
      </c>
      <c r="F14" s="417">
        <v>335</v>
      </c>
      <c r="G14" s="417">
        <v>1875</v>
      </c>
      <c r="H14" s="391" t="s">
        <v>11</v>
      </c>
    </row>
    <row r="15" spans="1:13" ht="24.95" customHeight="1">
      <c r="A15" s="391" t="s">
        <v>111</v>
      </c>
      <c r="B15" s="418">
        <v>1</v>
      </c>
      <c r="C15" s="418">
        <v>56</v>
      </c>
      <c r="D15" s="418">
        <v>362</v>
      </c>
      <c r="E15" s="398">
        <f t="shared" si="0"/>
        <v>418</v>
      </c>
      <c r="F15" s="418">
        <v>159</v>
      </c>
      <c r="G15" s="418">
        <v>259</v>
      </c>
      <c r="H15" s="391" t="s">
        <v>13</v>
      </c>
    </row>
    <row r="16" spans="1:13" ht="24.95" customHeight="1">
      <c r="A16" s="391" t="s">
        <v>112</v>
      </c>
      <c r="B16" s="417">
        <v>2</v>
      </c>
      <c r="C16" s="417">
        <v>424</v>
      </c>
      <c r="D16" s="417">
        <v>441</v>
      </c>
      <c r="E16" s="398">
        <f t="shared" si="0"/>
        <v>865</v>
      </c>
      <c r="F16" s="417">
        <v>254</v>
      </c>
      <c r="G16" s="417">
        <v>611</v>
      </c>
      <c r="H16" s="391" t="s">
        <v>17</v>
      </c>
    </row>
    <row r="17" spans="1:8" ht="24.95" customHeight="1">
      <c r="A17" s="391" t="s">
        <v>113</v>
      </c>
      <c r="B17" s="418">
        <v>1</v>
      </c>
      <c r="C17" s="418">
        <v>47</v>
      </c>
      <c r="D17" s="418">
        <v>170</v>
      </c>
      <c r="E17" s="398">
        <f t="shared" si="0"/>
        <v>217</v>
      </c>
      <c r="F17" s="418">
        <v>128</v>
      </c>
      <c r="G17" s="418">
        <v>95</v>
      </c>
      <c r="H17" s="391" t="s">
        <v>20</v>
      </c>
    </row>
    <row r="18" spans="1:8" ht="24.95" customHeight="1">
      <c r="A18" s="391" t="s">
        <v>21</v>
      </c>
      <c r="B18" s="417">
        <v>1</v>
      </c>
      <c r="C18" s="417">
        <v>252</v>
      </c>
      <c r="D18" s="417">
        <v>240</v>
      </c>
      <c r="E18" s="398">
        <f t="shared" si="0"/>
        <v>492</v>
      </c>
      <c r="F18" s="417">
        <v>195</v>
      </c>
      <c r="G18" s="417">
        <v>297</v>
      </c>
      <c r="H18" s="391" t="s">
        <v>114</v>
      </c>
    </row>
    <row r="19" spans="1:8" ht="24.95" customHeight="1">
      <c r="A19" s="391" t="s">
        <v>24</v>
      </c>
      <c r="B19" s="418">
        <v>1</v>
      </c>
      <c r="C19" s="418">
        <v>80</v>
      </c>
      <c r="D19" s="418">
        <v>86</v>
      </c>
      <c r="E19" s="398">
        <f t="shared" si="0"/>
        <v>166</v>
      </c>
      <c r="F19" s="418">
        <v>53</v>
      </c>
      <c r="G19" s="418">
        <v>113</v>
      </c>
      <c r="H19" s="391" t="s">
        <v>25</v>
      </c>
    </row>
    <row r="20" spans="1:8" ht="24.95" customHeight="1">
      <c r="A20" s="391" t="s">
        <v>116</v>
      </c>
      <c r="B20" s="417">
        <v>1</v>
      </c>
      <c r="C20" s="417">
        <v>67</v>
      </c>
      <c r="D20" s="417">
        <v>146</v>
      </c>
      <c r="E20" s="398">
        <f t="shared" si="0"/>
        <v>213</v>
      </c>
      <c r="F20" s="417">
        <v>115</v>
      </c>
      <c r="G20" s="417">
        <v>98</v>
      </c>
      <c r="H20" s="391" t="s">
        <v>117</v>
      </c>
    </row>
    <row r="21" spans="1:8" ht="24.95" customHeight="1">
      <c r="A21" s="391" t="s">
        <v>118</v>
      </c>
      <c r="B21" s="418">
        <v>1</v>
      </c>
      <c r="C21" s="418">
        <v>64</v>
      </c>
      <c r="D21" s="418">
        <v>76</v>
      </c>
      <c r="E21" s="398">
        <f t="shared" si="0"/>
        <v>140</v>
      </c>
      <c r="F21" s="418">
        <v>93</v>
      </c>
      <c r="G21" s="418">
        <v>47</v>
      </c>
      <c r="H21" s="391" t="s">
        <v>28</v>
      </c>
    </row>
    <row r="22" spans="1:8" ht="24.95" customHeight="1">
      <c r="A22" s="391" t="s">
        <v>126</v>
      </c>
      <c r="B22" s="417">
        <v>1</v>
      </c>
      <c r="C22" s="417">
        <v>24</v>
      </c>
      <c r="D22" s="417">
        <v>122</v>
      </c>
      <c r="E22" s="398">
        <f t="shared" si="0"/>
        <v>146</v>
      </c>
      <c r="F22" s="417">
        <v>118</v>
      </c>
      <c r="G22" s="417">
        <v>28</v>
      </c>
      <c r="H22" s="391" t="s">
        <v>30</v>
      </c>
    </row>
    <row r="23" spans="1:8" ht="24.95" customHeight="1">
      <c r="A23" s="392" t="s">
        <v>58</v>
      </c>
      <c r="B23" s="392">
        <f t="shared" ref="B23:G23" si="1">SUM(B8:B22)</f>
        <v>27</v>
      </c>
      <c r="C23" s="421">
        <f t="shared" si="1"/>
        <v>5794</v>
      </c>
      <c r="D23" s="421">
        <f t="shared" si="1"/>
        <v>6631</v>
      </c>
      <c r="E23" s="421">
        <f t="shared" si="1"/>
        <v>12425</v>
      </c>
      <c r="F23" s="421">
        <f t="shared" si="1"/>
        <v>3340</v>
      </c>
      <c r="G23" s="421">
        <f t="shared" si="1"/>
        <v>9091</v>
      </c>
      <c r="H23" s="392" t="s">
        <v>36</v>
      </c>
    </row>
    <row r="24" spans="1:8" s="4" customFormat="1" ht="23.25" customHeight="1">
      <c r="A24" s="289"/>
      <c r="B24" s="289"/>
      <c r="C24" s="12"/>
      <c r="D24" s="12"/>
      <c r="E24" s="12"/>
      <c r="F24" s="12"/>
      <c r="G24" s="12"/>
    </row>
  </sheetData>
  <mergeCells count="12">
    <mergeCell ref="A1:H1"/>
    <mergeCell ref="A2:H2"/>
    <mergeCell ref="A3:D3"/>
    <mergeCell ref="E3:H3"/>
    <mergeCell ref="A4:A7"/>
    <mergeCell ref="F4:F6"/>
    <mergeCell ref="G4:G6"/>
    <mergeCell ref="H4:H7"/>
    <mergeCell ref="C4:D4"/>
    <mergeCell ref="E4:E6"/>
    <mergeCell ref="C5:D5"/>
    <mergeCell ref="B4:B7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3"/>
  <sheetViews>
    <sheetView showGridLines="0" rightToLeft="1" zoomScaleNormal="100" zoomScaleSheetLayoutView="75" workbookViewId="0">
      <selection activeCell="E4" sqref="E4"/>
    </sheetView>
  </sheetViews>
  <sheetFormatPr defaultColWidth="7.7109375" defaultRowHeight="39" customHeight="1"/>
  <cols>
    <col min="1" max="1" width="29.42578125" style="190" customWidth="1"/>
    <col min="2" max="3" width="21.7109375" style="193" customWidth="1"/>
    <col min="4" max="4" width="25.42578125" style="193" customWidth="1"/>
    <col min="5" max="5" width="27" style="193" customWidth="1"/>
    <col min="6" max="6" width="26.140625" style="193" customWidth="1"/>
    <col min="7" max="7" width="32.42578125" style="190" customWidth="1"/>
    <col min="8" max="8" width="8.28515625" style="190" bestFit="1" customWidth="1"/>
    <col min="9" max="256" width="7.7109375" style="190"/>
    <col min="257" max="258" width="13.28515625" style="190" customWidth="1"/>
    <col min="259" max="259" width="22.28515625" style="190" customWidth="1"/>
    <col min="260" max="260" width="22.140625" style="190" customWidth="1"/>
    <col min="261" max="261" width="21" style="190" customWidth="1"/>
    <col min="262" max="263" width="22.28515625" style="190" customWidth="1"/>
    <col min="264" max="264" width="8.28515625" style="190" bestFit="1" customWidth="1"/>
    <col min="265" max="512" width="7.7109375" style="190"/>
    <col min="513" max="514" width="13.28515625" style="190" customWidth="1"/>
    <col min="515" max="515" width="22.28515625" style="190" customWidth="1"/>
    <col min="516" max="516" width="22.140625" style="190" customWidth="1"/>
    <col min="517" max="517" width="21" style="190" customWidth="1"/>
    <col min="518" max="519" width="22.28515625" style="190" customWidth="1"/>
    <col min="520" max="520" width="8.28515625" style="190" bestFit="1" customWidth="1"/>
    <col min="521" max="768" width="7.7109375" style="190"/>
    <col min="769" max="770" width="13.28515625" style="190" customWidth="1"/>
    <col min="771" max="771" width="22.28515625" style="190" customWidth="1"/>
    <col min="772" max="772" width="22.140625" style="190" customWidth="1"/>
    <col min="773" max="773" width="21" style="190" customWidth="1"/>
    <col min="774" max="775" width="22.28515625" style="190" customWidth="1"/>
    <col min="776" max="776" width="8.28515625" style="190" bestFit="1" customWidth="1"/>
    <col min="777" max="1024" width="7.7109375" style="190"/>
    <col min="1025" max="1026" width="13.28515625" style="190" customWidth="1"/>
    <col min="1027" max="1027" width="22.28515625" style="190" customWidth="1"/>
    <col min="1028" max="1028" width="22.140625" style="190" customWidth="1"/>
    <col min="1029" max="1029" width="21" style="190" customWidth="1"/>
    <col min="1030" max="1031" width="22.28515625" style="190" customWidth="1"/>
    <col min="1032" max="1032" width="8.28515625" style="190" bestFit="1" customWidth="1"/>
    <col min="1033" max="1280" width="7.7109375" style="190"/>
    <col min="1281" max="1282" width="13.28515625" style="190" customWidth="1"/>
    <col min="1283" max="1283" width="22.28515625" style="190" customWidth="1"/>
    <col min="1284" max="1284" width="22.140625" style="190" customWidth="1"/>
    <col min="1285" max="1285" width="21" style="190" customWidth="1"/>
    <col min="1286" max="1287" width="22.28515625" style="190" customWidth="1"/>
    <col min="1288" max="1288" width="8.28515625" style="190" bestFit="1" customWidth="1"/>
    <col min="1289" max="1536" width="7.7109375" style="190"/>
    <col min="1537" max="1538" width="13.28515625" style="190" customWidth="1"/>
    <col min="1539" max="1539" width="22.28515625" style="190" customWidth="1"/>
    <col min="1540" max="1540" width="22.140625" style="190" customWidth="1"/>
    <col min="1541" max="1541" width="21" style="190" customWidth="1"/>
    <col min="1542" max="1543" width="22.28515625" style="190" customWidth="1"/>
    <col min="1544" max="1544" width="8.28515625" style="190" bestFit="1" customWidth="1"/>
    <col min="1545" max="1792" width="7.7109375" style="190"/>
    <col min="1793" max="1794" width="13.28515625" style="190" customWidth="1"/>
    <col min="1795" max="1795" width="22.28515625" style="190" customWidth="1"/>
    <col min="1796" max="1796" width="22.140625" style="190" customWidth="1"/>
    <col min="1797" max="1797" width="21" style="190" customWidth="1"/>
    <col min="1798" max="1799" width="22.28515625" style="190" customWidth="1"/>
    <col min="1800" max="1800" width="8.28515625" style="190" bestFit="1" customWidth="1"/>
    <col min="1801" max="2048" width="7.7109375" style="190"/>
    <col min="2049" max="2050" width="13.28515625" style="190" customWidth="1"/>
    <col min="2051" max="2051" width="22.28515625" style="190" customWidth="1"/>
    <col min="2052" max="2052" width="22.140625" style="190" customWidth="1"/>
    <col min="2053" max="2053" width="21" style="190" customWidth="1"/>
    <col min="2054" max="2055" width="22.28515625" style="190" customWidth="1"/>
    <col min="2056" max="2056" width="8.28515625" style="190" bestFit="1" customWidth="1"/>
    <col min="2057" max="2304" width="7.7109375" style="190"/>
    <col min="2305" max="2306" width="13.28515625" style="190" customWidth="1"/>
    <col min="2307" max="2307" width="22.28515625" style="190" customWidth="1"/>
    <col min="2308" max="2308" width="22.140625" style="190" customWidth="1"/>
    <col min="2309" max="2309" width="21" style="190" customWidth="1"/>
    <col min="2310" max="2311" width="22.28515625" style="190" customWidth="1"/>
    <col min="2312" max="2312" width="8.28515625" style="190" bestFit="1" customWidth="1"/>
    <col min="2313" max="2560" width="7.7109375" style="190"/>
    <col min="2561" max="2562" width="13.28515625" style="190" customWidth="1"/>
    <col min="2563" max="2563" width="22.28515625" style="190" customWidth="1"/>
    <col min="2564" max="2564" width="22.140625" style="190" customWidth="1"/>
    <col min="2565" max="2565" width="21" style="190" customWidth="1"/>
    <col min="2566" max="2567" width="22.28515625" style="190" customWidth="1"/>
    <col min="2568" max="2568" width="8.28515625" style="190" bestFit="1" customWidth="1"/>
    <col min="2569" max="2816" width="7.7109375" style="190"/>
    <col min="2817" max="2818" width="13.28515625" style="190" customWidth="1"/>
    <col min="2819" max="2819" width="22.28515625" style="190" customWidth="1"/>
    <col min="2820" max="2820" width="22.140625" style="190" customWidth="1"/>
    <col min="2821" max="2821" width="21" style="190" customWidth="1"/>
    <col min="2822" max="2823" width="22.28515625" style="190" customWidth="1"/>
    <col min="2824" max="2824" width="8.28515625" style="190" bestFit="1" customWidth="1"/>
    <col min="2825" max="3072" width="7.7109375" style="190"/>
    <col min="3073" max="3074" width="13.28515625" style="190" customWidth="1"/>
    <col min="3075" max="3075" width="22.28515625" style="190" customWidth="1"/>
    <col min="3076" max="3076" width="22.140625" style="190" customWidth="1"/>
    <col min="3077" max="3077" width="21" style="190" customWidth="1"/>
    <col min="3078" max="3079" width="22.28515625" style="190" customWidth="1"/>
    <col min="3080" max="3080" width="8.28515625" style="190" bestFit="1" customWidth="1"/>
    <col min="3081" max="3328" width="7.7109375" style="190"/>
    <col min="3329" max="3330" width="13.28515625" style="190" customWidth="1"/>
    <col min="3331" max="3331" width="22.28515625" style="190" customWidth="1"/>
    <col min="3332" max="3332" width="22.140625" style="190" customWidth="1"/>
    <col min="3333" max="3333" width="21" style="190" customWidth="1"/>
    <col min="3334" max="3335" width="22.28515625" style="190" customWidth="1"/>
    <col min="3336" max="3336" width="8.28515625" style="190" bestFit="1" customWidth="1"/>
    <col min="3337" max="3584" width="7.7109375" style="190"/>
    <col min="3585" max="3586" width="13.28515625" style="190" customWidth="1"/>
    <col min="3587" max="3587" width="22.28515625" style="190" customWidth="1"/>
    <col min="3588" max="3588" width="22.140625" style="190" customWidth="1"/>
    <col min="3589" max="3589" width="21" style="190" customWidth="1"/>
    <col min="3590" max="3591" width="22.28515625" style="190" customWidth="1"/>
    <col min="3592" max="3592" width="8.28515625" style="190" bestFit="1" customWidth="1"/>
    <col min="3593" max="3840" width="7.7109375" style="190"/>
    <col min="3841" max="3842" width="13.28515625" style="190" customWidth="1"/>
    <col min="3843" max="3843" width="22.28515625" style="190" customWidth="1"/>
    <col min="3844" max="3844" width="22.140625" style="190" customWidth="1"/>
    <col min="3845" max="3845" width="21" style="190" customWidth="1"/>
    <col min="3846" max="3847" width="22.28515625" style="190" customWidth="1"/>
    <col min="3848" max="3848" width="8.28515625" style="190" bestFit="1" customWidth="1"/>
    <col min="3849" max="4096" width="7.7109375" style="190"/>
    <col min="4097" max="4098" width="13.28515625" style="190" customWidth="1"/>
    <col min="4099" max="4099" width="22.28515625" style="190" customWidth="1"/>
    <col min="4100" max="4100" width="22.140625" style="190" customWidth="1"/>
    <col min="4101" max="4101" width="21" style="190" customWidth="1"/>
    <col min="4102" max="4103" width="22.28515625" style="190" customWidth="1"/>
    <col min="4104" max="4104" width="8.28515625" style="190" bestFit="1" customWidth="1"/>
    <col min="4105" max="4352" width="7.7109375" style="190"/>
    <col min="4353" max="4354" width="13.28515625" style="190" customWidth="1"/>
    <col min="4355" max="4355" width="22.28515625" style="190" customWidth="1"/>
    <col min="4356" max="4356" width="22.140625" style="190" customWidth="1"/>
    <col min="4357" max="4357" width="21" style="190" customWidth="1"/>
    <col min="4358" max="4359" width="22.28515625" style="190" customWidth="1"/>
    <col min="4360" max="4360" width="8.28515625" style="190" bestFit="1" customWidth="1"/>
    <col min="4361" max="4608" width="7.7109375" style="190"/>
    <col min="4609" max="4610" width="13.28515625" style="190" customWidth="1"/>
    <col min="4611" max="4611" width="22.28515625" style="190" customWidth="1"/>
    <col min="4612" max="4612" width="22.140625" style="190" customWidth="1"/>
    <col min="4613" max="4613" width="21" style="190" customWidth="1"/>
    <col min="4614" max="4615" width="22.28515625" style="190" customWidth="1"/>
    <col min="4616" max="4616" width="8.28515625" style="190" bestFit="1" customWidth="1"/>
    <col min="4617" max="4864" width="7.7109375" style="190"/>
    <col min="4865" max="4866" width="13.28515625" style="190" customWidth="1"/>
    <col min="4867" max="4867" width="22.28515625" style="190" customWidth="1"/>
    <col min="4868" max="4868" width="22.140625" style="190" customWidth="1"/>
    <col min="4869" max="4869" width="21" style="190" customWidth="1"/>
    <col min="4870" max="4871" width="22.28515625" style="190" customWidth="1"/>
    <col min="4872" max="4872" width="8.28515625" style="190" bestFit="1" customWidth="1"/>
    <col min="4873" max="5120" width="7.7109375" style="190"/>
    <col min="5121" max="5122" width="13.28515625" style="190" customWidth="1"/>
    <col min="5123" max="5123" width="22.28515625" style="190" customWidth="1"/>
    <col min="5124" max="5124" width="22.140625" style="190" customWidth="1"/>
    <col min="5125" max="5125" width="21" style="190" customWidth="1"/>
    <col min="5126" max="5127" width="22.28515625" style="190" customWidth="1"/>
    <col min="5128" max="5128" width="8.28515625" style="190" bestFit="1" customWidth="1"/>
    <col min="5129" max="5376" width="7.7109375" style="190"/>
    <col min="5377" max="5378" width="13.28515625" style="190" customWidth="1"/>
    <col min="5379" max="5379" width="22.28515625" style="190" customWidth="1"/>
    <col min="5380" max="5380" width="22.140625" style="190" customWidth="1"/>
    <col min="5381" max="5381" width="21" style="190" customWidth="1"/>
    <col min="5382" max="5383" width="22.28515625" style="190" customWidth="1"/>
    <col min="5384" max="5384" width="8.28515625" style="190" bestFit="1" customWidth="1"/>
    <col min="5385" max="5632" width="7.7109375" style="190"/>
    <col min="5633" max="5634" width="13.28515625" style="190" customWidth="1"/>
    <col min="5635" max="5635" width="22.28515625" style="190" customWidth="1"/>
    <col min="5636" max="5636" width="22.140625" style="190" customWidth="1"/>
    <col min="5637" max="5637" width="21" style="190" customWidth="1"/>
    <col min="5638" max="5639" width="22.28515625" style="190" customWidth="1"/>
    <col min="5640" max="5640" width="8.28515625" style="190" bestFit="1" customWidth="1"/>
    <col min="5641" max="5888" width="7.7109375" style="190"/>
    <col min="5889" max="5890" width="13.28515625" style="190" customWidth="1"/>
    <col min="5891" max="5891" width="22.28515625" style="190" customWidth="1"/>
    <col min="5892" max="5892" width="22.140625" style="190" customWidth="1"/>
    <col min="5893" max="5893" width="21" style="190" customWidth="1"/>
    <col min="5894" max="5895" width="22.28515625" style="190" customWidth="1"/>
    <col min="5896" max="5896" width="8.28515625" style="190" bestFit="1" customWidth="1"/>
    <col min="5897" max="6144" width="7.7109375" style="190"/>
    <col min="6145" max="6146" width="13.28515625" style="190" customWidth="1"/>
    <col min="6147" max="6147" width="22.28515625" style="190" customWidth="1"/>
    <col min="6148" max="6148" width="22.140625" style="190" customWidth="1"/>
    <col min="6149" max="6149" width="21" style="190" customWidth="1"/>
    <col min="6150" max="6151" width="22.28515625" style="190" customWidth="1"/>
    <col min="6152" max="6152" width="8.28515625" style="190" bestFit="1" customWidth="1"/>
    <col min="6153" max="6400" width="7.7109375" style="190"/>
    <col min="6401" max="6402" width="13.28515625" style="190" customWidth="1"/>
    <col min="6403" max="6403" width="22.28515625" style="190" customWidth="1"/>
    <col min="6404" max="6404" width="22.140625" style="190" customWidth="1"/>
    <col min="6405" max="6405" width="21" style="190" customWidth="1"/>
    <col min="6406" max="6407" width="22.28515625" style="190" customWidth="1"/>
    <col min="6408" max="6408" width="8.28515625" style="190" bestFit="1" customWidth="1"/>
    <col min="6409" max="6656" width="7.7109375" style="190"/>
    <col min="6657" max="6658" width="13.28515625" style="190" customWidth="1"/>
    <col min="6659" max="6659" width="22.28515625" style="190" customWidth="1"/>
    <col min="6660" max="6660" width="22.140625" style="190" customWidth="1"/>
    <col min="6661" max="6661" width="21" style="190" customWidth="1"/>
    <col min="6662" max="6663" width="22.28515625" style="190" customWidth="1"/>
    <col min="6664" max="6664" width="8.28515625" style="190" bestFit="1" customWidth="1"/>
    <col min="6665" max="6912" width="7.7109375" style="190"/>
    <col min="6913" max="6914" width="13.28515625" style="190" customWidth="1"/>
    <col min="6915" max="6915" width="22.28515625" style="190" customWidth="1"/>
    <col min="6916" max="6916" width="22.140625" style="190" customWidth="1"/>
    <col min="6917" max="6917" width="21" style="190" customWidth="1"/>
    <col min="6918" max="6919" width="22.28515625" style="190" customWidth="1"/>
    <col min="6920" max="6920" width="8.28515625" style="190" bestFit="1" customWidth="1"/>
    <col min="6921" max="7168" width="7.7109375" style="190"/>
    <col min="7169" max="7170" width="13.28515625" style="190" customWidth="1"/>
    <col min="7171" max="7171" width="22.28515625" style="190" customWidth="1"/>
    <col min="7172" max="7172" width="22.140625" style="190" customWidth="1"/>
    <col min="7173" max="7173" width="21" style="190" customWidth="1"/>
    <col min="7174" max="7175" width="22.28515625" style="190" customWidth="1"/>
    <col min="7176" max="7176" width="8.28515625" style="190" bestFit="1" customWidth="1"/>
    <col min="7177" max="7424" width="7.7109375" style="190"/>
    <col min="7425" max="7426" width="13.28515625" style="190" customWidth="1"/>
    <col min="7427" max="7427" width="22.28515625" style="190" customWidth="1"/>
    <col min="7428" max="7428" width="22.140625" style="190" customWidth="1"/>
    <col min="7429" max="7429" width="21" style="190" customWidth="1"/>
    <col min="7430" max="7431" width="22.28515625" style="190" customWidth="1"/>
    <col min="7432" max="7432" width="8.28515625" style="190" bestFit="1" customWidth="1"/>
    <col min="7433" max="7680" width="7.7109375" style="190"/>
    <col min="7681" max="7682" width="13.28515625" style="190" customWidth="1"/>
    <col min="7683" max="7683" width="22.28515625" style="190" customWidth="1"/>
    <col min="7684" max="7684" width="22.140625" style="190" customWidth="1"/>
    <col min="7685" max="7685" width="21" style="190" customWidth="1"/>
    <col min="7686" max="7687" width="22.28515625" style="190" customWidth="1"/>
    <col min="7688" max="7688" width="8.28515625" style="190" bestFit="1" customWidth="1"/>
    <col min="7689" max="7936" width="7.7109375" style="190"/>
    <col min="7937" max="7938" width="13.28515625" style="190" customWidth="1"/>
    <col min="7939" max="7939" width="22.28515625" style="190" customWidth="1"/>
    <col min="7940" max="7940" width="22.140625" style="190" customWidth="1"/>
    <col min="7941" max="7941" width="21" style="190" customWidth="1"/>
    <col min="7942" max="7943" width="22.28515625" style="190" customWidth="1"/>
    <col min="7944" max="7944" width="8.28515625" style="190" bestFit="1" customWidth="1"/>
    <col min="7945" max="8192" width="7.7109375" style="190"/>
    <col min="8193" max="8194" width="13.28515625" style="190" customWidth="1"/>
    <col min="8195" max="8195" width="22.28515625" style="190" customWidth="1"/>
    <col min="8196" max="8196" width="22.140625" style="190" customWidth="1"/>
    <col min="8197" max="8197" width="21" style="190" customWidth="1"/>
    <col min="8198" max="8199" width="22.28515625" style="190" customWidth="1"/>
    <col min="8200" max="8200" width="8.28515625" style="190" bestFit="1" customWidth="1"/>
    <col min="8201" max="8448" width="7.7109375" style="190"/>
    <col min="8449" max="8450" width="13.28515625" style="190" customWidth="1"/>
    <col min="8451" max="8451" width="22.28515625" style="190" customWidth="1"/>
    <col min="8452" max="8452" width="22.140625" style="190" customWidth="1"/>
    <col min="8453" max="8453" width="21" style="190" customWidth="1"/>
    <col min="8454" max="8455" width="22.28515625" style="190" customWidth="1"/>
    <col min="8456" max="8456" width="8.28515625" style="190" bestFit="1" customWidth="1"/>
    <col min="8457" max="8704" width="7.7109375" style="190"/>
    <col min="8705" max="8706" width="13.28515625" style="190" customWidth="1"/>
    <col min="8707" max="8707" width="22.28515625" style="190" customWidth="1"/>
    <col min="8708" max="8708" width="22.140625" style="190" customWidth="1"/>
    <col min="8709" max="8709" width="21" style="190" customWidth="1"/>
    <col min="8710" max="8711" width="22.28515625" style="190" customWidth="1"/>
    <col min="8712" max="8712" width="8.28515625" style="190" bestFit="1" customWidth="1"/>
    <col min="8713" max="8960" width="7.7109375" style="190"/>
    <col min="8961" max="8962" width="13.28515625" style="190" customWidth="1"/>
    <col min="8963" max="8963" width="22.28515625" style="190" customWidth="1"/>
    <col min="8964" max="8964" width="22.140625" style="190" customWidth="1"/>
    <col min="8965" max="8965" width="21" style="190" customWidth="1"/>
    <col min="8966" max="8967" width="22.28515625" style="190" customWidth="1"/>
    <col min="8968" max="8968" width="8.28515625" style="190" bestFit="1" customWidth="1"/>
    <col min="8969" max="9216" width="7.7109375" style="190"/>
    <col min="9217" max="9218" width="13.28515625" style="190" customWidth="1"/>
    <col min="9219" max="9219" width="22.28515625" style="190" customWidth="1"/>
    <col min="9220" max="9220" width="22.140625" style="190" customWidth="1"/>
    <col min="9221" max="9221" width="21" style="190" customWidth="1"/>
    <col min="9222" max="9223" width="22.28515625" style="190" customWidth="1"/>
    <col min="9224" max="9224" width="8.28515625" style="190" bestFit="1" customWidth="1"/>
    <col min="9225" max="9472" width="7.7109375" style="190"/>
    <col min="9473" max="9474" width="13.28515625" style="190" customWidth="1"/>
    <col min="9475" max="9475" width="22.28515625" style="190" customWidth="1"/>
    <col min="9476" max="9476" width="22.140625" style="190" customWidth="1"/>
    <col min="9477" max="9477" width="21" style="190" customWidth="1"/>
    <col min="9478" max="9479" width="22.28515625" style="190" customWidth="1"/>
    <col min="9480" max="9480" width="8.28515625" style="190" bestFit="1" customWidth="1"/>
    <col min="9481" max="9728" width="7.7109375" style="190"/>
    <col min="9729" max="9730" width="13.28515625" style="190" customWidth="1"/>
    <col min="9731" max="9731" width="22.28515625" style="190" customWidth="1"/>
    <col min="9732" max="9732" width="22.140625" style="190" customWidth="1"/>
    <col min="9733" max="9733" width="21" style="190" customWidth="1"/>
    <col min="9734" max="9735" width="22.28515625" style="190" customWidth="1"/>
    <col min="9736" max="9736" width="8.28515625" style="190" bestFit="1" customWidth="1"/>
    <col min="9737" max="9984" width="7.7109375" style="190"/>
    <col min="9985" max="9986" width="13.28515625" style="190" customWidth="1"/>
    <col min="9987" max="9987" width="22.28515625" style="190" customWidth="1"/>
    <col min="9988" max="9988" width="22.140625" style="190" customWidth="1"/>
    <col min="9989" max="9989" width="21" style="190" customWidth="1"/>
    <col min="9990" max="9991" width="22.28515625" style="190" customWidth="1"/>
    <col min="9992" max="9992" width="8.28515625" style="190" bestFit="1" customWidth="1"/>
    <col min="9993" max="10240" width="7.7109375" style="190"/>
    <col min="10241" max="10242" width="13.28515625" style="190" customWidth="1"/>
    <col min="10243" max="10243" width="22.28515625" style="190" customWidth="1"/>
    <col min="10244" max="10244" width="22.140625" style="190" customWidth="1"/>
    <col min="10245" max="10245" width="21" style="190" customWidth="1"/>
    <col min="10246" max="10247" width="22.28515625" style="190" customWidth="1"/>
    <col min="10248" max="10248" width="8.28515625" style="190" bestFit="1" customWidth="1"/>
    <col min="10249" max="10496" width="7.7109375" style="190"/>
    <col min="10497" max="10498" width="13.28515625" style="190" customWidth="1"/>
    <col min="10499" max="10499" width="22.28515625" style="190" customWidth="1"/>
    <col min="10500" max="10500" width="22.140625" style="190" customWidth="1"/>
    <col min="10501" max="10501" width="21" style="190" customWidth="1"/>
    <col min="10502" max="10503" width="22.28515625" style="190" customWidth="1"/>
    <col min="10504" max="10504" width="8.28515625" style="190" bestFit="1" customWidth="1"/>
    <col min="10505" max="10752" width="7.7109375" style="190"/>
    <col min="10753" max="10754" width="13.28515625" style="190" customWidth="1"/>
    <col min="10755" max="10755" width="22.28515625" style="190" customWidth="1"/>
    <col min="10756" max="10756" width="22.140625" style="190" customWidth="1"/>
    <col min="10757" max="10757" width="21" style="190" customWidth="1"/>
    <col min="10758" max="10759" width="22.28515625" style="190" customWidth="1"/>
    <col min="10760" max="10760" width="8.28515625" style="190" bestFit="1" customWidth="1"/>
    <col min="10761" max="11008" width="7.7109375" style="190"/>
    <col min="11009" max="11010" width="13.28515625" style="190" customWidth="1"/>
    <col min="11011" max="11011" width="22.28515625" style="190" customWidth="1"/>
    <col min="11012" max="11012" width="22.140625" style="190" customWidth="1"/>
    <col min="11013" max="11013" width="21" style="190" customWidth="1"/>
    <col min="11014" max="11015" width="22.28515625" style="190" customWidth="1"/>
    <col min="11016" max="11016" width="8.28515625" style="190" bestFit="1" customWidth="1"/>
    <col min="11017" max="11264" width="7.7109375" style="190"/>
    <col min="11265" max="11266" width="13.28515625" style="190" customWidth="1"/>
    <col min="11267" max="11267" width="22.28515625" style="190" customWidth="1"/>
    <col min="11268" max="11268" width="22.140625" style="190" customWidth="1"/>
    <col min="11269" max="11269" width="21" style="190" customWidth="1"/>
    <col min="11270" max="11271" width="22.28515625" style="190" customWidth="1"/>
    <col min="11272" max="11272" width="8.28515625" style="190" bestFit="1" customWidth="1"/>
    <col min="11273" max="11520" width="7.7109375" style="190"/>
    <col min="11521" max="11522" width="13.28515625" style="190" customWidth="1"/>
    <col min="11523" max="11523" width="22.28515625" style="190" customWidth="1"/>
    <col min="11524" max="11524" width="22.140625" style="190" customWidth="1"/>
    <col min="11525" max="11525" width="21" style="190" customWidth="1"/>
    <col min="11526" max="11527" width="22.28515625" style="190" customWidth="1"/>
    <col min="11528" max="11528" width="8.28515625" style="190" bestFit="1" customWidth="1"/>
    <col min="11529" max="11776" width="7.7109375" style="190"/>
    <col min="11777" max="11778" width="13.28515625" style="190" customWidth="1"/>
    <col min="11779" max="11779" width="22.28515625" style="190" customWidth="1"/>
    <col min="11780" max="11780" width="22.140625" style="190" customWidth="1"/>
    <col min="11781" max="11781" width="21" style="190" customWidth="1"/>
    <col min="11782" max="11783" width="22.28515625" style="190" customWidth="1"/>
    <col min="11784" max="11784" width="8.28515625" style="190" bestFit="1" customWidth="1"/>
    <col min="11785" max="12032" width="7.7109375" style="190"/>
    <col min="12033" max="12034" width="13.28515625" style="190" customWidth="1"/>
    <col min="12035" max="12035" width="22.28515625" style="190" customWidth="1"/>
    <col min="12036" max="12036" width="22.140625" style="190" customWidth="1"/>
    <col min="12037" max="12037" width="21" style="190" customWidth="1"/>
    <col min="12038" max="12039" width="22.28515625" style="190" customWidth="1"/>
    <col min="12040" max="12040" width="8.28515625" style="190" bestFit="1" customWidth="1"/>
    <col min="12041" max="12288" width="7.7109375" style="190"/>
    <col min="12289" max="12290" width="13.28515625" style="190" customWidth="1"/>
    <col min="12291" max="12291" width="22.28515625" style="190" customWidth="1"/>
    <col min="12292" max="12292" width="22.140625" style="190" customWidth="1"/>
    <col min="12293" max="12293" width="21" style="190" customWidth="1"/>
    <col min="12294" max="12295" width="22.28515625" style="190" customWidth="1"/>
    <col min="12296" max="12296" width="8.28515625" style="190" bestFit="1" customWidth="1"/>
    <col min="12297" max="12544" width="7.7109375" style="190"/>
    <col min="12545" max="12546" width="13.28515625" style="190" customWidth="1"/>
    <col min="12547" max="12547" width="22.28515625" style="190" customWidth="1"/>
    <col min="12548" max="12548" width="22.140625" style="190" customWidth="1"/>
    <col min="12549" max="12549" width="21" style="190" customWidth="1"/>
    <col min="12550" max="12551" width="22.28515625" style="190" customWidth="1"/>
    <col min="12552" max="12552" width="8.28515625" style="190" bestFit="1" customWidth="1"/>
    <col min="12553" max="12800" width="7.7109375" style="190"/>
    <col min="12801" max="12802" width="13.28515625" style="190" customWidth="1"/>
    <col min="12803" max="12803" width="22.28515625" style="190" customWidth="1"/>
    <col min="12804" max="12804" width="22.140625" style="190" customWidth="1"/>
    <col min="12805" max="12805" width="21" style="190" customWidth="1"/>
    <col min="12806" max="12807" width="22.28515625" style="190" customWidth="1"/>
    <col min="12808" max="12808" width="8.28515625" style="190" bestFit="1" customWidth="1"/>
    <col min="12809" max="13056" width="7.7109375" style="190"/>
    <col min="13057" max="13058" width="13.28515625" style="190" customWidth="1"/>
    <col min="13059" max="13059" width="22.28515625" style="190" customWidth="1"/>
    <col min="13060" max="13060" width="22.140625" style="190" customWidth="1"/>
    <col min="13061" max="13061" width="21" style="190" customWidth="1"/>
    <col min="13062" max="13063" width="22.28515625" style="190" customWidth="1"/>
    <col min="13064" max="13064" width="8.28515625" style="190" bestFit="1" customWidth="1"/>
    <col min="13065" max="13312" width="7.7109375" style="190"/>
    <col min="13313" max="13314" width="13.28515625" style="190" customWidth="1"/>
    <col min="13315" max="13315" width="22.28515625" style="190" customWidth="1"/>
    <col min="13316" max="13316" width="22.140625" style="190" customWidth="1"/>
    <col min="13317" max="13317" width="21" style="190" customWidth="1"/>
    <col min="13318" max="13319" width="22.28515625" style="190" customWidth="1"/>
    <col min="13320" max="13320" width="8.28515625" style="190" bestFit="1" customWidth="1"/>
    <col min="13321" max="13568" width="7.7109375" style="190"/>
    <col min="13569" max="13570" width="13.28515625" style="190" customWidth="1"/>
    <col min="13571" max="13571" width="22.28515625" style="190" customWidth="1"/>
    <col min="13572" max="13572" width="22.140625" style="190" customWidth="1"/>
    <col min="13573" max="13573" width="21" style="190" customWidth="1"/>
    <col min="13574" max="13575" width="22.28515625" style="190" customWidth="1"/>
    <col min="13576" max="13576" width="8.28515625" style="190" bestFit="1" customWidth="1"/>
    <col min="13577" max="13824" width="7.7109375" style="190"/>
    <col min="13825" max="13826" width="13.28515625" style="190" customWidth="1"/>
    <col min="13827" max="13827" width="22.28515625" style="190" customWidth="1"/>
    <col min="13828" max="13828" width="22.140625" style="190" customWidth="1"/>
    <col min="13829" max="13829" width="21" style="190" customWidth="1"/>
    <col min="13830" max="13831" width="22.28515625" style="190" customWidth="1"/>
    <col min="13832" max="13832" width="8.28515625" style="190" bestFit="1" customWidth="1"/>
    <col min="13833" max="14080" width="7.7109375" style="190"/>
    <col min="14081" max="14082" width="13.28515625" style="190" customWidth="1"/>
    <col min="14083" max="14083" width="22.28515625" style="190" customWidth="1"/>
    <col min="14084" max="14084" width="22.140625" style="190" customWidth="1"/>
    <col min="14085" max="14085" width="21" style="190" customWidth="1"/>
    <col min="14086" max="14087" width="22.28515625" style="190" customWidth="1"/>
    <col min="14088" max="14088" width="8.28515625" style="190" bestFit="1" customWidth="1"/>
    <col min="14089" max="14336" width="7.7109375" style="190"/>
    <col min="14337" max="14338" width="13.28515625" style="190" customWidth="1"/>
    <col min="14339" max="14339" width="22.28515625" style="190" customWidth="1"/>
    <col min="14340" max="14340" width="22.140625" style="190" customWidth="1"/>
    <col min="14341" max="14341" width="21" style="190" customWidth="1"/>
    <col min="14342" max="14343" width="22.28515625" style="190" customWidth="1"/>
    <col min="14344" max="14344" width="8.28515625" style="190" bestFit="1" customWidth="1"/>
    <col min="14345" max="14592" width="7.7109375" style="190"/>
    <col min="14593" max="14594" width="13.28515625" style="190" customWidth="1"/>
    <col min="14595" max="14595" width="22.28515625" style="190" customWidth="1"/>
    <col min="14596" max="14596" width="22.140625" style="190" customWidth="1"/>
    <col min="14597" max="14597" width="21" style="190" customWidth="1"/>
    <col min="14598" max="14599" width="22.28515625" style="190" customWidth="1"/>
    <col min="14600" max="14600" width="8.28515625" style="190" bestFit="1" customWidth="1"/>
    <col min="14601" max="14848" width="7.7109375" style="190"/>
    <col min="14849" max="14850" width="13.28515625" style="190" customWidth="1"/>
    <col min="14851" max="14851" width="22.28515625" style="190" customWidth="1"/>
    <col min="14852" max="14852" width="22.140625" style="190" customWidth="1"/>
    <col min="14853" max="14853" width="21" style="190" customWidth="1"/>
    <col min="14854" max="14855" width="22.28515625" style="190" customWidth="1"/>
    <col min="14856" max="14856" width="8.28515625" style="190" bestFit="1" customWidth="1"/>
    <col min="14857" max="15104" width="7.7109375" style="190"/>
    <col min="15105" max="15106" width="13.28515625" style="190" customWidth="1"/>
    <col min="15107" max="15107" width="22.28515625" style="190" customWidth="1"/>
    <col min="15108" max="15108" width="22.140625" style="190" customWidth="1"/>
    <col min="15109" max="15109" width="21" style="190" customWidth="1"/>
    <col min="15110" max="15111" width="22.28515625" style="190" customWidth="1"/>
    <col min="15112" max="15112" width="8.28515625" style="190" bestFit="1" customWidth="1"/>
    <col min="15113" max="15360" width="7.7109375" style="190"/>
    <col min="15361" max="15362" width="13.28515625" style="190" customWidth="1"/>
    <col min="15363" max="15363" width="22.28515625" style="190" customWidth="1"/>
    <col min="15364" max="15364" width="22.140625" style="190" customWidth="1"/>
    <col min="15365" max="15365" width="21" style="190" customWidth="1"/>
    <col min="15366" max="15367" width="22.28515625" style="190" customWidth="1"/>
    <col min="15368" max="15368" width="8.28515625" style="190" bestFit="1" customWidth="1"/>
    <col min="15369" max="15616" width="7.7109375" style="190"/>
    <col min="15617" max="15618" width="13.28515625" style="190" customWidth="1"/>
    <col min="15619" max="15619" width="22.28515625" style="190" customWidth="1"/>
    <col min="15620" max="15620" width="22.140625" style="190" customWidth="1"/>
    <col min="15621" max="15621" width="21" style="190" customWidth="1"/>
    <col min="15622" max="15623" width="22.28515625" style="190" customWidth="1"/>
    <col min="15624" max="15624" width="8.28515625" style="190" bestFit="1" customWidth="1"/>
    <col min="15625" max="15872" width="7.7109375" style="190"/>
    <col min="15873" max="15874" width="13.28515625" style="190" customWidth="1"/>
    <col min="15875" max="15875" width="22.28515625" style="190" customWidth="1"/>
    <col min="15876" max="15876" width="22.140625" style="190" customWidth="1"/>
    <col min="15877" max="15877" width="21" style="190" customWidth="1"/>
    <col min="15878" max="15879" width="22.28515625" style="190" customWidth="1"/>
    <col min="15880" max="15880" width="8.28515625" style="190" bestFit="1" customWidth="1"/>
    <col min="15881" max="16128" width="7.7109375" style="190"/>
    <col min="16129" max="16130" width="13.28515625" style="190" customWidth="1"/>
    <col min="16131" max="16131" width="22.28515625" style="190" customWidth="1"/>
    <col min="16132" max="16132" width="22.140625" style="190" customWidth="1"/>
    <col min="16133" max="16133" width="21" style="190" customWidth="1"/>
    <col min="16134" max="16135" width="22.28515625" style="190" customWidth="1"/>
    <col min="16136" max="16136" width="8.28515625" style="190" bestFit="1" customWidth="1"/>
    <col min="16137" max="16384" width="7.7109375" style="190"/>
  </cols>
  <sheetData>
    <row r="1" spans="1:12" s="189" customFormat="1" ht="69.75" customHeight="1">
      <c r="A1" s="1175" t="s">
        <v>991</v>
      </c>
      <c r="B1" s="1175"/>
      <c r="C1" s="1175"/>
      <c r="D1" s="1175"/>
      <c r="E1" s="1175"/>
      <c r="F1" s="1175"/>
      <c r="G1" s="1175"/>
    </row>
    <row r="2" spans="1:12" s="189" customFormat="1" ht="58.5" customHeight="1">
      <c r="A2" s="1069" t="s">
        <v>992</v>
      </c>
      <c r="B2" s="1069"/>
      <c r="C2" s="1069"/>
      <c r="D2" s="1069"/>
      <c r="E2" s="1069"/>
      <c r="F2" s="1069"/>
      <c r="G2" s="1069"/>
    </row>
    <row r="3" spans="1:12" s="189" customFormat="1" ht="21" customHeight="1">
      <c r="A3" s="1070" t="s">
        <v>540</v>
      </c>
      <c r="B3" s="1070"/>
      <c r="C3" s="1070"/>
      <c r="D3" s="1071"/>
      <c r="E3" s="1072" t="s">
        <v>541</v>
      </c>
      <c r="F3" s="1072"/>
      <c r="G3" s="1073"/>
    </row>
    <row r="4" spans="1:12" s="147" customFormat="1" ht="79.5" customHeight="1">
      <c r="A4" s="1153" t="s">
        <v>832</v>
      </c>
      <c r="B4" s="413" t="s">
        <v>568</v>
      </c>
      <c r="C4" s="413" t="s">
        <v>569</v>
      </c>
      <c r="D4" s="413" t="s">
        <v>570</v>
      </c>
      <c r="E4" s="413" t="s">
        <v>571</v>
      </c>
      <c r="F4" s="413" t="s">
        <v>572</v>
      </c>
      <c r="G4" s="1153" t="s">
        <v>838</v>
      </c>
    </row>
    <row r="5" spans="1:12" ht="35.25" customHeight="1">
      <c r="A5" s="1154"/>
      <c r="B5" s="414" t="s">
        <v>134</v>
      </c>
      <c r="C5" s="1075" t="s">
        <v>47</v>
      </c>
      <c r="D5" s="414" t="s">
        <v>134</v>
      </c>
      <c r="E5" s="1075" t="s">
        <v>47</v>
      </c>
      <c r="F5" s="1074" t="s">
        <v>625</v>
      </c>
      <c r="G5" s="1154"/>
    </row>
    <row r="6" spans="1:12" ht="54.95" customHeight="1">
      <c r="A6" s="1155"/>
      <c r="B6" s="413" t="s">
        <v>573</v>
      </c>
      <c r="C6" s="1076"/>
      <c r="D6" s="413" t="s">
        <v>573</v>
      </c>
      <c r="E6" s="1076"/>
      <c r="F6" s="1074"/>
      <c r="G6" s="1155"/>
    </row>
    <row r="7" spans="1:12" ht="54.95" customHeight="1">
      <c r="A7" s="391" t="s">
        <v>104</v>
      </c>
      <c r="B7" s="419">
        <v>21</v>
      </c>
      <c r="C7" s="619">
        <f>B7/F7</f>
        <v>0.34426229508196721</v>
      </c>
      <c r="D7" s="419">
        <v>40</v>
      </c>
      <c r="E7" s="619">
        <f>D7/F7</f>
        <v>0.65573770491803274</v>
      </c>
      <c r="F7" s="383">
        <f>B7+D7</f>
        <v>61</v>
      </c>
      <c r="G7" s="391" t="s">
        <v>2</v>
      </c>
    </row>
    <row r="8" spans="1:12" ht="54.95" customHeight="1">
      <c r="A8" s="391" t="s">
        <v>750</v>
      </c>
      <c r="B8" s="420">
        <v>9</v>
      </c>
      <c r="C8" s="621">
        <f t="shared" ref="C8:C21" si="0">B8/F8</f>
        <v>0.33333333333333331</v>
      </c>
      <c r="D8" s="420">
        <v>18</v>
      </c>
      <c r="E8" s="621">
        <f>D8/F8</f>
        <v>0.66666666666666663</v>
      </c>
      <c r="F8" s="383">
        <f t="shared" ref="F8:F21" si="1">B8+D8</f>
        <v>27</v>
      </c>
      <c r="G8" s="391" t="s">
        <v>1139</v>
      </c>
      <c r="H8" s="191"/>
      <c r="I8" s="191"/>
      <c r="J8" s="147"/>
      <c r="K8" s="147"/>
      <c r="L8" s="147"/>
    </row>
    <row r="9" spans="1:12" ht="54.95" customHeight="1">
      <c r="A9" s="391" t="s">
        <v>105</v>
      </c>
      <c r="B9" s="419">
        <v>8</v>
      </c>
      <c r="C9" s="619">
        <f t="shared" si="0"/>
        <v>0.42105263157894735</v>
      </c>
      <c r="D9" s="419">
        <v>11</v>
      </c>
      <c r="E9" s="619">
        <f t="shared" ref="E9:E21" si="2">D9/F9</f>
        <v>0.57894736842105265</v>
      </c>
      <c r="F9" s="383">
        <f t="shared" si="1"/>
        <v>19</v>
      </c>
      <c r="G9" s="391" t="s">
        <v>5</v>
      </c>
    </row>
    <row r="10" spans="1:12" ht="54.95" customHeight="1">
      <c r="A10" s="391" t="s">
        <v>106</v>
      </c>
      <c r="B10" s="420">
        <v>19</v>
      </c>
      <c r="C10" s="621">
        <f t="shared" si="0"/>
        <v>0.36538461538461536</v>
      </c>
      <c r="D10" s="420">
        <v>33</v>
      </c>
      <c r="E10" s="621">
        <f t="shared" si="2"/>
        <v>0.63461538461538458</v>
      </c>
      <c r="F10" s="383">
        <f t="shared" si="1"/>
        <v>52</v>
      </c>
      <c r="G10" s="391" t="s">
        <v>7</v>
      </c>
    </row>
    <row r="11" spans="1:12" ht="54.95" customHeight="1">
      <c r="A11" s="391" t="s">
        <v>107</v>
      </c>
      <c r="B11" s="419">
        <v>5</v>
      </c>
      <c r="C11" s="619">
        <f t="shared" si="0"/>
        <v>0.13157894736842105</v>
      </c>
      <c r="D11" s="419">
        <v>33</v>
      </c>
      <c r="E11" s="619">
        <f t="shared" si="2"/>
        <v>0.86842105263157898</v>
      </c>
      <c r="F11" s="383">
        <f t="shared" si="1"/>
        <v>38</v>
      </c>
      <c r="G11" s="391" t="s">
        <v>8</v>
      </c>
    </row>
    <row r="12" spans="1:12" ht="54.95" customHeight="1">
      <c r="A12" s="391" t="s">
        <v>108</v>
      </c>
      <c r="B12" s="420">
        <v>13</v>
      </c>
      <c r="C12" s="621">
        <f t="shared" si="0"/>
        <v>0.31707317073170732</v>
      </c>
      <c r="D12" s="420">
        <v>28</v>
      </c>
      <c r="E12" s="621">
        <f t="shared" si="2"/>
        <v>0.68292682926829273</v>
      </c>
      <c r="F12" s="383">
        <f t="shared" si="1"/>
        <v>41</v>
      </c>
      <c r="G12" s="391" t="s">
        <v>10</v>
      </c>
    </row>
    <row r="13" spans="1:12" ht="54.95" customHeight="1">
      <c r="A13" s="391" t="s">
        <v>110</v>
      </c>
      <c r="B13" s="419">
        <v>27</v>
      </c>
      <c r="C13" s="619">
        <f t="shared" si="0"/>
        <v>0.36</v>
      </c>
      <c r="D13" s="419">
        <v>48</v>
      </c>
      <c r="E13" s="619">
        <f t="shared" si="2"/>
        <v>0.64</v>
      </c>
      <c r="F13" s="383">
        <f t="shared" si="1"/>
        <v>75</v>
      </c>
      <c r="G13" s="391" t="s">
        <v>11</v>
      </c>
    </row>
    <row r="14" spans="1:12" ht="54.95" customHeight="1">
      <c r="A14" s="391" t="s">
        <v>111</v>
      </c>
      <c r="B14" s="420">
        <v>1</v>
      </c>
      <c r="C14" s="621">
        <f t="shared" si="0"/>
        <v>5.2631578947368418E-2</v>
      </c>
      <c r="D14" s="420">
        <v>18</v>
      </c>
      <c r="E14" s="621">
        <f t="shared" si="2"/>
        <v>0.94736842105263153</v>
      </c>
      <c r="F14" s="383">
        <f t="shared" si="1"/>
        <v>19</v>
      </c>
      <c r="G14" s="391" t="s">
        <v>13</v>
      </c>
    </row>
    <row r="15" spans="1:12" ht="54.95" customHeight="1">
      <c r="A15" s="391" t="s">
        <v>112</v>
      </c>
      <c r="B15" s="419">
        <v>9</v>
      </c>
      <c r="C15" s="619">
        <f t="shared" si="0"/>
        <v>0.18367346938775511</v>
      </c>
      <c r="D15" s="419">
        <v>40</v>
      </c>
      <c r="E15" s="619">
        <f t="shared" si="2"/>
        <v>0.81632653061224492</v>
      </c>
      <c r="F15" s="383">
        <f t="shared" si="1"/>
        <v>49</v>
      </c>
      <c r="G15" s="391" t="s">
        <v>17</v>
      </c>
    </row>
    <row r="16" spans="1:12" ht="54.95" customHeight="1">
      <c r="A16" s="391" t="s">
        <v>113</v>
      </c>
      <c r="B16" s="420">
        <v>13</v>
      </c>
      <c r="C16" s="621">
        <f t="shared" si="0"/>
        <v>0.5</v>
      </c>
      <c r="D16" s="420">
        <v>13</v>
      </c>
      <c r="E16" s="621">
        <f t="shared" si="2"/>
        <v>0.5</v>
      </c>
      <c r="F16" s="383">
        <f t="shared" si="1"/>
        <v>26</v>
      </c>
      <c r="G16" s="391" t="s">
        <v>20</v>
      </c>
    </row>
    <row r="17" spans="1:14" ht="54.95" customHeight="1">
      <c r="A17" s="391" t="s">
        <v>21</v>
      </c>
      <c r="B17" s="419">
        <v>14</v>
      </c>
      <c r="C17" s="619">
        <f t="shared" si="0"/>
        <v>0.4</v>
      </c>
      <c r="D17" s="419">
        <v>21</v>
      </c>
      <c r="E17" s="619">
        <f t="shared" si="2"/>
        <v>0.6</v>
      </c>
      <c r="F17" s="383">
        <f t="shared" si="1"/>
        <v>35</v>
      </c>
      <c r="G17" s="391" t="s">
        <v>114</v>
      </c>
    </row>
    <row r="18" spans="1:14" ht="54.95" customHeight="1">
      <c r="A18" s="391" t="s">
        <v>24</v>
      </c>
      <c r="B18" s="420">
        <v>13</v>
      </c>
      <c r="C18" s="621">
        <f t="shared" si="0"/>
        <v>0.65</v>
      </c>
      <c r="D18" s="420">
        <v>7</v>
      </c>
      <c r="E18" s="621">
        <f t="shared" si="2"/>
        <v>0.35</v>
      </c>
      <c r="F18" s="383">
        <f t="shared" si="1"/>
        <v>20</v>
      </c>
      <c r="G18" s="391" t="s">
        <v>25</v>
      </c>
    </row>
    <row r="19" spans="1:14" ht="54.95" customHeight="1">
      <c r="A19" s="391" t="s">
        <v>116</v>
      </c>
      <c r="B19" s="419">
        <v>9</v>
      </c>
      <c r="C19" s="619">
        <f t="shared" si="0"/>
        <v>0.5625</v>
      </c>
      <c r="D19" s="419">
        <v>7</v>
      </c>
      <c r="E19" s="619">
        <f t="shared" si="2"/>
        <v>0.4375</v>
      </c>
      <c r="F19" s="383">
        <f t="shared" si="1"/>
        <v>16</v>
      </c>
      <c r="G19" s="391" t="s">
        <v>117</v>
      </c>
    </row>
    <row r="20" spans="1:14" ht="54.95" customHeight="1">
      <c r="A20" s="391" t="s">
        <v>118</v>
      </c>
      <c r="B20" s="420">
        <v>2</v>
      </c>
      <c r="C20" s="621">
        <f t="shared" si="0"/>
        <v>0.13333333333333333</v>
      </c>
      <c r="D20" s="420">
        <v>13</v>
      </c>
      <c r="E20" s="621">
        <f t="shared" si="2"/>
        <v>0.8666666666666667</v>
      </c>
      <c r="F20" s="383">
        <f t="shared" si="1"/>
        <v>15</v>
      </c>
      <c r="G20" s="391" t="s">
        <v>28</v>
      </c>
    </row>
    <row r="21" spans="1:14" ht="54.95" customHeight="1">
      <c r="A21" s="391" t="s">
        <v>126</v>
      </c>
      <c r="B21" s="419">
        <v>6</v>
      </c>
      <c r="C21" s="619">
        <f t="shared" si="0"/>
        <v>0.25</v>
      </c>
      <c r="D21" s="419">
        <v>18</v>
      </c>
      <c r="E21" s="619">
        <f t="shared" si="2"/>
        <v>0.75</v>
      </c>
      <c r="F21" s="383">
        <f t="shared" si="1"/>
        <v>24</v>
      </c>
      <c r="G21" s="391" t="s">
        <v>30</v>
      </c>
      <c r="N21" s="190" t="s">
        <v>702</v>
      </c>
    </row>
    <row r="22" spans="1:14" ht="54.95" customHeight="1">
      <c r="A22" s="392" t="s">
        <v>58</v>
      </c>
      <c r="B22" s="409">
        <f>SUM(B7:B21)</f>
        <v>169</v>
      </c>
      <c r="C22" s="620">
        <f>B22/F22</f>
        <v>0.32688588007736946</v>
      </c>
      <c r="D22" s="409">
        <f>SUM(D7:D21)</f>
        <v>348</v>
      </c>
      <c r="E22" s="620">
        <f>D22/F22</f>
        <v>0.67311411992263059</v>
      </c>
      <c r="F22" s="409">
        <f>SUM(F7:F21)</f>
        <v>517</v>
      </c>
      <c r="G22" s="392" t="s">
        <v>36</v>
      </c>
    </row>
    <row r="23" spans="1:14" s="192" customFormat="1" ht="39" customHeight="1">
      <c r="A23" s="90"/>
    </row>
  </sheetData>
  <mergeCells count="9">
    <mergeCell ref="F5:F6"/>
    <mergeCell ref="A1:G1"/>
    <mergeCell ref="A2:G2"/>
    <mergeCell ref="A4:A6"/>
    <mergeCell ref="G4:G6"/>
    <mergeCell ref="A3:D3"/>
    <mergeCell ref="E3:G3"/>
    <mergeCell ref="C5:C6"/>
    <mergeCell ref="E5:E6"/>
  </mergeCells>
  <printOptions horizontalCentered="1" verticalCentered="1"/>
  <pageMargins left="0.7" right="0.7" top="1" bottom="1" header="0.5" footer="0.5"/>
  <pageSetup paperSize="9" scale="4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9"/>
  <sheetViews>
    <sheetView showGridLines="0" rightToLeft="1" zoomScale="82" zoomScaleNormal="82" workbookViewId="0">
      <selection activeCell="Q6" sqref="Q6"/>
    </sheetView>
  </sheetViews>
  <sheetFormatPr defaultColWidth="7.7109375" defaultRowHeight="15.75"/>
  <cols>
    <col min="1" max="1" width="26.140625" style="59" customWidth="1"/>
    <col min="2" max="21" width="9.85546875" style="59" customWidth="1"/>
    <col min="22" max="22" width="10.28515625" style="59" customWidth="1"/>
    <col min="23" max="23" width="21.140625" style="59" bestFit="1" customWidth="1"/>
    <col min="24" max="24" width="7.7109375" style="59"/>
    <col min="25" max="25" width="17.28515625" style="59" customWidth="1"/>
    <col min="26" max="256" width="7.7109375" style="59"/>
    <col min="257" max="258" width="10.28515625" style="59" customWidth="1"/>
    <col min="259" max="279" width="5" style="59" customWidth="1"/>
    <col min="280" max="280" width="6.28515625" style="59" customWidth="1"/>
    <col min="281" max="512" width="7.7109375" style="59"/>
    <col min="513" max="514" width="10.28515625" style="59" customWidth="1"/>
    <col min="515" max="535" width="5" style="59" customWidth="1"/>
    <col min="536" max="536" width="6.28515625" style="59" customWidth="1"/>
    <col min="537" max="768" width="7.7109375" style="59"/>
    <col min="769" max="770" width="10.28515625" style="59" customWidth="1"/>
    <col min="771" max="791" width="5" style="59" customWidth="1"/>
    <col min="792" max="792" width="6.28515625" style="59" customWidth="1"/>
    <col min="793" max="1024" width="7.7109375" style="59"/>
    <col min="1025" max="1026" width="10.28515625" style="59" customWidth="1"/>
    <col min="1027" max="1047" width="5" style="59" customWidth="1"/>
    <col min="1048" max="1048" width="6.28515625" style="59" customWidth="1"/>
    <col min="1049" max="1280" width="7.7109375" style="59"/>
    <col min="1281" max="1282" width="10.28515625" style="59" customWidth="1"/>
    <col min="1283" max="1303" width="5" style="59" customWidth="1"/>
    <col min="1304" max="1304" width="6.28515625" style="59" customWidth="1"/>
    <col min="1305" max="1536" width="7.7109375" style="59"/>
    <col min="1537" max="1538" width="10.28515625" style="59" customWidth="1"/>
    <col min="1539" max="1559" width="5" style="59" customWidth="1"/>
    <col min="1560" max="1560" width="6.28515625" style="59" customWidth="1"/>
    <col min="1561" max="1792" width="7.7109375" style="59"/>
    <col min="1793" max="1794" width="10.28515625" style="59" customWidth="1"/>
    <col min="1795" max="1815" width="5" style="59" customWidth="1"/>
    <col min="1816" max="1816" width="6.28515625" style="59" customWidth="1"/>
    <col min="1817" max="2048" width="7.7109375" style="59"/>
    <col min="2049" max="2050" width="10.28515625" style="59" customWidth="1"/>
    <col min="2051" max="2071" width="5" style="59" customWidth="1"/>
    <col min="2072" max="2072" width="6.28515625" style="59" customWidth="1"/>
    <col min="2073" max="2304" width="7.7109375" style="59"/>
    <col min="2305" max="2306" width="10.28515625" style="59" customWidth="1"/>
    <col min="2307" max="2327" width="5" style="59" customWidth="1"/>
    <col min="2328" max="2328" width="6.28515625" style="59" customWidth="1"/>
    <col min="2329" max="2560" width="7.7109375" style="59"/>
    <col min="2561" max="2562" width="10.28515625" style="59" customWidth="1"/>
    <col min="2563" max="2583" width="5" style="59" customWidth="1"/>
    <col min="2584" max="2584" width="6.28515625" style="59" customWidth="1"/>
    <col min="2585" max="2816" width="7.7109375" style="59"/>
    <col min="2817" max="2818" width="10.28515625" style="59" customWidth="1"/>
    <col min="2819" max="2839" width="5" style="59" customWidth="1"/>
    <col min="2840" max="2840" width="6.28515625" style="59" customWidth="1"/>
    <col min="2841" max="3072" width="7.7109375" style="59"/>
    <col min="3073" max="3074" width="10.28515625" style="59" customWidth="1"/>
    <col min="3075" max="3095" width="5" style="59" customWidth="1"/>
    <col min="3096" max="3096" width="6.28515625" style="59" customWidth="1"/>
    <col min="3097" max="3328" width="7.7109375" style="59"/>
    <col min="3329" max="3330" width="10.28515625" style="59" customWidth="1"/>
    <col min="3331" max="3351" width="5" style="59" customWidth="1"/>
    <col min="3352" max="3352" width="6.28515625" style="59" customWidth="1"/>
    <col min="3353" max="3584" width="7.7109375" style="59"/>
    <col min="3585" max="3586" width="10.28515625" style="59" customWidth="1"/>
    <col min="3587" max="3607" width="5" style="59" customWidth="1"/>
    <col min="3608" max="3608" width="6.28515625" style="59" customWidth="1"/>
    <col min="3609" max="3840" width="7.7109375" style="59"/>
    <col min="3841" max="3842" width="10.28515625" style="59" customWidth="1"/>
    <col min="3843" max="3863" width="5" style="59" customWidth="1"/>
    <col min="3864" max="3864" width="6.28515625" style="59" customWidth="1"/>
    <col min="3865" max="4096" width="7.7109375" style="59"/>
    <col min="4097" max="4098" width="10.28515625" style="59" customWidth="1"/>
    <col min="4099" max="4119" width="5" style="59" customWidth="1"/>
    <col min="4120" max="4120" width="6.28515625" style="59" customWidth="1"/>
    <col min="4121" max="4352" width="7.7109375" style="59"/>
    <col min="4353" max="4354" width="10.28515625" style="59" customWidth="1"/>
    <col min="4355" max="4375" width="5" style="59" customWidth="1"/>
    <col min="4376" max="4376" width="6.28515625" style="59" customWidth="1"/>
    <col min="4377" max="4608" width="7.7109375" style="59"/>
    <col min="4609" max="4610" width="10.28515625" style="59" customWidth="1"/>
    <col min="4611" max="4631" width="5" style="59" customWidth="1"/>
    <col min="4632" max="4632" width="6.28515625" style="59" customWidth="1"/>
    <col min="4633" max="4864" width="7.7109375" style="59"/>
    <col min="4865" max="4866" width="10.28515625" style="59" customWidth="1"/>
    <col min="4867" max="4887" width="5" style="59" customWidth="1"/>
    <col min="4888" max="4888" width="6.28515625" style="59" customWidth="1"/>
    <col min="4889" max="5120" width="7.7109375" style="59"/>
    <col min="5121" max="5122" width="10.28515625" style="59" customWidth="1"/>
    <col min="5123" max="5143" width="5" style="59" customWidth="1"/>
    <col min="5144" max="5144" width="6.28515625" style="59" customWidth="1"/>
    <col min="5145" max="5376" width="7.7109375" style="59"/>
    <col min="5377" max="5378" width="10.28515625" style="59" customWidth="1"/>
    <col min="5379" max="5399" width="5" style="59" customWidth="1"/>
    <col min="5400" max="5400" width="6.28515625" style="59" customWidth="1"/>
    <col min="5401" max="5632" width="7.7109375" style="59"/>
    <col min="5633" max="5634" width="10.28515625" style="59" customWidth="1"/>
    <col min="5635" max="5655" width="5" style="59" customWidth="1"/>
    <col min="5656" max="5656" width="6.28515625" style="59" customWidth="1"/>
    <col min="5657" max="5888" width="7.7109375" style="59"/>
    <col min="5889" max="5890" width="10.28515625" style="59" customWidth="1"/>
    <col min="5891" max="5911" width="5" style="59" customWidth="1"/>
    <col min="5912" max="5912" width="6.28515625" style="59" customWidth="1"/>
    <col min="5913" max="6144" width="7.7109375" style="59"/>
    <col min="6145" max="6146" width="10.28515625" style="59" customWidth="1"/>
    <col min="6147" max="6167" width="5" style="59" customWidth="1"/>
    <col min="6168" max="6168" width="6.28515625" style="59" customWidth="1"/>
    <col min="6169" max="6400" width="7.7109375" style="59"/>
    <col min="6401" max="6402" width="10.28515625" style="59" customWidth="1"/>
    <col min="6403" max="6423" width="5" style="59" customWidth="1"/>
    <col min="6424" max="6424" width="6.28515625" style="59" customWidth="1"/>
    <col min="6425" max="6656" width="7.7109375" style="59"/>
    <col min="6657" max="6658" width="10.28515625" style="59" customWidth="1"/>
    <col min="6659" max="6679" width="5" style="59" customWidth="1"/>
    <col min="6680" max="6680" width="6.28515625" style="59" customWidth="1"/>
    <col min="6681" max="6912" width="7.7109375" style="59"/>
    <col min="6913" max="6914" width="10.28515625" style="59" customWidth="1"/>
    <col min="6915" max="6935" width="5" style="59" customWidth="1"/>
    <col min="6936" max="6936" width="6.28515625" style="59" customWidth="1"/>
    <col min="6937" max="7168" width="7.7109375" style="59"/>
    <col min="7169" max="7170" width="10.28515625" style="59" customWidth="1"/>
    <col min="7171" max="7191" width="5" style="59" customWidth="1"/>
    <col min="7192" max="7192" width="6.28515625" style="59" customWidth="1"/>
    <col min="7193" max="7424" width="7.7109375" style="59"/>
    <col min="7425" max="7426" width="10.28515625" style="59" customWidth="1"/>
    <col min="7427" max="7447" width="5" style="59" customWidth="1"/>
    <col min="7448" max="7448" width="6.28515625" style="59" customWidth="1"/>
    <col min="7449" max="7680" width="7.7109375" style="59"/>
    <col min="7681" max="7682" width="10.28515625" style="59" customWidth="1"/>
    <col min="7683" max="7703" width="5" style="59" customWidth="1"/>
    <col min="7704" max="7704" width="6.28515625" style="59" customWidth="1"/>
    <col min="7705" max="7936" width="7.7109375" style="59"/>
    <col min="7937" max="7938" width="10.28515625" style="59" customWidth="1"/>
    <col min="7939" max="7959" width="5" style="59" customWidth="1"/>
    <col min="7960" max="7960" width="6.28515625" style="59" customWidth="1"/>
    <col min="7961" max="8192" width="7.7109375" style="59"/>
    <col min="8193" max="8194" width="10.28515625" style="59" customWidth="1"/>
    <col min="8195" max="8215" width="5" style="59" customWidth="1"/>
    <col min="8216" max="8216" width="6.28515625" style="59" customWidth="1"/>
    <col min="8217" max="8448" width="7.7109375" style="59"/>
    <col min="8449" max="8450" width="10.28515625" style="59" customWidth="1"/>
    <col min="8451" max="8471" width="5" style="59" customWidth="1"/>
    <col min="8472" max="8472" width="6.28515625" style="59" customWidth="1"/>
    <col min="8473" max="8704" width="7.7109375" style="59"/>
    <col min="8705" max="8706" width="10.28515625" style="59" customWidth="1"/>
    <col min="8707" max="8727" width="5" style="59" customWidth="1"/>
    <col min="8728" max="8728" width="6.28515625" style="59" customWidth="1"/>
    <col min="8729" max="8960" width="7.7109375" style="59"/>
    <col min="8961" max="8962" width="10.28515625" style="59" customWidth="1"/>
    <col min="8963" max="8983" width="5" style="59" customWidth="1"/>
    <col min="8984" max="8984" width="6.28515625" style="59" customWidth="1"/>
    <col min="8985" max="9216" width="7.7109375" style="59"/>
    <col min="9217" max="9218" width="10.28515625" style="59" customWidth="1"/>
    <col min="9219" max="9239" width="5" style="59" customWidth="1"/>
    <col min="9240" max="9240" width="6.28515625" style="59" customWidth="1"/>
    <col min="9241" max="9472" width="7.7109375" style="59"/>
    <col min="9473" max="9474" width="10.28515625" style="59" customWidth="1"/>
    <col min="9475" max="9495" width="5" style="59" customWidth="1"/>
    <col min="9496" max="9496" width="6.28515625" style="59" customWidth="1"/>
    <col min="9497" max="9728" width="7.7109375" style="59"/>
    <col min="9729" max="9730" width="10.28515625" style="59" customWidth="1"/>
    <col min="9731" max="9751" width="5" style="59" customWidth="1"/>
    <col min="9752" max="9752" width="6.28515625" style="59" customWidth="1"/>
    <col min="9753" max="9984" width="7.7109375" style="59"/>
    <col min="9985" max="9986" width="10.28515625" style="59" customWidth="1"/>
    <col min="9987" max="10007" width="5" style="59" customWidth="1"/>
    <col min="10008" max="10008" width="6.28515625" style="59" customWidth="1"/>
    <col min="10009" max="10240" width="7.7109375" style="59"/>
    <col min="10241" max="10242" width="10.28515625" style="59" customWidth="1"/>
    <col min="10243" max="10263" width="5" style="59" customWidth="1"/>
    <col min="10264" max="10264" width="6.28515625" style="59" customWidth="1"/>
    <col min="10265" max="10496" width="7.7109375" style="59"/>
    <col min="10497" max="10498" width="10.28515625" style="59" customWidth="1"/>
    <col min="10499" max="10519" width="5" style="59" customWidth="1"/>
    <col min="10520" max="10520" width="6.28515625" style="59" customWidth="1"/>
    <col min="10521" max="10752" width="7.7109375" style="59"/>
    <col min="10753" max="10754" width="10.28515625" style="59" customWidth="1"/>
    <col min="10755" max="10775" width="5" style="59" customWidth="1"/>
    <col min="10776" max="10776" width="6.28515625" style="59" customWidth="1"/>
    <col min="10777" max="11008" width="7.7109375" style="59"/>
    <col min="11009" max="11010" width="10.28515625" style="59" customWidth="1"/>
    <col min="11011" max="11031" width="5" style="59" customWidth="1"/>
    <col min="11032" max="11032" width="6.28515625" style="59" customWidth="1"/>
    <col min="11033" max="11264" width="7.7109375" style="59"/>
    <col min="11265" max="11266" width="10.28515625" style="59" customWidth="1"/>
    <col min="11267" max="11287" width="5" style="59" customWidth="1"/>
    <col min="11288" max="11288" width="6.28515625" style="59" customWidth="1"/>
    <col min="11289" max="11520" width="7.7109375" style="59"/>
    <col min="11521" max="11522" width="10.28515625" style="59" customWidth="1"/>
    <col min="11523" max="11543" width="5" style="59" customWidth="1"/>
    <col min="11544" max="11544" width="6.28515625" style="59" customWidth="1"/>
    <col min="11545" max="11776" width="7.7109375" style="59"/>
    <col min="11777" max="11778" width="10.28515625" style="59" customWidth="1"/>
    <col min="11779" max="11799" width="5" style="59" customWidth="1"/>
    <col min="11800" max="11800" width="6.28515625" style="59" customWidth="1"/>
    <col min="11801" max="12032" width="7.7109375" style="59"/>
    <col min="12033" max="12034" width="10.28515625" style="59" customWidth="1"/>
    <col min="12035" max="12055" width="5" style="59" customWidth="1"/>
    <col min="12056" max="12056" width="6.28515625" style="59" customWidth="1"/>
    <col min="12057" max="12288" width="7.7109375" style="59"/>
    <col min="12289" max="12290" width="10.28515625" style="59" customWidth="1"/>
    <col min="12291" max="12311" width="5" style="59" customWidth="1"/>
    <col min="12312" max="12312" width="6.28515625" style="59" customWidth="1"/>
    <col min="12313" max="12544" width="7.7109375" style="59"/>
    <col min="12545" max="12546" width="10.28515625" style="59" customWidth="1"/>
    <col min="12547" max="12567" width="5" style="59" customWidth="1"/>
    <col min="12568" max="12568" width="6.28515625" style="59" customWidth="1"/>
    <col min="12569" max="12800" width="7.7109375" style="59"/>
    <col min="12801" max="12802" width="10.28515625" style="59" customWidth="1"/>
    <col min="12803" max="12823" width="5" style="59" customWidth="1"/>
    <col min="12824" max="12824" width="6.28515625" style="59" customWidth="1"/>
    <col min="12825" max="13056" width="7.7109375" style="59"/>
    <col min="13057" max="13058" width="10.28515625" style="59" customWidth="1"/>
    <col min="13059" max="13079" width="5" style="59" customWidth="1"/>
    <col min="13080" max="13080" width="6.28515625" style="59" customWidth="1"/>
    <col min="13081" max="13312" width="7.7109375" style="59"/>
    <col min="13313" max="13314" width="10.28515625" style="59" customWidth="1"/>
    <col min="13315" max="13335" width="5" style="59" customWidth="1"/>
    <col min="13336" max="13336" width="6.28515625" style="59" customWidth="1"/>
    <col min="13337" max="13568" width="7.7109375" style="59"/>
    <col min="13569" max="13570" width="10.28515625" style="59" customWidth="1"/>
    <col min="13571" max="13591" width="5" style="59" customWidth="1"/>
    <col min="13592" max="13592" width="6.28515625" style="59" customWidth="1"/>
    <col min="13593" max="13824" width="7.7109375" style="59"/>
    <col min="13825" max="13826" width="10.28515625" style="59" customWidth="1"/>
    <col min="13827" max="13847" width="5" style="59" customWidth="1"/>
    <col min="13848" max="13848" width="6.28515625" style="59" customWidth="1"/>
    <col min="13849" max="14080" width="7.7109375" style="59"/>
    <col min="14081" max="14082" width="10.28515625" style="59" customWidth="1"/>
    <col min="14083" max="14103" width="5" style="59" customWidth="1"/>
    <col min="14104" max="14104" width="6.28515625" style="59" customWidth="1"/>
    <col min="14105" max="14336" width="7.7109375" style="59"/>
    <col min="14337" max="14338" width="10.28515625" style="59" customWidth="1"/>
    <col min="14339" max="14359" width="5" style="59" customWidth="1"/>
    <col min="14360" max="14360" width="6.28515625" style="59" customWidth="1"/>
    <col min="14361" max="14592" width="7.7109375" style="59"/>
    <col min="14593" max="14594" width="10.28515625" style="59" customWidth="1"/>
    <col min="14595" max="14615" width="5" style="59" customWidth="1"/>
    <col min="14616" max="14616" width="6.28515625" style="59" customWidth="1"/>
    <col min="14617" max="14848" width="7.7109375" style="59"/>
    <col min="14849" max="14850" width="10.28515625" style="59" customWidth="1"/>
    <col min="14851" max="14871" width="5" style="59" customWidth="1"/>
    <col min="14872" max="14872" width="6.28515625" style="59" customWidth="1"/>
    <col min="14873" max="15104" width="7.7109375" style="59"/>
    <col min="15105" max="15106" width="10.28515625" style="59" customWidth="1"/>
    <col min="15107" max="15127" width="5" style="59" customWidth="1"/>
    <col min="15128" max="15128" width="6.28515625" style="59" customWidth="1"/>
    <col min="15129" max="15360" width="7.7109375" style="59"/>
    <col min="15361" max="15362" width="10.28515625" style="59" customWidth="1"/>
    <col min="15363" max="15383" width="5" style="59" customWidth="1"/>
    <col min="15384" max="15384" width="6.28515625" style="59" customWidth="1"/>
    <col min="15385" max="15616" width="7.7109375" style="59"/>
    <col min="15617" max="15618" width="10.28515625" style="59" customWidth="1"/>
    <col min="15619" max="15639" width="5" style="59" customWidth="1"/>
    <col min="15640" max="15640" width="6.28515625" style="59" customWidth="1"/>
    <col min="15641" max="15872" width="7.7109375" style="59"/>
    <col min="15873" max="15874" width="10.28515625" style="59" customWidth="1"/>
    <col min="15875" max="15895" width="5" style="59" customWidth="1"/>
    <col min="15896" max="15896" width="6.28515625" style="59" customWidth="1"/>
    <col min="15897" max="16128" width="7.7109375" style="59"/>
    <col min="16129" max="16130" width="10.28515625" style="59" customWidth="1"/>
    <col min="16131" max="16151" width="5" style="59" customWidth="1"/>
    <col min="16152" max="16152" width="6.28515625" style="59" customWidth="1"/>
    <col min="16153" max="16384" width="7.7109375" style="59"/>
  </cols>
  <sheetData>
    <row r="1" spans="1:46" s="57" customFormat="1" ht="46.5" customHeight="1">
      <c r="A1" s="1211" t="s">
        <v>1112</v>
      </c>
      <c r="B1" s="1212"/>
      <c r="C1" s="1212"/>
      <c r="D1" s="1212"/>
      <c r="E1" s="1212"/>
      <c r="F1" s="1212"/>
      <c r="G1" s="1212"/>
      <c r="H1" s="1212"/>
      <c r="I1" s="1212"/>
      <c r="J1" s="1212"/>
      <c r="K1" s="1212"/>
      <c r="L1" s="1212"/>
      <c r="M1" s="1212"/>
      <c r="N1" s="1212"/>
      <c r="O1" s="1212"/>
      <c r="P1" s="1212"/>
      <c r="Q1" s="1212"/>
      <c r="R1" s="1212"/>
      <c r="S1" s="1212"/>
      <c r="T1" s="1212"/>
      <c r="U1" s="1212"/>
      <c r="V1" s="1212"/>
      <c r="W1" s="1212"/>
    </row>
    <row r="2" spans="1:46" s="57" customFormat="1" ht="33" customHeight="1">
      <c r="A2" s="1213" t="s">
        <v>1113</v>
      </c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  <c r="V2" s="1214"/>
      <c r="W2" s="1214"/>
    </row>
    <row r="3" spans="1:46" s="57" customFormat="1" ht="21" customHeight="1">
      <c r="A3" s="1071" t="s">
        <v>542</v>
      </c>
      <c r="B3" s="1209"/>
      <c r="C3" s="1209"/>
      <c r="D3" s="1209"/>
      <c r="E3" s="1209"/>
      <c r="F3" s="1209"/>
      <c r="G3" s="1209"/>
      <c r="H3" s="1209"/>
      <c r="I3" s="1209"/>
      <c r="J3" s="1072" t="s">
        <v>543</v>
      </c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</row>
    <row r="4" spans="1:46" s="58" customFormat="1" ht="99" customHeight="1">
      <c r="A4" s="956" t="s">
        <v>1418</v>
      </c>
      <c r="B4" s="956" t="s">
        <v>1</v>
      </c>
      <c r="C4" s="956" t="s">
        <v>750</v>
      </c>
      <c r="D4" s="956" t="s">
        <v>4</v>
      </c>
      <c r="E4" s="956" t="s">
        <v>6</v>
      </c>
      <c r="F4" s="956" t="s">
        <v>107</v>
      </c>
      <c r="G4" s="956" t="s">
        <v>108</v>
      </c>
      <c r="H4" s="956" t="s">
        <v>39</v>
      </c>
      <c r="I4" s="956" t="s">
        <v>12</v>
      </c>
      <c r="J4" s="956" t="s">
        <v>130</v>
      </c>
      <c r="K4" s="956" t="s">
        <v>16</v>
      </c>
      <c r="L4" s="956" t="s">
        <v>40</v>
      </c>
      <c r="M4" s="956" t="s">
        <v>19</v>
      </c>
      <c r="N4" s="956" t="s">
        <v>21</v>
      </c>
      <c r="O4" s="956" t="s">
        <v>42</v>
      </c>
      <c r="P4" s="956" t="s">
        <v>24</v>
      </c>
      <c r="Q4" s="956" t="s">
        <v>26</v>
      </c>
      <c r="R4" s="956" t="s">
        <v>43</v>
      </c>
      <c r="S4" s="956" t="s">
        <v>29</v>
      </c>
      <c r="T4" s="956" t="s">
        <v>31</v>
      </c>
      <c r="U4" s="956" t="s">
        <v>33</v>
      </c>
      <c r="V4" s="956" t="s">
        <v>35</v>
      </c>
      <c r="W4" s="956" t="s">
        <v>1419</v>
      </c>
    </row>
    <row r="5" spans="1:46" s="58" customFormat="1" ht="76.5" customHeight="1">
      <c r="A5" s="955" t="s">
        <v>1420</v>
      </c>
      <c r="B5" s="956" t="s">
        <v>2</v>
      </c>
      <c r="C5" s="956" t="s">
        <v>1139</v>
      </c>
      <c r="D5" s="956" t="s">
        <v>5</v>
      </c>
      <c r="E5" s="956" t="s">
        <v>7</v>
      </c>
      <c r="F5" s="956" t="s">
        <v>8</v>
      </c>
      <c r="G5" s="956" t="s">
        <v>10</v>
      </c>
      <c r="H5" s="956" t="s">
        <v>11</v>
      </c>
      <c r="I5" s="956" t="s">
        <v>13</v>
      </c>
      <c r="J5" s="956" t="s">
        <v>15</v>
      </c>
      <c r="K5" s="956" t="s">
        <v>17</v>
      </c>
      <c r="L5" s="956" t="s">
        <v>18</v>
      </c>
      <c r="M5" s="956" t="s">
        <v>20</v>
      </c>
      <c r="N5" s="956" t="s">
        <v>114</v>
      </c>
      <c r="O5" s="956" t="s">
        <v>23</v>
      </c>
      <c r="P5" s="956" t="s">
        <v>25</v>
      </c>
      <c r="Q5" s="956" t="s">
        <v>27</v>
      </c>
      <c r="R5" s="956" t="s">
        <v>28</v>
      </c>
      <c r="S5" s="956" t="s">
        <v>30</v>
      </c>
      <c r="T5" s="956" t="s">
        <v>32</v>
      </c>
      <c r="U5" s="956" t="s">
        <v>34</v>
      </c>
      <c r="V5" s="956" t="s">
        <v>36</v>
      </c>
      <c r="W5" s="955" t="s">
        <v>1421</v>
      </c>
    </row>
    <row r="6" spans="1:46" ht="24.95" customHeight="1">
      <c r="A6" s="954" t="s">
        <v>1</v>
      </c>
      <c r="B6" s="687">
        <v>56287</v>
      </c>
      <c r="C6" s="536">
        <v>701</v>
      </c>
      <c r="D6" s="536">
        <v>972</v>
      </c>
      <c r="E6" s="536">
        <v>525</v>
      </c>
      <c r="F6" s="536">
        <v>1987</v>
      </c>
      <c r="G6" s="536">
        <v>3735</v>
      </c>
      <c r="H6" s="536">
        <v>1641</v>
      </c>
      <c r="I6" s="536">
        <v>1783</v>
      </c>
      <c r="J6" s="536">
        <v>2267</v>
      </c>
      <c r="K6" s="536">
        <v>4363</v>
      </c>
      <c r="L6" s="536">
        <v>1514</v>
      </c>
      <c r="M6" s="536">
        <v>1823</v>
      </c>
      <c r="N6" s="536">
        <v>3346</v>
      </c>
      <c r="O6" s="536">
        <v>2517</v>
      </c>
      <c r="P6" s="536">
        <v>1334</v>
      </c>
      <c r="Q6" s="536">
        <v>3908</v>
      </c>
      <c r="R6" s="536">
        <v>1131</v>
      </c>
      <c r="S6" s="536">
        <v>2117</v>
      </c>
      <c r="T6" s="536">
        <v>904</v>
      </c>
      <c r="U6" s="536">
        <v>119</v>
      </c>
      <c r="V6" s="398">
        <f>SUM(B6:U6)</f>
        <v>92974</v>
      </c>
      <c r="W6" s="954" t="s">
        <v>2</v>
      </c>
      <c r="X6" s="958"/>
    </row>
    <row r="7" spans="1:46" s="60" customFormat="1" ht="24.95" customHeight="1">
      <c r="A7" s="954" t="s">
        <v>750</v>
      </c>
      <c r="B7" s="688">
        <v>35</v>
      </c>
      <c r="C7" s="687">
        <v>19936</v>
      </c>
      <c r="D7" s="688">
        <v>2215</v>
      </c>
      <c r="E7" s="688">
        <v>1532</v>
      </c>
      <c r="F7" s="688">
        <v>415</v>
      </c>
      <c r="G7" s="688">
        <v>4</v>
      </c>
      <c r="H7" s="688">
        <v>9</v>
      </c>
      <c r="I7" s="688">
        <v>16</v>
      </c>
      <c r="J7" s="688">
        <v>4</v>
      </c>
      <c r="K7" s="688">
        <v>303</v>
      </c>
      <c r="L7" s="688">
        <v>253</v>
      </c>
      <c r="M7" s="688">
        <v>320</v>
      </c>
      <c r="N7" s="688">
        <v>54</v>
      </c>
      <c r="O7" s="688">
        <v>206</v>
      </c>
      <c r="P7" s="688">
        <v>327</v>
      </c>
      <c r="Q7" s="688">
        <v>323</v>
      </c>
      <c r="R7" s="688">
        <v>906</v>
      </c>
      <c r="S7" s="688">
        <v>256</v>
      </c>
      <c r="T7" s="688">
        <v>141</v>
      </c>
      <c r="U7" s="688">
        <v>1543</v>
      </c>
      <c r="V7" s="398">
        <f t="shared" ref="V7:V26" si="0">SUM(B7:U7)</f>
        <v>28798</v>
      </c>
      <c r="W7" s="954" t="s">
        <v>1139</v>
      </c>
      <c r="X7" s="958"/>
    </row>
    <row r="8" spans="1:46" ht="24.95" customHeight="1">
      <c r="A8" s="954" t="s">
        <v>4</v>
      </c>
      <c r="B8" s="536">
        <v>18</v>
      </c>
      <c r="C8" s="536">
        <v>1641</v>
      </c>
      <c r="D8" s="687">
        <v>30152</v>
      </c>
      <c r="E8" s="536">
        <v>1058</v>
      </c>
      <c r="F8" s="536">
        <v>984</v>
      </c>
      <c r="G8" s="536">
        <v>7</v>
      </c>
      <c r="H8" s="536">
        <v>36</v>
      </c>
      <c r="I8" s="536">
        <v>7</v>
      </c>
      <c r="J8" s="536">
        <v>4</v>
      </c>
      <c r="K8" s="536">
        <v>286</v>
      </c>
      <c r="L8" s="536">
        <v>213</v>
      </c>
      <c r="M8" s="536">
        <v>125</v>
      </c>
      <c r="N8" s="536">
        <v>19</v>
      </c>
      <c r="O8" s="536">
        <v>47</v>
      </c>
      <c r="P8" s="536">
        <v>215</v>
      </c>
      <c r="Q8" s="536">
        <v>196</v>
      </c>
      <c r="R8" s="536">
        <v>663</v>
      </c>
      <c r="S8" s="536">
        <v>145</v>
      </c>
      <c r="T8" s="536">
        <v>46</v>
      </c>
      <c r="U8" s="536">
        <v>1032</v>
      </c>
      <c r="V8" s="398">
        <f t="shared" si="0"/>
        <v>36894</v>
      </c>
      <c r="W8" s="954" t="s">
        <v>5</v>
      </c>
      <c r="X8" s="958"/>
    </row>
    <row r="9" spans="1:46" ht="24.95" customHeight="1">
      <c r="A9" s="954" t="s">
        <v>6</v>
      </c>
      <c r="B9" s="688">
        <v>4</v>
      </c>
      <c r="C9" s="688">
        <v>444</v>
      </c>
      <c r="D9" s="688">
        <v>133</v>
      </c>
      <c r="E9" s="687">
        <v>6960</v>
      </c>
      <c r="F9" s="688">
        <v>5</v>
      </c>
      <c r="G9" s="688">
        <v>0</v>
      </c>
      <c r="H9" s="688">
        <v>5</v>
      </c>
      <c r="I9" s="688">
        <v>0</v>
      </c>
      <c r="J9" s="688">
        <v>0</v>
      </c>
      <c r="K9" s="688">
        <v>9</v>
      </c>
      <c r="L9" s="688">
        <v>80</v>
      </c>
      <c r="M9" s="688">
        <v>2</v>
      </c>
      <c r="N9" s="688">
        <v>0</v>
      </c>
      <c r="O9" s="688">
        <v>1</v>
      </c>
      <c r="P9" s="688">
        <v>5</v>
      </c>
      <c r="Q9" s="688">
        <v>12</v>
      </c>
      <c r="R9" s="688">
        <v>253</v>
      </c>
      <c r="S9" s="688">
        <v>3</v>
      </c>
      <c r="T9" s="688">
        <v>0</v>
      </c>
      <c r="U9" s="688">
        <v>107</v>
      </c>
      <c r="V9" s="398">
        <f t="shared" si="0"/>
        <v>8023</v>
      </c>
      <c r="W9" s="954" t="s">
        <v>7</v>
      </c>
      <c r="X9" s="958"/>
    </row>
    <row r="10" spans="1:46" ht="24.95" customHeight="1">
      <c r="A10" s="954" t="s">
        <v>107</v>
      </c>
      <c r="B10" s="536">
        <v>89</v>
      </c>
      <c r="C10" s="536">
        <v>54</v>
      </c>
      <c r="D10" s="536">
        <v>27</v>
      </c>
      <c r="E10" s="536">
        <v>9</v>
      </c>
      <c r="F10" s="687">
        <v>30041</v>
      </c>
      <c r="G10" s="536">
        <v>14</v>
      </c>
      <c r="H10" s="536">
        <v>15</v>
      </c>
      <c r="I10" s="536">
        <v>62</v>
      </c>
      <c r="J10" s="536">
        <v>2</v>
      </c>
      <c r="K10" s="536">
        <v>70</v>
      </c>
      <c r="L10" s="536">
        <v>6</v>
      </c>
      <c r="M10" s="536">
        <v>1778</v>
      </c>
      <c r="N10" s="536">
        <v>108</v>
      </c>
      <c r="O10" s="536">
        <v>47</v>
      </c>
      <c r="P10" s="536">
        <v>19</v>
      </c>
      <c r="Q10" s="536">
        <v>8</v>
      </c>
      <c r="R10" s="536">
        <v>22</v>
      </c>
      <c r="S10" s="536">
        <v>151</v>
      </c>
      <c r="T10" s="536">
        <v>19</v>
      </c>
      <c r="U10" s="536">
        <v>4</v>
      </c>
      <c r="V10" s="398">
        <f t="shared" si="0"/>
        <v>32545</v>
      </c>
      <c r="W10" s="954" t="s">
        <v>8</v>
      </c>
      <c r="X10" s="958"/>
    </row>
    <row r="11" spans="1:46" ht="24.95" customHeight="1">
      <c r="A11" s="954" t="s">
        <v>108</v>
      </c>
      <c r="B11" s="688">
        <v>252</v>
      </c>
      <c r="C11" s="688">
        <v>148</v>
      </c>
      <c r="D11" s="688">
        <v>3</v>
      </c>
      <c r="E11" s="688">
        <v>39</v>
      </c>
      <c r="F11" s="688">
        <v>198</v>
      </c>
      <c r="G11" s="687">
        <v>15289</v>
      </c>
      <c r="H11" s="688">
        <v>42</v>
      </c>
      <c r="I11" s="688">
        <v>363</v>
      </c>
      <c r="J11" s="688">
        <v>196</v>
      </c>
      <c r="K11" s="688">
        <v>78</v>
      </c>
      <c r="L11" s="688">
        <v>84</v>
      </c>
      <c r="M11" s="688">
        <v>25</v>
      </c>
      <c r="N11" s="688">
        <v>741</v>
      </c>
      <c r="O11" s="688">
        <v>151</v>
      </c>
      <c r="P11" s="688">
        <v>26</v>
      </c>
      <c r="Q11" s="688">
        <v>65</v>
      </c>
      <c r="R11" s="688">
        <v>28</v>
      </c>
      <c r="S11" s="688">
        <v>350</v>
      </c>
      <c r="T11" s="688">
        <v>43</v>
      </c>
      <c r="U11" s="688">
        <v>0</v>
      </c>
      <c r="V11" s="398">
        <f t="shared" si="0"/>
        <v>18121</v>
      </c>
      <c r="W11" s="954" t="s">
        <v>10</v>
      </c>
      <c r="X11" s="958"/>
    </row>
    <row r="12" spans="1:46" ht="24.95" customHeight="1">
      <c r="A12" s="954" t="s">
        <v>39</v>
      </c>
      <c r="B12" s="536">
        <v>36</v>
      </c>
      <c r="C12" s="536">
        <v>182</v>
      </c>
      <c r="D12" s="536">
        <v>32</v>
      </c>
      <c r="E12" s="536">
        <v>18</v>
      </c>
      <c r="F12" s="536">
        <v>82</v>
      </c>
      <c r="G12" s="536">
        <v>62</v>
      </c>
      <c r="H12" s="687">
        <v>30526</v>
      </c>
      <c r="I12" s="536">
        <v>3639</v>
      </c>
      <c r="J12" s="536">
        <v>1708</v>
      </c>
      <c r="K12" s="536">
        <v>256</v>
      </c>
      <c r="L12" s="536">
        <v>70</v>
      </c>
      <c r="M12" s="536">
        <v>220</v>
      </c>
      <c r="N12" s="536">
        <v>49</v>
      </c>
      <c r="O12" s="536">
        <v>646</v>
      </c>
      <c r="P12" s="536">
        <v>89</v>
      </c>
      <c r="Q12" s="536">
        <v>305</v>
      </c>
      <c r="R12" s="536">
        <v>46</v>
      </c>
      <c r="S12" s="536">
        <v>380</v>
      </c>
      <c r="T12" s="536">
        <v>223</v>
      </c>
      <c r="U12" s="536">
        <v>1</v>
      </c>
      <c r="V12" s="398">
        <f t="shared" si="0"/>
        <v>38570</v>
      </c>
      <c r="W12" s="954" t="s">
        <v>11</v>
      </c>
      <c r="X12" s="958"/>
    </row>
    <row r="13" spans="1:46" ht="24.95" customHeight="1">
      <c r="A13" s="954" t="s">
        <v>12</v>
      </c>
      <c r="B13" s="688">
        <v>13</v>
      </c>
      <c r="C13" s="688">
        <v>1</v>
      </c>
      <c r="D13" s="688">
        <v>1</v>
      </c>
      <c r="E13" s="688">
        <v>1</v>
      </c>
      <c r="F13" s="688">
        <v>3</v>
      </c>
      <c r="G13" s="688">
        <v>3</v>
      </c>
      <c r="H13" s="688">
        <v>458</v>
      </c>
      <c r="I13" s="687">
        <v>9456</v>
      </c>
      <c r="J13" s="688">
        <v>244</v>
      </c>
      <c r="K13" s="688">
        <v>5</v>
      </c>
      <c r="L13" s="688">
        <v>3</v>
      </c>
      <c r="M13" s="688">
        <v>0</v>
      </c>
      <c r="N13" s="688">
        <v>1</v>
      </c>
      <c r="O13" s="688">
        <v>20</v>
      </c>
      <c r="P13" s="688">
        <v>1</v>
      </c>
      <c r="Q13" s="688">
        <v>3</v>
      </c>
      <c r="R13" s="688">
        <v>0</v>
      </c>
      <c r="S13" s="688">
        <v>26</v>
      </c>
      <c r="T13" s="688">
        <v>3</v>
      </c>
      <c r="U13" s="688">
        <v>0</v>
      </c>
      <c r="V13" s="398">
        <f t="shared" si="0"/>
        <v>10242</v>
      </c>
      <c r="W13" s="954" t="s">
        <v>13</v>
      </c>
      <c r="X13" s="958"/>
      <c r="AR13" s="58"/>
      <c r="AS13" s="58"/>
      <c r="AT13" s="58"/>
    </row>
    <row r="14" spans="1:46" ht="24.95" customHeight="1">
      <c r="A14" s="954" t="s">
        <v>130</v>
      </c>
      <c r="B14" s="536">
        <v>18</v>
      </c>
      <c r="C14" s="536">
        <v>0</v>
      </c>
      <c r="D14" s="536">
        <v>0</v>
      </c>
      <c r="E14" s="536">
        <v>0</v>
      </c>
      <c r="F14" s="536">
        <v>0</v>
      </c>
      <c r="G14" s="536">
        <v>2</v>
      </c>
      <c r="H14" s="536">
        <v>39</v>
      </c>
      <c r="I14" s="536">
        <v>6</v>
      </c>
      <c r="J14" s="687">
        <v>2666</v>
      </c>
      <c r="K14" s="536">
        <v>0</v>
      </c>
      <c r="L14" s="536">
        <v>0</v>
      </c>
      <c r="M14" s="536">
        <v>0</v>
      </c>
      <c r="N14" s="536">
        <v>4</v>
      </c>
      <c r="O14" s="536">
        <v>124</v>
      </c>
      <c r="P14" s="536">
        <v>7</v>
      </c>
      <c r="Q14" s="536">
        <v>0</v>
      </c>
      <c r="R14" s="536">
        <v>0</v>
      </c>
      <c r="S14" s="536">
        <v>23</v>
      </c>
      <c r="T14" s="536">
        <v>2</v>
      </c>
      <c r="U14" s="536">
        <v>0</v>
      </c>
      <c r="V14" s="398">
        <f t="shared" si="0"/>
        <v>2891</v>
      </c>
      <c r="W14" s="954" t="s">
        <v>15</v>
      </c>
      <c r="X14" s="958"/>
    </row>
    <row r="15" spans="1:46" s="60" customFormat="1" ht="24.95" customHeight="1">
      <c r="A15" s="954" t="s">
        <v>16</v>
      </c>
      <c r="B15" s="688">
        <v>36</v>
      </c>
      <c r="C15" s="688">
        <v>19</v>
      </c>
      <c r="D15" s="688">
        <v>15</v>
      </c>
      <c r="E15" s="688">
        <v>32</v>
      </c>
      <c r="F15" s="688">
        <v>0</v>
      </c>
      <c r="G15" s="688">
        <v>1</v>
      </c>
      <c r="H15" s="688">
        <v>7</v>
      </c>
      <c r="I15" s="688">
        <v>0</v>
      </c>
      <c r="J15" s="688">
        <v>0</v>
      </c>
      <c r="K15" s="687">
        <v>24474</v>
      </c>
      <c r="L15" s="688">
        <v>647</v>
      </c>
      <c r="M15" s="688">
        <v>2</v>
      </c>
      <c r="N15" s="688">
        <v>0</v>
      </c>
      <c r="O15" s="688">
        <v>2</v>
      </c>
      <c r="P15" s="688">
        <v>172</v>
      </c>
      <c r="Q15" s="688">
        <v>572</v>
      </c>
      <c r="R15" s="688">
        <v>196</v>
      </c>
      <c r="S15" s="688">
        <v>3</v>
      </c>
      <c r="T15" s="688">
        <v>0</v>
      </c>
      <c r="U15" s="688">
        <v>283</v>
      </c>
      <c r="V15" s="398">
        <f t="shared" si="0"/>
        <v>26461</v>
      </c>
      <c r="W15" s="954" t="s">
        <v>17</v>
      </c>
      <c r="X15" s="958"/>
    </row>
    <row r="16" spans="1:46" ht="24.95" customHeight="1">
      <c r="A16" s="954" t="s">
        <v>40</v>
      </c>
      <c r="B16" s="536">
        <v>12</v>
      </c>
      <c r="C16" s="536">
        <v>2</v>
      </c>
      <c r="D16" s="536">
        <v>3</v>
      </c>
      <c r="E16" s="536">
        <v>10</v>
      </c>
      <c r="F16" s="536">
        <v>1</v>
      </c>
      <c r="G16" s="536">
        <v>0</v>
      </c>
      <c r="H16" s="536">
        <v>0</v>
      </c>
      <c r="I16" s="536">
        <v>1</v>
      </c>
      <c r="J16" s="536">
        <v>0</v>
      </c>
      <c r="K16" s="536">
        <v>27</v>
      </c>
      <c r="L16" s="687">
        <v>4604</v>
      </c>
      <c r="M16" s="536">
        <v>0</v>
      </c>
      <c r="N16" s="536">
        <v>0</v>
      </c>
      <c r="O16" s="536">
        <v>0</v>
      </c>
      <c r="P16" s="536">
        <v>1</v>
      </c>
      <c r="Q16" s="536">
        <v>2</v>
      </c>
      <c r="R16" s="536">
        <v>7</v>
      </c>
      <c r="S16" s="536">
        <v>0</v>
      </c>
      <c r="T16" s="536">
        <v>0</v>
      </c>
      <c r="U16" s="536">
        <v>34</v>
      </c>
      <c r="V16" s="398">
        <f t="shared" si="0"/>
        <v>4704</v>
      </c>
      <c r="W16" s="954" t="s">
        <v>18</v>
      </c>
      <c r="X16" s="958"/>
    </row>
    <row r="17" spans="1:46" ht="24.95" customHeight="1">
      <c r="A17" s="954" t="s">
        <v>19</v>
      </c>
      <c r="B17" s="688">
        <v>29</v>
      </c>
      <c r="C17" s="688">
        <v>6</v>
      </c>
      <c r="D17" s="688">
        <v>4</v>
      </c>
      <c r="E17" s="688">
        <v>2</v>
      </c>
      <c r="F17" s="688">
        <v>67</v>
      </c>
      <c r="G17" s="688">
        <v>1</v>
      </c>
      <c r="H17" s="688">
        <v>3</v>
      </c>
      <c r="I17" s="688">
        <v>0</v>
      </c>
      <c r="J17" s="688">
        <v>3</v>
      </c>
      <c r="K17" s="688">
        <v>7</v>
      </c>
      <c r="L17" s="688">
        <v>0</v>
      </c>
      <c r="M17" s="687">
        <v>8756</v>
      </c>
      <c r="N17" s="688">
        <v>10</v>
      </c>
      <c r="O17" s="688">
        <v>23</v>
      </c>
      <c r="P17" s="688">
        <v>0</v>
      </c>
      <c r="Q17" s="688">
        <v>1</v>
      </c>
      <c r="R17" s="688">
        <v>4</v>
      </c>
      <c r="S17" s="688">
        <v>85</v>
      </c>
      <c r="T17" s="688">
        <v>22</v>
      </c>
      <c r="U17" s="688">
        <v>0</v>
      </c>
      <c r="V17" s="398">
        <f t="shared" si="0"/>
        <v>9023</v>
      </c>
      <c r="W17" s="954" t="s">
        <v>20</v>
      </c>
      <c r="X17" s="958"/>
    </row>
    <row r="18" spans="1:46" ht="23.25" customHeight="1">
      <c r="A18" s="954" t="s">
        <v>21</v>
      </c>
      <c r="B18" s="536">
        <v>26</v>
      </c>
      <c r="C18" s="536">
        <v>0</v>
      </c>
      <c r="D18" s="536">
        <v>0</v>
      </c>
      <c r="E18" s="536">
        <v>0</v>
      </c>
      <c r="F18" s="536">
        <v>1</v>
      </c>
      <c r="G18" s="536">
        <v>34</v>
      </c>
      <c r="H18" s="536">
        <v>6</v>
      </c>
      <c r="I18" s="536">
        <v>1</v>
      </c>
      <c r="J18" s="536">
        <v>0</v>
      </c>
      <c r="K18" s="536">
        <v>0</v>
      </c>
      <c r="L18" s="536">
        <v>0</v>
      </c>
      <c r="M18" s="536">
        <v>20</v>
      </c>
      <c r="N18" s="687">
        <v>6776</v>
      </c>
      <c r="O18" s="536">
        <v>24</v>
      </c>
      <c r="P18" s="536">
        <v>0</v>
      </c>
      <c r="Q18" s="536">
        <v>0</v>
      </c>
      <c r="R18" s="536">
        <v>0</v>
      </c>
      <c r="S18" s="536">
        <v>200</v>
      </c>
      <c r="T18" s="536">
        <v>26</v>
      </c>
      <c r="U18" s="536">
        <v>0</v>
      </c>
      <c r="V18" s="398">
        <f t="shared" si="0"/>
        <v>7114</v>
      </c>
      <c r="W18" s="954" t="s">
        <v>114</v>
      </c>
      <c r="X18" s="958"/>
    </row>
    <row r="19" spans="1:46" ht="24.95" customHeight="1">
      <c r="A19" s="954" t="s">
        <v>42</v>
      </c>
      <c r="B19" s="688">
        <v>22</v>
      </c>
      <c r="C19" s="688">
        <v>2</v>
      </c>
      <c r="D19" s="688">
        <v>1</v>
      </c>
      <c r="E19" s="688">
        <v>0</v>
      </c>
      <c r="F19" s="688">
        <v>0</v>
      </c>
      <c r="G19" s="688">
        <v>1</v>
      </c>
      <c r="H19" s="688">
        <v>7</v>
      </c>
      <c r="I19" s="688">
        <v>1</v>
      </c>
      <c r="J19" s="688">
        <v>3</v>
      </c>
      <c r="K19" s="688">
        <v>0</v>
      </c>
      <c r="L19" s="688">
        <v>0</v>
      </c>
      <c r="M19" s="688">
        <v>18</v>
      </c>
      <c r="N19" s="688">
        <v>5</v>
      </c>
      <c r="O19" s="687">
        <v>6761</v>
      </c>
      <c r="P19" s="688">
        <v>0</v>
      </c>
      <c r="Q19" s="688">
        <v>0</v>
      </c>
      <c r="R19" s="688">
        <v>1</v>
      </c>
      <c r="S19" s="688">
        <v>131</v>
      </c>
      <c r="T19" s="688">
        <v>65</v>
      </c>
      <c r="U19" s="688">
        <v>0</v>
      </c>
      <c r="V19" s="398">
        <f t="shared" si="0"/>
        <v>7018</v>
      </c>
      <c r="W19" s="954" t="s">
        <v>23</v>
      </c>
      <c r="X19" s="958"/>
    </row>
    <row r="20" spans="1:46" ht="24.95" customHeight="1">
      <c r="A20" s="954" t="s">
        <v>24</v>
      </c>
      <c r="B20" s="536">
        <v>23</v>
      </c>
      <c r="C20" s="536">
        <v>21</v>
      </c>
      <c r="D20" s="536">
        <v>20</v>
      </c>
      <c r="E20" s="536">
        <v>2</v>
      </c>
      <c r="F20" s="536">
        <v>0</v>
      </c>
      <c r="G20" s="536">
        <v>0</v>
      </c>
      <c r="H20" s="536">
        <v>5</v>
      </c>
      <c r="I20" s="536">
        <v>3</v>
      </c>
      <c r="J20" s="536">
        <v>1</v>
      </c>
      <c r="K20" s="536">
        <v>55</v>
      </c>
      <c r="L20" s="536">
        <v>7</v>
      </c>
      <c r="M20" s="536">
        <v>0</v>
      </c>
      <c r="N20" s="536">
        <v>0</v>
      </c>
      <c r="O20" s="536">
        <v>0</v>
      </c>
      <c r="P20" s="687">
        <v>20997</v>
      </c>
      <c r="Q20" s="536">
        <v>60</v>
      </c>
      <c r="R20" s="536">
        <v>6</v>
      </c>
      <c r="S20" s="536">
        <v>3</v>
      </c>
      <c r="T20" s="536">
        <v>0</v>
      </c>
      <c r="U20" s="536">
        <v>81</v>
      </c>
      <c r="V20" s="398">
        <f t="shared" si="0"/>
        <v>21284</v>
      </c>
      <c r="W20" s="954" t="s">
        <v>25</v>
      </c>
      <c r="X20" s="958"/>
    </row>
    <row r="21" spans="1:46" s="60" customFormat="1" ht="24.95" customHeight="1">
      <c r="A21" s="954" t="s">
        <v>26</v>
      </c>
      <c r="B21" s="688">
        <v>25</v>
      </c>
      <c r="C21" s="688">
        <v>6</v>
      </c>
      <c r="D21" s="688">
        <v>2</v>
      </c>
      <c r="E21" s="688">
        <v>0</v>
      </c>
      <c r="F21" s="688">
        <v>0</v>
      </c>
      <c r="G21" s="688">
        <v>0</v>
      </c>
      <c r="H21" s="688">
        <v>8</v>
      </c>
      <c r="I21" s="688">
        <v>2</v>
      </c>
      <c r="J21" s="688">
        <v>0</v>
      </c>
      <c r="K21" s="688">
        <v>40</v>
      </c>
      <c r="L21" s="688">
        <v>8</v>
      </c>
      <c r="M21" s="688">
        <v>0</v>
      </c>
      <c r="N21" s="688">
        <v>0</v>
      </c>
      <c r="O21" s="688">
        <v>0</v>
      </c>
      <c r="P21" s="688">
        <v>4</v>
      </c>
      <c r="Q21" s="687">
        <v>6444</v>
      </c>
      <c r="R21" s="688">
        <v>2</v>
      </c>
      <c r="S21" s="688">
        <v>2</v>
      </c>
      <c r="T21" s="688">
        <v>0</v>
      </c>
      <c r="U21" s="688">
        <v>0</v>
      </c>
      <c r="V21" s="398">
        <f t="shared" si="0"/>
        <v>6543</v>
      </c>
      <c r="W21" s="954" t="s">
        <v>27</v>
      </c>
      <c r="X21" s="958"/>
    </row>
    <row r="22" spans="1:46" ht="24.95" customHeight="1">
      <c r="A22" s="954" t="s">
        <v>43</v>
      </c>
      <c r="B22" s="536">
        <v>9</v>
      </c>
      <c r="C22" s="536">
        <v>85</v>
      </c>
      <c r="D22" s="536">
        <v>23</v>
      </c>
      <c r="E22" s="536">
        <v>3</v>
      </c>
      <c r="F22" s="536">
        <v>0</v>
      </c>
      <c r="G22" s="536">
        <v>0</v>
      </c>
      <c r="H22" s="536">
        <v>0</v>
      </c>
      <c r="I22" s="536">
        <v>0</v>
      </c>
      <c r="J22" s="536">
        <v>0</v>
      </c>
      <c r="K22" s="536">
        <v>19</v>
      </c>
      <c r="L22" s="536">
        <v>125</v>
      </c>
      <c r="M22" s="536">
        <v>0</v>
      </c>
      <c r="N22" s="536">
        <v>0</v>
      </c>
      <c r="O22" s="536">
        <v>0</v>
      </c>
      <c r="P22" s="536">
        <v>16</v>
      </c>
      <c r="Q22" s="536">
        <v>0</v>
      </c>
      <c r="R22" s="687">
        <v>4760</v>
      </c>
      <c r="S22" s="536">
        <v>0</v>
      </c>
      <c r="T22" s="536">
        <v>2</v>
      </c>
      <c r="U22" s="536">
        <v>538</v>
      </c>
      <c r="V22" s="398">
        <f t="shared" si="0"/>
        <v>5580</v>
      </c>
      <c r="W22" s="954" t="s">
        <v>28</v>
      </c>
      <c r="X22" s="958"/>
      <c r="AR22" s="58"/>
      <c r="AS22" s="58"/>
      <c r="AT22" s="58"/>
    </row>
    <row r="23" spans="1:46" ht="24.95" customHeight="1">
      <c r="A23" s="954" t="s">
        <v>29</v>
      </c>
      <c r="B23" s="688">
        <v>81</v>
      </c>
      <c r="C23" s="688">
        <v>8</v>
      </c>
      <c r="D23" s="688">
        <v>4</v>
      </c>
      <c r="E23" s="688">
        <v>5</v>
      </c>
      <c r="F23" s="688">
        <v>7</v>
      </c>
      <c r="G23" s="688">
        <v>5</v>
      </c>
      <c r="H23" s="688">
        <v>9</v>
      </c>
      <c r="I23" s="688">
        <v>24</v>
      </c>
      <c r="J23" s="688">
        <v>47</v>
      </c>
      <c r="K23" s="688">
        <v>39</v>
      </c>
      <c r="L23" s="688">
        <v>7</v>
      </c>
      <c r="M23" s="688">
        <v>9</v>
      </c>
      <c r="N23" s="688">
        <v>14</v>
      </c>
      <c r="O23" s="688">
        <v>395</v>
      </c>
      <c r="P23" s="688">
        <v>2</v>
      </c>
      <c r="Q23" s="688">
        <v>20</v>
      </c>
      <c r="R23" s="688">
        <v>0</v>
      </c>
      <c r="S23" s="687">
        <v>6128</v>
      </c>
      <c r="T23" s="688">
        <v>185</v>
      </c>
      <c r="U23" s="688">
        <v>2</v>
      </c>
      <c r="V23" s="398">
        <f t="shared" si="0"/>
        <v>6991</v>
      </c>
      <c r="W23" s="954" t="s">
        <v>30</v>
      </c>
      <c r="X23" s="958"/>
    </row>
    <row r="24" spans="1:46" ht="24.95" customHeight="1">
      <c r="A24" s="954" t="s">
        <v>31</v>
      </c>
      <c r="B24" s="536">
        <v>30</v>
      </c>
      <c r="C24" s="536">
        <v>1</v>
      </c>
      <c r="D24" s="536">
        <v>0</v>
      </c>
      <c r="E24" s="536">
        <v>0</v>
      </c>
      <c r="F24" s="536">
        <v>0</v>
      </c>
      <c r="G24" s="536">
        <v>0</v>
      </c>
      <c r="H24" s="536">
        <v>1</v>
      </c>
      <c r="I24" s="536">
        <v>0</v>
      </c>
      <c r="J24" s="536">
        <v>0</v>
      </c>
      <c r="K24" s="536">
        <v>0</v>
      </c>
      <c r="L24" s="536">
        <v>0</v>
      </c>
      <c r="M24" s="536">
        <v>0</v>
      </c>
      <c r="N24" s="536">
        <v>0</v>
      </c>
      <c r="O24" s="536">
        <v>17</v>
      </c>
      <c r="P24" s="536">
        <v>0</v>
      </c>
      <c r="Q24" s="536">
        <v>0</v>
      </c>
      <c r="R24" s="536">
        <v>0</v>
      </c>
      <c r="S24" s="536">
        <v>191</v>
      </c>
      <c r="T24" s="687">
        <v>1518</v>
      </c>
      <c r="U24" s="536">
        <v>0</v>
      </c>
      <c r="V24" s="398">
        <f t="shared" si="0"/>
        <v>1758</v>
      </c>
      <c r="W24" s="954" t="s">
        <v>32</v>
      </c>
      <c r="X24" s="958"/>
    </row>
    <row r="25" spans="1:46" ht="24.95" customHeight="1">
      <c r="A25" s="954" t="s">
        <v>33</v>
      </c>
      <c r="B25" s="688">
        <v>0</v>
      </c>
      <c r="C25" s="688">
        <v>66</v>
      </c>
      <c r="D25" s="688">
        <v>10</v>
      </c>
      <c r="E25" s="688">
        <v>0</v>
      </c>
      <c r="F25" s="688">
        <v>0</v>
      </c>
      <c r="G25" s="688">
        <v>0</v>
      </c>
      <c r="H25" s="688">
        <v>1</v>
      </c>
      <c r="I25" s="688">
        <v>0</v>
      </c>
      <c r="J25" s="688">
        <v>0</v>
      </c>
      <c r="K25" s="688">
        <v>3</v>
      </c>
      <c r="L25" s="688">
        <v>3</v>
      </c>
      <c r="M25" s="688">
        <v>0</v>
      </c>
      <c r="N25" s="688">
        <v>0</v>
      </c>
      <c r="O25" s="688">
        <v>0</v>
      </c>
      <c r="P25" s="688">
        <v>26</v>
      </c>
      <c r="Q25" s="688">
        <v>2</v>
      </c>
      <c r="R25" s="688">
        <v>8</v>
      </c>
      <c r="S25" s="688">
        <v>0</v>
      </c>
      <c r="T25" s="688">
        <v>0</v>
      </c>
      <c r="U25" s="687">
        <v>2548</v>
      </c>
      <c r="V25" s="398">
        <f t="shared" si="0"/>
        <v>2667</v>
      </c>
      <c r="W25" s="954" t="s">
        <v>34</v>
      </c>
      <c r="X25" s="958"/>
    </row>
    <row r="26" spans="1:46" ht="24.95" customHeight="1">
      <c r="A26" s="874" t="s">
        <v>58</v>
      </c>
      <c r="B26" s="421">
        <f t="shared" ref="B26:U26" si="1">SUM(B6:B25)</f>
        <v>57045</v>
      </c>
      <c r="C26" s="421">
        <f t="shared" si="1"/>
        <v>23323</v>
      </c>
      <c r="D26" s="421">
        <f t="shared" si="1"/>
        <v>33617</v>
      </c>
      <c r="E26" s="421">
        <f t="shared" si="1"/>
        <v>10196</v>
      </c>
      <c r="F26" s="421">
        <f t="shared" si="1"/>
        <v>33791</v>
      </c>
      <c r="G26" s="421">
        <f t="shared" si="1"/>
        <v>19158</v>
      </c>
      <c r="H26" s="421">
        <f t="shared" si="1"/>
        <v>32818</v>
      </c>
      <c r="I26" s="421">
        <f t="shared" si="1"/>
        <v>15364</v>
      </c>
      <c r="J26" s="421">
        <f t="shared" si="1"/>
        <v>7145</v>
      </c>
      <c r="K26" s="421">
        <f t="shared" si="1"/>
        <v>30034</v>
      </c>
      <c r="L26" s="421">
        <f t="shared" si="1"/>
        <v>7624</v>
      </c>
      <c r="M26" s="421">
        <f t="shared" si="1"/>
        <v>13098</v>
      </c>
      <c r="N26" s="421">
        <f t="shared" si="1"/>
        <v>11127</v>
      </c>
      <c r="O26" s="421">
        <f t="shared" si="1"/>
        <v>10981</v>
      </c>
      <c r="P26" s="421">
        <f t="shared" si="1"/>
        <v>23241</v>
      </c>
      <c r="Q26" s="421">
        <f t="shared" si="1"/>
        <v>11921</v>
      </c>
      <c r="R26" s="421">
        <f t="shared" si="1"/>
        <v>8033</v>
      </c>
      <c r="S26" s="421">
        <f t="shared" si="1"/>
        <v>10194</v>
      </c>
      <c r="T26" s="421">
        <f t="shared" si="1"/>
        <v>3199</v>
      </c>
      <c r="U26" s="421">
        <f t="shared" si="1"/>
        <v>6292</v>
      </c>
      <c r="V26" s="421">
        <f t="shared" si="0"/>
        <v>368201</v>
      </c>
      <c r="W26" s="874" t="s">
        <v>36</v>
      </c>
      <c r="X26" s="958"/>
      <c r="Y26" s="958"/>
    </row>
    <row r="29" spans="1:46">
      <c r="B29" s="958"/>
      <c r="C29" s="958"/>
      <c r="D29" s="958"/>
      <c r="E29" s="958"/>
      <c r="F29" s="958"/>
      <c r="G29" s="958"/>
      <c r="H29" s="958"/>
      <c r="I29" s="958"/>
      <c r="J29" s="958"/>
      <c r="K29" s="958"/>
      <c r="L29" s="958"/>
      <c r="M29" s="958"/>
      <c r="N29" s="958"/>
      <c r="O29" s="958"/>
      <c r="P29" s="958"/>
      <c r="Q29" s="958"/>
      <c r="R29" s="958"/>
      <c r="S29" s="958"/>
      <c r="T29" s="958"/>
      <c r="U29" s="958"/>
      <c r="Y29" s="958"/>
    </row>
  </sheetData>
  <mergeCells count="4">
    <mergeCell ref="A3:I3"/>
    <mergeCell ref="A1:W1"/>
    <mergeCell ref="A2:W2"/>
    <mergeCell ref="J3:W3"/>
  </mergeCells>
  <printOptions horizontalCentered="1" verticalCentered="1"/>
  <pageMargins left="0.25" right="0.25" top="0.75" bottom="0.75" header="0.3" footer="0.3"/>
  <pageSetup paperSize="9" scale="54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26"/>
  <sheetViews>
    <sheetView rightToLeft="1" zoomScaleNormal="100" workbookViewId="0">
      <selection activeCell="G12" sqref="G12"/>
    </sheetView>
  </sheetViews>
  <sheetFormatPr defaultColWidth="8.85546875" defaultRowHeight="15"/>
  <cols>
    <col min="1" max="1" width="25.28515625" style="690" customWidth="1"/>
    <col min="2" max="8" width="15.7109375" style="690" customWidth="1"/>
    <col min="9" max="9" width="32.28515625" style="690" customWidth="1"/>
    <col min="10" max="14" width="8.85546875" style="690"/>
    <col min="15" max="15" width="25.42578125" style="690" customWidth="1"/>
    <col min="16" max="16384" width="8.85546875" style="690"/>
  </cols>
  <sheetData>
    <row r="1" spans="1:30" s="356" customFormat="1" ht="30.95" customHeight="1">
      <c r="A1" s="1007" t="s">
        <v>1114</v>
      </c>
      <c r="B1" s="1007"/>
      <c r="C1" s="1007"/>
      <c r="D1" s="1007"/>
      <c r="E1" s="1007"/>
      <c r="F1" s="1007"/>
      <c r="G1" s="1007"/>
      <c r="H1" s="1007"/>
      <c r="I1" s="1007"/>
      <c r="J1" s="380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</row>
    <row r="2" spans="1:30" s="356" customFormat="1" ht="30.95" customHeight="1">
      <c r="A2" s="1069" t="s">
        <v>1506</v>
      </c>
      <c r="B2" s="1069"/>
      <c r="C2" s="1069"/>
      <c r="D2" s="1069"/>
      <c r="E2" s="1069"/>
      <c r="F2" s="1069"/>
      <c r="G2" s="1069"/>
      <c r="H2" s="1069"/>
      <c r="I2" s="1069"/>
      <c r="J2" s="380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</row>
    <row r="3" spans="1:30" s="356" customFormat="1" ht="21" customHeight="1">
      <c r="A3" s="1070" t="s">
        <v>544</v>
      </c>
      <c r="B3" s="1070"/>
      <c r="C3" s="1071"/>
      <c r="D3" s="1072" t="s">
        <v>1397</v>
      </c>
      <c r="E3" s="1072"/>
      <c r="F3" s="1072"/>
      <c r="G3" s="1072"/>
      <c r="H3" s="1072"/>
      <c r="I3" s="1073"/>
      <c r="J3" s="381"/>
    </row>
    <row r="4" spans="1:30" ht="33" customHeight="1">
      <c r="A4" s="1215" t="s">
        <v>81</v>
      </c>
      <c r="B4" s="663" t="s">
        <v>578</v>
      </c>
      <c r="C4" s="663" t="s">
        <v>580</v>
      </c>
      <c r="D4" s="663" t="s">
        <v>579</v>
      </c>
      <c r="E4" s="663" t="s">
        <v>1115</v>
      </c>
      <c r="F4" s="663" t="s">
        <v>1116</v>
      </c>
      <c r="G4" s="663" t="s">
        <v>1117</v>
      </c>
      <c r="H4" s="663" t="s">
        <v>53</v>
      </c>
      <c r="I4" s="1215" t="s">
        <v>641</v>
      </c>
      <c r="J4" s="689"/>
    </row>
    <row r="5" spans="1:30" ht="33" customHeight="1">
      <c r="A5" s="1215"/>
      <c r="B5" s="663" t="s">
        <v>717</v>
      </c>
      <c r="C5" s="663" t="s">
        <v>718</v>
      </c>
      <c r="D5" s="663" t="s">
        <v>719</v>
      </c>
      <c r="E5" s="663" t="s">
        <v>1118</v>
      </c>
      <c r="F5" s="663" t="s">
        <v>1119</v>
      </c>
      <c r="G5" s="663" t="s">
        <v>1120</v>
      </c>
      <c r="H5" s="663" t="s">
        <v>36</v>
      </c>
      <c r="I5" s="1215"/>
      <c r="J5" s="689"/>
    </row>
    <row r="6" spans="1:30" ht="33" customHeight="1">
      <c r="A6" s="660" t="s">
        <v>720</v>
      </c>
      <c r="B6" s="292">
        <v>19</v>
      </c>
      <c r="C6" s="292">
        <v>2</v>
      </c>
      <c r="D6" s="292">
        <v>4</v>
      </c>
      <c r="E6" s="292">
        <v>0</v>
      </c>
      <c r="F6" s="292">
        <v>0</v>
      </c>
      <c r="G6" s="292">
        <v>0</v>
      </c>
      <c r="H6" s="383">
        <f>SUM(B6:G6)</f>
        <v>25</v>
      </c>
      <c r="I6" s="660" t="s">
        <v>721</v>
      </c>
      <c r="J6" s="689"/>
    </row>
    <row r="7" spans="1:30" ht="33" customHeight="1">
      <c r="A7" s="660" t="s">
        <v>1121</v>
      </c>
      <c r="B7" s="293">
        <v>2</v>
      </c>
      <c r="C7" s="293">
        <v>3</v>
      </c>
      <c r="D7" s="293">
        <v>2</v>
      </c>
      <c r="E7" s="293">
        <v>0</v>
      </c>
      <c r="F7" s="293">
        <v>0</v>
      </c>
      <c r="G7" s="293">
        <v>0</v>
      </c>
      <c r="H7" s="383">
        <f>SUM(B7:D7)</f>
        <v>7</v>
      </c>
      <c r="I7" s="660" t="s">
        <v>528</v>
      </c>
      <c r="J7" s="689"/>
      <c r="U7" s="356"/>
    </row>
    <row r="8" spans="1:30" ht="33" customHeight="1">
      <c r="A8" s="660" t="s">
        <v>632</v>
      </c>
      <c r="B8" s="292">
        <v>2</v>
      </c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383">
        <f>SUM(B8:G8)</f>
        <v>2</v>
      </c>
      <c r="I8" s="660" t="s">
        <v>61</v>
      </c>
      <c r="J8" s="689"/>
      <c r="U8" s="356"/>
    </row>
    <row r="9" spans="1:30" ht="33" customHeight="1">
      <c r="A9" s="660" t="s">
        <v>724</v>
      </c>
      <c r="B9" s="293">
        <v>1</v>
      </c>
      <c r="C9" s="293">
        <v>0</v>
      </c>
      <c r="D9" s="293">
        <v>0</v>
      </c>
      <c r="E9" s="293">
        <v>1</v>
      </c>
      <c r="F9" s="293">
        <v>0</v>
      </c>
      <c r="G9" s="293">
        <v>0</v>
      </c>
      <c r="H9" s="383">
        <f>SUM(B9:E9)</f>
        <v>2</v>
      </c>
      <c r="I9" s="660" t="s">
        <v>71</v>
      </c>
      <c r="J9" s="689"/>
      <c r="U9" s="356"/>
    </row>
    <row r="10" spans="1:30" ht="33" customHeight="1">
      <c r="A10" s="660" t="s">
        <v>726</v>
      </c>
      <c r="B10" s="292">
        <v>3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383">
        <f>SUM(B10:D10)</f>
        <v>3</v>
      </c>
      <c r="I10" s="660" t="s">
        <v>722</v>
      </c>
      <c r="J10" s="689"/>
      <c r="U10" s="356"/>
    </row>
    <row r="11" spans="1:30" ht="33" customHeight="1">
      <c r="A11" s="660" t="s">
        <v>634</v>
      </c>
      <c r="B11" s="293">
        <v>11</v>
      </c>
      <c r="C11" s="293">
        <v>1</v>
      </c>
      <c r="D11" s="293">
        <v>0</v>
      </c>
      <c r="E11" s="293">
        <v>0</v>
      </c>
      <c r="F11" s="293">
        <v>0</v>
      </c>
      <c r="G11" s="293">
        <v>0</v>
      </c>
      <c r="H11" s="383">
        <f t="shared" ref="H11:H21" si="0">SUM(B11:G11)</f>
        <v>12</v>
      </c>
      <c r="I11" s="660" t="s">
        <v>639</v>
      </c>
      <c r="J11" s="689"/>
      <c r="U11" s="356"/>
    </row>
    <row r="12" spans="1:30" ht="33" customHeight="1">
      <c r="A12" s="660" t="s">
        <v>1122</v>
      </c>
      <c r="B12" s="292">
        <v>8</v>
      </c>
      <c r="C12" s="292">
        <v>6</v>
      </c>
      <c r="D12" s="292">
        <v>7</v>
      </c>
      <c r="E12" s="292">
        <v>0</v>
      </c>
      <c r="F12" s="292">
        <v>5</v>
      </c>
      <c r="G12" s="292">
        <v>0</v>
      </c>
      <c r="H12" s="383">
        <f t="shared" si="0"/>
        <v>26</v>
      </c>
      <c r="I12" s="660" t="s">
        <v>1123</v>
      </c>
      <c r="J12" s="689"/>
      <c r="U12" s="356"/>
    </row>
    <row r="13" spans="1:30" ht="33" customHeight="1">
      <c r="A13" s="660" t="s">
        <v>1124</v>
      </c>
      <c r="B13" s="293">
        <v>3</v>
      </c>
      <c r="C13" s="293">
        <v>0</v>
      </c>
      <c r="D13" s="293">
        <v>0</v>
      </c>
      <c r="E13" s="293">
        <v>0</v>
      </c>
      <c r="F13" s="293">
        <v>0</v>
      </c>
      <c r="G13" s="293">
        <v>0</v>
      </c>
      <c r="H13" s="383">
        <f t="shared" si="0"/>
        <v>3</v>
      </c>
      <c r="I13" s="660" t="s">
        <v>1125</v>
      </c>
      <c r="J13" s="689"/>
      <c r="U13" s="356"/>
    </row>
    <row r="14" spans="1:30" ht="33" customHeight="1">
      <c r="A14" s="660" t="s">
        <v>1126</v>
      </c>
      <c r="B14" s="292">
        <v>1</v>
      </c>
      <c r="C14" s="292">
        <v>0</v>
      </c>
      <c r="D14" s="292">
        <v>1</v>
      </c>
      <c r="E14" s="292">
        <v>0</v>
      </c>
      <c r="F14" s="292">
        <v>0</v>
      </c>
      <c r="G14" s="292">
        <v>0</v>
      </c>
      <c r="H14" s="383">
        <f t="shared" si="0"/>
        <v>2</v>
      </c>
      <c r="I14" s="660" t="s">
        <v>1018</v>
      </c>
      <c r="J14" s="689"/>
      <c r="U14" s="356"/>
    </row>
    <row r="15" spans="1:30" ht="33" customHeight="1">
      <c r="A15" s="660" t="s">
        <v>1127</v>
      </c>
      <c r="B15" s="293">
        <v>7</v>
      </c>
      <c r="C15" s="293">
        <v>7</v>
      </c>
      <c r="D15" s="293">
        <v>2</v>
      </c>
      <c r="E15" s="293">
        <v>0</v>
      </c>
      <c r="F15" s="293">
        <v>0</v>
      </c>
      <c r="G15" s="293">
        <v>0</v>
      </c>
      <c r="H15" s="383">
        <f t="shared" si="0"/>
        <v>16</v>
      </c>
      <c r="I15" s="660" t="s">
        <v>1128</v>
      </c>
      <c r="J15" s="689"/>
      <c r="U15" s="356"/>
    </row>
    <row r="16" spans="1:30" ht="33" customHeight="1">
      <c r="A16" s="660" t="s">
        <v>1129</v>
      </c>
      <c r="B16" s="292">
        <v>1</v>
      </c>
      <c r="C16" s="292">
        <v>0</v>
      </c>
      <c r="D16" s="292">
        <v>1</v>
      </c>
      <c r="E16" s="292">
        <v>0</v>
      </c>
      <c r="F16" s="292">
        <v>0</v>
      </c>
      <c r="G16" s="292">
        <v>0</v>
      </c>
      <c r="H16" s="383">
        <f t="shared" si="0"/>
        <v>2</v>
      </c>
      <c r="I16" s="660" t="s">
        <v>65</v>
      </c>
      <c r="J16" s="689"/>
      <c r="U16" s="356"/>
    </row>
    <row r="17" spans="1:21" ht="33" customHeight="1">
      <c r="A17" s="660" t="s">
        <v>1130</v>
      </c>
      <c r="B17" s="293">
        <v>1</v>
      </c>
      <c r="C17" s="293">
        <v>1</v>
      </c>
      <c r="D17" s="293">
        <v>7</v>
      </c>
      <c r="E17" s="293">
        <v>0</v>
      </c>
      <c r="F17" s="293">
        <v>1</v>
      </c>
      <c r="G17" s="293">
        <v>0</v>
      </c>
      <c r="H17" s="383">
        <f t="shared" si="0"/>
        <v>10</v>
      </c>
      <c r="I17" s="660" t="s">
        <v>64</v>
      </c>
      <c r="J17" s="689"/>
      <c r="U17" s="356"/>
    </row>
    <row r="18" spans="1:21" ht="33" customHeight="1">
      <c r="A18" s="660" t="s">
        <v>1131</v>
      </c>
      <c r="B18" s="292">
        <v>2</v>
      </c>
      <c r="C18" s="292">
        <v>0</v>
      </c>
      <c r="D18" s="292">
        <v>8</v>
      </c>
      <c r="E18" s="292">
        <v>0</v>
      </c>
      <c r="F18" s="292">
        <v>0</v>
      </c>
      <c r="G18" s="292">
        <v>0</v>
      </c>
      <c r="H18" s="383">
        <f t="shared" si="0"/>
        <v>10</v>
      </c>
      <c r="I18" s="660" t="s">
        <v>1132</v>
      </c>
      <c r="J18" s="689"/>
      <c r="U18" s="356"/>
    </row>
    <row r="19" spans="1:21" ht="33" customHeight="1">
      <c r="A19" s="660" t="s">
        <v>1133</v>
      </c>
      <c r="B19" s="293">
        <v>14</v>
      </c>
      <c r="C19" s="293">
        <v>0</v>
      </c>
      <c r="D19" s="293">
        <v>1</v>
      </c>
      <c r="E19" s="293">
        <v>0</v>
      </c>
      <c r="F19" s="293">
        <v>0</v>
      </c>
      <c r="G19" s="293">
        <v>0</v>
      </c>
      <c r="H19" s="383">
        <f t="shared" si="0"/>
        <v>15</v>
      </c>
      <c r="I19" s="660" t="s">
        <v>723</v>
      </c>
      <c r="J19" s="689"/>
      <c r="U19" s="356"/>
    </row>
    <row r="20" spans="1:21" ht="33" customHeight="1">
      <c r="A20" s="660" t="s">
        <v>635</v>
      </c>
      <c r="B20" s="292">
        <v>0</v>
      </c>
      <c r="C20" s="292">
        <v>0</v>
      </c>
      <c r="D20" s="292">
        <v>2</v>
      </c>
      <c r="E20" s="292">
        <v>0</v>
      </c>
      <c r="F20" s="292">
        <v>0</v>
      </c>
      <c r="G20" s="292">
        <v>1</v>
      </c>
      <c r="H20" s="383">
        <f t="shared" si="0"/>
        <v>3</v>
      </c>
      <c r="I20" s="660" t="s">
        <v>68</v>
      </c>
      <c r="J20" s="689"/>
    </row>
    <row r="21" spans="1:21" ht="33" customHeight="1">
      <c r="A21" s="660" t="s">
        <v>636</v>
      </c>
      <c r="B21" s="293">
        <v>2</v>
      </c>
      <c r="C21" s="293">
        <v>0</v>
      </c>
      <c r="D21" s="293">
        <v>3</v>
      </c>
      <c r="E21" s="293">
        <v>2</v>
      </c>
      <c r="F21" s="293">
        <v>0</v>
      </c>
      <c r="G21" s="293">
        <v>0</v>
      </c>
      <c r="H21" s="383">
        <f t="shared" si="0"/>
        <v>7</v>
      </c>
      <c r="I21" s="660" t="s">
        <v>103</v>
      </c>
      <c r="J21" s="689"/>
    </row>
    <row r="22" spans="1:21" ht="33" customHeight="1">
      <c r="A22" s="660" t="s">
        <v>633</v>
      </c>
      <c r="B22" s="292">
        <v>0</v>
      </c>
      <c r="C22" s="292">
        <v>1</v>
      </c>
      <c r="D22" s="292">
        <v>0</v>
      </c>
      <c r="E22" s="292">
        <v>0</v>
      </c>
      <c r="F22" s="292">
        <v>0</v>
      </c>
      <c r="G22" s="292">
        <v>0</v>
      </c>
      <c r="H22" s="383">
        <f>SUM(B22:D22)</f>
        <v>1</v>
      </c>
      <c r="I22" s="660" t="s">
        <v>725</v>
      </c>
      <c r="J22" s="689"/>
    </row>
    <row r="23" spans="1:21" ht="33" customHeight="1">
      <c r="A23" s="660" t="s">
        <v>638</v>
      </c>
      <c r="B23" s="293">
        <v>0</v>
      </c>
      <c r="C23" s="293">
        <v>0</v>
      </c>
      <c r="D23" s="293">
        <v>0</v>
      </c>
      <c r="E23" s="293">
        <v>0</v>
      </c>
      <c r="F23" s="293">
        <v>0</v>
      </c>
      <c r="G23" s="293">
        <v>0</v>
      </c>
      <c r="H23" s="383">
        <f>SUM(B23:G23)</f>
        <v>0</v>
      </c>
      <c r="I23" s="660" t="s">
        <v>72</v>
      </c>
      <c r="J23" s="689"/>
    </row>
    <row r="24" spans="1:21" ht="33" customHeight="1">
      <c r="A24" s="660" t="s">
        <v>637</v>
      </c>
      <c r="B24" s="292">
        <v>0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383">
        <f>SUM(B24:D24)</f>
        <v>0</v>
      </c>
      <c r="I24" s="660" t="s">
        <v>640</v>
      </c>
      <c r="J24" s="689"/>
    </row>
    <row r="25" spans="1:21" ht="33" customHeight="1">
      <c r="A25" s="274" t="s">
        <v>58</v>
      </c>
      <c r="B25" s="274">
        <f t="shared" ref="B25:H25" si="1">SUM(B6:B24)</f>
        <v>77</v>
      </c>
      <c r="C25" s="274">
        <f t="shared" si="1"/>
        <v>21</v>
      </c>
      <c r="D25" s="274">
        <f t="shared" si="1"/>
        <v>38</v>
      </c>
      <c r="E25" s="274">
        <f t="shared" si="1"/>
        <v>3</v>
      </c>
      <c r="F25" s="274">
        <f t="shared" si="1"/>
        <v>6</v>
      </c>
      <c r="G25" s="274">
        <f t="shared" si="1"/>
        <v>1</v>
      </c>
      <c r="H25" s="274">
        <f t="shared" si="1"/>
        <v>146</v>
      </c>
      <c r="I25" s="274" t="s">
        <v>36</v>
      </c>
      <c r="J25" s="689"/>
    </row>
    <row r="26" spans="1:21">
      <c r="A26" s="691"/>
      <c r="B26" s="691"/>
      <c r="C26" s="691"/>
      <c r="D26" s="691"/>
      <c r="E26" s="691"/>
      <c r="F26" s="691"/>
      <c r="G26" s="691"/>
      <c r="H26" s="691"/>
      <c r="I26" s="691"/>
    </row>
  </sheetData>
  <mergeCells count="6">
    <mergeCell ref="A1:I1"/>
    <mergeCell ref="A2:I2"/>
    <mergeCell ref="A3:C3"/>
    <mergeCell ref="D3:I3"/>
    <mergeCell ref="A4:A5"/>
    <mergeCell ref="I4:I5"/>
  </mergeCells>
  <pageMargins left="0.7" right="0.7" top="0.75" bottom="0.75" header="0.3" footer="0.3"/>
  <pageSetup scale="75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3"/>
  <sheetViews>
    <sheetView showGridLines="0" rightToLeft="1" zoomScaleNormal="100" workbookViewId="0">
      <selection activeCell="A2" sqref="A2:E2"/>
    </sheetView>
  </sheetViews>
  <sheetFormatPr defaultColWidth="9.85546875" defaultRowHeight="33" customHeight="1"/>
  <cols>
    <col min="1" max="1" width="67.7109375" style="195" customWidth="1"/>
    <col min="2" max="2" width="23.140625" style="195" customWidth="1"/>
    <col min="3" max="3" width="23.28515625" style="195" customWidth="1"/>
    <col min="4" max="4" width="23.42578125" style="195" customWidth="1"/>
    <col min="5" max="5" width="69.42578125" style="195" customWidth="1"/>
    <col min="6" max="42" width="7.7109375" style="195" customWidth="1"/>
    <col min="43" max="259" width="9.85546875" style="195"/>
    <col min="260" max="260" width="54.140625" style="195" customWidth="1"/>
    <col min="261" max="263" width="20" style="195" customWidth="1"/>
    <col min="264" max="515" width="9.85546875" style="195"/>
    <col min="516" max="516" width="54.140625" style="195" customWidth="1"/>
    <col min="517" max="519" width="20" style="195" customWidth="1"/>
    <col min="520" max="771" width="9.85546875" style="195"/>
    <col min="772" max="772" width="54.140625" style="195" customWidth="1"/>
    <col min="773" max="775" width="20" style="195" customWidth="1"/>
    <col min="776" max="1027" width="9.85546875" style="195"/>
    <col min="1028" max="1028" width="54.140625" style="195" customWidth="1"/>
    <col min="1029" max="1031" width="20" style="195" customWidth="1"/>
    <col min="1032" max="1283" width="9.85546875" style="195"/>
    <col min="1284" max="1284" width="54.140625" style="195" customWidth="1"/>
    <col min="1285" max="1287" width="20" style="195" customWidth="1"/>
    <col min="1288" max="1539" width="9.85546875" style="195"/>
    <col min="1540" max="1540" width="54.140625" style="195" customWidth="1"/>
    <col min="1541" max="1543" width="20" style="195" customWidth="1"/>
    <col min="1544" max="1795" width="9.85546875" style="195"/>
    <col min="1796" max="1796" width="54.140625" style="195" customWidth="1"/>
    <col min="1797" max="1799" width="20" style="195" customWidth="1"/>
    <col min="1800" max="2051" width="9.85546875" style="195"/>
    <col min="2052" max="2052" width="54.140625" style="195" customWidth="1"/>
    <col min="2053" max="2055" width="20" style="195" customWidth="1"/>
    <col min="2056" max="2307" width="9.85546875" style="195"/>
    <col min="2308" max="2308" width="54.140625" style="195" customWidth="1"/>
    <col min="2309" max="2311" width="20" style="195" customWidth="1"/>
    <col min="2312" max="2563" width="9.85546875" style="195"/>
    <col min="2564" max="2564" width="54.140625" style="195" customWidth="1"/>
    <col min="2565" max="2567" width="20" style="195" customWidth="1"/>
    <col min="2568" max="2819" width="9.85546875" style="195"/>
    <col min="2820" max="2820" width="54.140625" style="195" customWidth="1"/>
    <col min="2821" max="2823" width="20" style="195" customWidth="1"/>
    <col min="2824" max="3075" width="9.85546875" style="195"/>
    <col min="3076" max="3076" width="54.140625" style="195" customWidth="1"/>
    <col min="3077" max="3079" width="20" style="195" customWidth="1"/>
    <col min="3080" max="3331" width="9.85546875" style="195"/>
    <col min="3332" max="3332" width="54.140625" style="195" customWidth="1"/>
    <col min="3333" max="3335" width="20" style="195" customWidth="1"/>
    <col min="3336" max="3587" width="9.85546875" style="195"/>
    <col min="3588" max="3588" width="54.140625" style="195" customWidth="1"/>
    <col min="3589" max="3591" width="20" style="195" customWidth="1"/>
    <col min="3592" max="3843" width="9.85546875" style="195"/>
    <col min="3844" max="3844" width="54.140625" style="195" customWidth="1"/>
    <col min="3845" max="3847" width="20" style="195" customWidth="1"/>
    <col min="3848" max="4099" width="9.85546875" style="195"/>
    <col min="4100" max="4100" width="54.140625" style="195" customWidth="1"/>
    <col min="4101" max="4103" width="20" style="195" customWidth="1"/>
    <col min="4104" max="4355" width="9.85546875" style="195"/>
    <col min="4356" max="4356" width="54.140625" style="195" customWidth="1"/>
    <col min="4357" max="4359" width="20" style="195" customWidth="1"/>
    <col min="4360" max="4611" width="9.85546875" style="195"/>
    <col min="4612" max="4612" width="54.140625" style="195" customWidth="1"/>
    <col min="4613" max="4615" width="20" style="195" customWidth="1"/>
    <col min="4616" max="4867" width="9.85546875" style="195"/>
    <col min="4868" max="4868" width="54.140625" style="195" customWidth="1"/>
    <col min="4869" max="4871" width="20" style="195" customWidth="1"/>
    <col min="4872" max="5123" width="9.85546875" style="195"/>
    <col min="5124" max="5124" width="54.140625" style="195" customWidth="1"/>
    <col min="5125" max="5127" width="20" style="195" customWidth="1"/>
    <col min="5128" max="5379" width="9.85546875" style="195"/>
    <col min="5380" max="5380" width="54.140625" style="195" customWidth="1"/>
    <col min="5381" max="5383" width="20" style="195" customWidth="1"/>
    <col min="5384" max="5635" width="9.85546875" style="195"/>
    <col min="5636" max="5636" width="54.140625" style="195" customWidth="1"/>
    <col min="5637" max="5639" width="20" style="195" customWidth="1"/>
    <col min="5640" max="5891" width="9.85546875" style="195"/>
    <col min="5892" max="5892" width="54.140625" style="195" customWidth="1"/>
    <col min="5893" max="5895" width="20" style="195" customWidth="1"/>
    <col min="5896" max="6147" width="9.85546875" style="195"/>
    <col min="6148" max="6148" width="54.140625" style="195" customWidth="1"/>
    <col min="6149" max="6151" width="20" style="195" customWidth="1"/>
    <col min="6152" max="6403" width="9.85546875" style="195"/>
    <col min="6404" max="6404" width="54.140625" style="195" customWidth="1"/>
    <col min="6405" max="6407" width="20" style="195" customWidth="1"/>
    <col min="6408" max="6659" width="9.85546875" style="195"/>
    <col min="6660" max="6660" width="54.140625" style="195" customWidth="1"/>
    <col min="6661" max="6663" width="20" style="195" customWidth="1"/>
    <col min="6664" max="6915" width="9.85546875" style="195"/>
    <col min="6916" max="6916" width="54.140625" style="195" customWidth="1"/>
    <col min="6917" max="6919" width="20" style="195" customWidth="1"/>
    <col min="6920" max="7171" width="9.85546875" style="195"/>
    <col min="7172" max="7172" width="54.140625" style="195" customWidth="1"/>
    <col min="7173" max="7175" width="20" style="195" customWidth="1"/>
    <col min="7176" max="7427" width="9.85546875" style="195"/>
    <col min="7428" max="7428" width="54.140625" style="195" customWidth="1"/>
    <col min="7429" max="7431" width="20" style="195" customWidth="1"/>
    <col min="7432" max="7683" width="9.85546875" style="195"/>
    <col min="7684" max="7684" width="54.140625" style="195" customWidth="1"/>
    <col min="7685" max="7687" width="20" style="195" customWidth="1"/>
    <col min="7688" max="7939" width="9.85546875" style="195"/>
    <col min="7940" max="7940" width="54.140625" style="195" customWidth="1"/>
    <col min="7941" max="7943" width="20" style="195" customWidth="1"/>
    <col min="7944" max="8195" width="9.85546875" style="195"/>
    <col min="8196" max="8196" width="54.140625" style="195" customWidth="1"/>
    <col min="8197" max="8199" width="20" style="195" customWidth="1"/>
    <col min="8200" max="8451" width="9.85546875" style="195"/>
    <col min="8452" max="8452" width="54.140625" style="195" customWidth="1"/>
    <col min="8453" max="8455" width="20" style="195" customWidth="1"/>
    <col min="8456" max="8707" width="9.85546875" style="195"/>
    <col min="8708" max="8708" width="54.140625" style="195" customWidth="1"/>
    <col min="8709" max="8711" width="20" style="195" customWidth="1"/>
    <col min="8712" max="8963" width="9.85546875" style="195"/>
    <col min="8964" max="8964" width="54.140625" style="195" customWidth="1"/>
    <col min="8965" max="8967" width="20" style="195" customWidth="1"/>
    <col min="8968" max="9219" width="9.85546875" style="195"/>
    <col min="9220" max="9220" width="54.140625" style="195" customWidth="1"/>
    <col min="9221" max="9223" width="20" style="195" customWidth="1"/>
    <col min="9224" max="9475" width="9.85546875" style="195"/>
    <col min="9476" max="9476" width="54.140625" style="195" customWidth="1"/>
    <col min="9477" max="9479" width="20" style="195" customWidth="1"/>
    <col min="9480" max="9731" width="9.85546875" style="195"/>
    <col min="9732" max="9732" width="54.140625" style="195" customWidth="1"/>
    <col min="9733" max="9735" width="20" style="195" customWidth="1"/>
    <col min="9736" max="9987" width="9.85546875" style="195"/>
    <col min="9988" max="9988" width="54.140625" style="195" customWidth="1"/>
    <col min="9989" max="9991" width="20" style="195" customWidth="1"/>
    <col min="9992" max="10243" width="9.85546875" style="195"/>
    <col min="10244" max="10244" width="54.140625" style="195" customWidth="1"/>
    <col min="10245" max="10247" width="20" style="195" customWidth="1"/>
    <col min="10248" max="10499" width="9.85546875" style="195"/>
    <col min="10500" max="10500" width="54.140625" style="195" customWidth="1"/>
    <col min="10501" max="10503" width="20" style="195" customWidth="1"/>
    <col min="10504" max="10755" width="9.85546875" style="195"/>
    <col min="10756" max="10756" width="54.140625" style="195" customWidth="1"/>
    <col min="10757" max="10759" width="20" style="195" customWidth="1"/>
    <col min="10760" max="11011" width="9.85546875" style="195"/>
    <col min="11012" max="11012" width="54.140625" style="195" customWidth="1"/>
    <col min="11013" max="11015" width="20" style="195" customWidth="1"/>
    <col min="11016" max="11267" width="9.85546875" style="195"/>
    <col min="11268" max="11268" width="54.140625" style="195" customWidth="1"/>
    <col min="11269" max="11271" width="20" style="195" customWidth="1"/>
    <col min="11272" max="11523" width="9.85546875" style="195"/>
    <col min="11524" max="11524" width="54.140625" style="195" customWidth="1"/>
    <col min="11525" max="11527" width="20" style="195" customWidth="1"/>
    <col min="11528" max="11779" width="9.85546875" style="195"/>
    <col min="11780" max="11780" width="54.140625" style="195" customWidth="1"/>
    <col min="11781" max="11783" width="20" style="195" customWidth="1"/>
    <col min="11784" max="12035" width="9.85546875" style="195"/>
    <col min="12036" max="12036" width="54.140625" style="195" customWidth="1"/>
    <col min="12037" max="12039" width="20" style="195" customWidth="1"/>
    <col min="12040" max="12291" width="9.85546875" style="195"/>
    <col min="12292" max="12292" width="54.140625" style="195" customWidth="1"/>
    <col min="12293" max="12295" width="20" style="195" customWidth="1"/>
    <col min="12296" max="12547" width="9.85546875" style="195"/>
    <col min="12548" max="12548" width="54.140625" style="195" customWidth="1"/>
    <col min="12549" max="12551" width="20" style="195" customWidth="1"/>
    <col min="12552" max="12803" width="9.85546875" style="195"/>
    <col min="12804" max="12804" width="54.140625" style="195" customWidth="1"/>
    <col min="12805" max="12807" width="20" style="195" customWidth="1"/>
    <col min="12808" max="13059" width="9.85546875" style="195"/>
    <col min="13060" max="13060" width="54.140625" style="195" customWidth="1"/>
    <col min="13061" max="13063" width="20" style="195" customWidth="1"/>
    <col min="13064" max="13315" width="9.85546875" style="195"/>
    <col min="13316" max="13316" width="54.140625" style="195" customWidth="1"/>
    <col min="13317" max="13319" width="20" style="195" customWidth="1"/>
    <col min="13320" max="13571" width="9.85546875" style="195"/>
    <col min="13572" max="13572" width="54.140625" style="195" customWidth="1"/>
    <col min="13573" max="13575" width="20" style="195" customWidth="1"/>
    <col min="13576" max="13827" width="9.85546875" style="195"/>
    <col min="13828" max="13828" width="54.140625" style="195" customWidth="1"/>
    <col min="13829" max="13831" width="20" style="195" customWidth="1"/>
    <col min="13832" max="14083" width="9.85546875" style="195"/>
    <col min="14084" max="14084" width="54.140625" style="195" customWidth="1"/>
    <col min="14085" max="14087" width="20" style="195" customWidth="1"/>
    <col min="14088" max="14339" width="9.85546875" style="195"/>
    <col min="14340" max="14340" width="54.140625" style="195" customWidth="1"/>
    <col min="14341" max="14343" width="20" style="195" customWidth="1"/>
    <col min="14344" max="14595" width="9.85546875" style="195"/>
    <col min="14596" max="14596" width="54.140625" style="195" customWidth="1"/>
    <col min="14597" max="14599" width="20" style="195" customWidth="1"/>
    <col min="14600" max="14851" width="9.85546875" style="195"/>
    <col min="14852" max="14852" width="54.140625" style="195" customWidth="1"/>
    <col min="14853" max="14855" width="20" style="195" customWidth="1"/>
    <col min="14856" max="15107" width="9.85546875" style="195"/>
    <col min="15108" max="15108" width="54.140625" style="195" customWidth="1"/>
    <col min="15109" max="15111" width="20" style="195" customWidth="1"/>
    <col min="15112" max="15363" width="9.85546875" style="195"/>
    <col min="15364" max="15364" width="54.140625" style="195" customWidth="1"/>
    <col min="15365" max="15367" width="20" style="195" customWidth="1"/>
    <col min="15368" max="15619" width="9.85546875" style="195"/>
    <col min="15620" max="15620" width="54.140625" style="195" customWidth="1"/>
    <col min="15621" max="15623" width="20" style="195" customWidth="1"/>
    <col min="15624" max="15875" width="9.85546875" style="195"/>
    <col min="15876" max="15876" width="54.140625" style="195" customWidth="1"/>
    <col min="15877" max="15879" width="20" style="195" customWidth="1"/>
    <col min="15880" max="16131" width="9.85546875" style="195"/>
    <col min="16132" max="16132" width="54.140625" style="195" customWidth="1"/>
    <col min="16133" max="16135" width="20" style="195" customWidth="1"/>
    <col min="16136" max="16384" width="9.85546875" style="195"/>
  </cols>
  <sheetData>
    <row r="1" spans="1:7" ht="54.95" customHeight="1">
      <c r="A1" s="1168" t="s">
        <v>1508</v>
      </c>
      <c r="B1" s="1169"/>
      <c r="C1" s="1169"/>
      <c r="D1" s="1169"/>
      <c r="E1" s="1216"/>
      <c r="F1" s="146"/>
      <c r="G1" s="146"/>
    </row>
    <row r="2" spans="1:7" ht="54.95" customHeight="1">
      <c r="A2" s="1170" t="s">
        <v>1507</v>
      </c>
      <c r="B2" s="1171"/>
      <c r="C2" s="1171"/>
      <c r="D2" s="1171"/>
      <c r="E2" s="1217"/>
      <c r="F2" s="146"/>
      <c r="G2" s="146"/>
    </row>
    <row r="3" spans="1:7" ht="20.25" customHeight="1">
      <c r="A3" s="1070" t="s">
        <v>549</v>
      </c>
      <c r="B3" s="1071"/>
      <c r="C3" s="1072" t="s">
        <v>550</v>
      </c>
      <c r="D3" s="1072"/>
      <c r="E3" s="1073"/>
    </row>
    <row r="4" spans="1:7" ht="54.95" customHeight="1">
      <c r="A4" s="302" t="s">
        <v>583</v>
      </c>
      <c r="B4" s="302" t="s">
        <v>85</v>
      </c>
      <c r="C4" s="302" t="s">
        <v>86</v>
      </c>
      <c r="D4" s="302" t="s">
        <v>84</v>
      </c>
      <c r="E4" s="302" t="s">
        <v>584</v>
      </c>
      <c r="F4" s="194"/>
      <c r="G4" s="194"/>
    </row>
    <row r="5" spans="1:7" ht="54.95" customHeight="1">
      <c r="A5" s="412" t="s">
        <v>585</v>
      </c>
      <c r="B5" s="410">
        <v>1014</v>
      </c>
      <c r="C5" s="410">
        <v>2846</v>
      </c>
      <c r="D5" s="399">
        <f t="shared" ref="D5:D12" si="0">C5+B5</f>
        <v>3860</v>
      </c>
      <c r="E5" s="411" t="s">
        <v>586</v>
      </c>
      <c r="F5" s="196"/>
      <c r="G5" s="196"/>
    </row>
    <row r="6" spans="1:7" ht="54.95" customHeight="1">
      <c r="A6" s="412" t="s">
        <v>587</v>
      </c>
      <c r="B6" s="288">
        <v>15129</v>
      </c>
      <c r="C6" s="288">
        <v>13497</v>
      </c>
      <c r="D6" s="383">
        <f t="shared" si="0"/>
        <v>28626</v>
      </c>
      <c r="E6" s="411" t="s">
        <v>588</v>
      </c>
      <c r="F6" s="196"/>
      <c r="G6" s="196"/>
    </row>
    <row r="7" spans="1:7" ht="54.95" customHeight="1">
      <c r="A7" s="412" t="s">
        <v>589</v>
      </c>
      <c r="B7" s="286">
        <v>14310</v>
      </c>
      <c r="C7" s="286">
        <v>9056</v>
      </c>
      <c r="D7" s="383">
        <f t="shared" si="0"/>
        <v>23366</v>
      </c>
      <c r="E7" s="411" t="s">
        <v>590</v>
      </c>
      <c r="F7" s="196"/>
      <c r="G7" s="196"/>
    </row>
    <row r="8" spans="1:7" ht="54.95" customHeight="1">
      <c r="A8" s="412" t="s">
        <v>318</v>
      </c>
      <c r="B8" s="288">
        <v>19567</v>
      </c>
      <c r="C8" s="288">
        <v>8324</v>
      </c>
      <c r="D8" s="383">
        <f t="shared" si="0"/>
        <v>27891</v>
      </c>
      <c r="E8" s="411" t="s">
        <v>678</v>
      </c>
      <c r="F8" s="196"/>
      <c r="G8" s="196"/>
    </row>
    <row r="9" spans="1:7" ht="54.95" customHeight="1">
      <c r="A9" s="412" t="s">
        <v>591</v>
      </c>
      <c r="B9" s="286">
        <v>4914</v>
      </c>
      <c r="C9" s="286">
        <v>3826</v>
      </c>
      <c r="D9" s="383">
        <f t="shared" si="0"/>
        <v>8740</v>
      </c>
      <c r="E9" s="411" t="s">
        <v>592</v>
      </c>
      <c r="F9" s="196"/>
      <c r="G9" s="196"/>
    </row>
    <row r="10" spans="1:7" ht="54.95" customHeight="1">
      <c r="A10" s="412" t="s">
        <v>593</v>
      </c>
      <c r="B10" s="288">
        <v>574</v>
      </c>
      <c r="C10" s="288">
        <v>720</v>
      </c>
      <c r="D10" s="383">
        <f t="shared" si="0"/>
        <v>1294</v>
      </c>
      <c r="E10" s="411" t="s">
        <v>594</v>
      </c>
      <c r="F10" s="196"/>
      <c r="G10" s="196"/>
    </row>
    <row r="11" spans="1:7" ht="54.95" customHeight="1">
      <c r="A11" s="412" t="s">
        <v>595</v>
      </c>
      <c r="B11" s="286">
        <v>168940</v>
      </c>
      <c r="C11" s="286">
        <v>174754</v>
      </c>
      <c r="D11" s="383">
        <f t="shared" si="0"/>
        <v>343694</v>
      </c>
      <c r="E11" s="411" t="s">
        <v>596</v>
      </c>
      <c r="F11" s="196"/>
      <c r="G11" s="196"/>
    </row>
    <row r="12" spans="1:7" ht="54.95" customHeight="1">
      <c r="A12" s="412" t="s">
        <v>123</v>
      </c>
      <c r="B12" s="288">
        <v>71963</v>
      </c>
      <c r="C12" s="288">
        <v>69375</v>
      </c>
      <c r="D12" s="383">
        <f t="shared" si="0"/>
        <v>141338</v>
      </c>
      <c r="E12" s="411" t="s">
        <v>597</v>
      </c>
      <c r="F12" s="196"/>
      <c r="G12" s="196"/>
    </row>
    <row r="13" spans="1:7" ht="33" customHeight="1">
      <c r="A13" s="1032" t="s">
        <v>372</v>
      </c>
      <c r="B13" s="1032"/>
      <c r="C13" s="1032"/>
      <c r="D13" s="1032"/>
      <c r="E13" s="1032"/>
    </row>
  </sheetData>
  <mergeCells count="5">
    <mergeCell ref="A1:E1"/>
    <mergeCell ref="A2:E2"/>
    <mergeCell ref="A3:B3"/>
    <mergeCell ref="C3:E3"/>
    <mergeCell ref="A13:E13"/>
  </mergeCells>
  <printOptions horizontalCentered="1" verticalCentered="1"/>
  <pageMargins left="0.43307086614173229" right="0.82677165354330717" top="0.59055118110236227" bottom="0.59055118110236227" header="0.51181102362204722" footer="0.51181102362204722"/>
  <pageSetup paperSize="9" scale="43" orientation="portrait" r:id="rId1"/>
  <headerFooter alignWithMargins="0"/>
  <colBreaks count="1" manualBreakCount="1">
    <brk id="7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T28"/>
  <sheetViews>
    <sheetView showGridLines="0" rightToLeft="1" zoomScaleNormal="100" workbookViewId="0">
      <selection activeCell="A2" sqref="A2:J2"/>
    </sheetView>
  </sheetViews>
  <sheetFormatPr defaultColWidth="8.85546875" defaultRowHeight="15.75"/>
  <cols>
    <col min="1" max="1" width="20" style="205" customWidth="1"/>
    <col min="2" max="2" width="13" style="205" customWidth="1"/>
    <col min="3" max="3" width="13.28515625" style="205" customWidth="1"/>
    <col min="4" max="4" width="14" style="205" customWidth="1"/>
    <col min="5" max="5" width="13.85546875" style="205" customWidth="1"/>
    <col min="6" max="6" width="14" style="205" bestFit="1" customWidth="1"/>
    <col min="7" max="8" width="13" style="205" customWidth="1"/>
    <col min="9" max="9" width="13.28515625" style="205" customWidth="1"/>
    <col min="10" max="10" width="23.85546875" style="205" customWidth="1"/>
    <col min="11" max="11" width="26.42578125" style="205" customWidth="1"/>
    <col min="12" max="12" width="25.28515625" style="205" customWidth="1"/>
    <col min="13" max="13" width="8.85546875" style="198"/>
    <col min="14" max="256" width="8.85546875" style="205"/>
    <col min="257" max="257" width="12" style="205" customWidth="1"/>
    <col min="258" max="258" width="14.28515625" style="205" customWidth="1"/>
    <col min="259" max="259" width="13" style="205" customWidth="1"/>
    <col min="260" max="260" width="13.28515625" style="205" customWidth="1"/>
    <col min="261" max="261" width="14" style="205" customWidth="1"/>
    <col min="262" max="262" width="13.85546875" style="205" customWidth="1"/>
    <col min="263" max="263" width="12.28515625" style="205" customWidth="1"/>
    <col min="264" max="265" width="13" style="205" customWidth="1"/>
    <col min="266" max="266" width="13.28515625" style="205" customWidth="1"/>
    <col min="267" max="267" width="26.42578125" style="205" customWidth="1"/>
    <col min="268" max="268" width="25.28515625" style="205" customWidth="1"/>
    <col min="269" max="512" width="8.85546875" style="205"/>
    <col min="513" max="513" width="12" style="205" customWidth="1"/>
    <col min="514" max="514" width="14.28515625" style="205" customWidth="1"/>
    <col min="515" max="515" width="13" style="205" customWidth="1"/>
    <col min="516" max="516" width="13.28515625" style="205" customWidth="1"/>
    <col min="517" max="517" width="14" style="205" customWidth="1"/>
    <col min="518" max="518" width="13.85546875" style="205" customWidth="1"/>
    <col min="519" max="519" width="12.28515625" style="205" customWidth="1"/>
    <col min="520" max="521" width="13" style="205" customWidth="1"/>
    <col min="522" max="522" width="13.28515625" style="205" customWidth="1"/>
    <col min="523" max="523" width="26.42578125" style="205" customWidth="1"/>
    <col min="524" max="524" width="25.28515625" style="205" customWidth="1"/>
    <col min="525" max="768" width="8.85546875" style="205"/>
    <col min="769" max="769" width="12" style="205" customWidth="1"/>
    <col min="770" max="770" width="14.28515625" style="205" customWidth="1"/>
    <col min="771" max="771" width="13" style="205" customWidth="1"/>
    <col min="772" max="772" width="13.28515625" style="205" customWidth="1"/>
    <col min="773" max="773" width="14" style="205" customWidth="1"/>
    <col min="774" max="774" width="13.85546875" style="205" customWidth="1"/>
    <col min="775" max="775" width="12.28515625" style="205" customWidth="1"/>
    <col min="776" max="777" width="13" style="205" customWidth="1"/>
    <col min="778" max="778" width="13.28515625" style="205" customWidth="1"/>
    <col min="779" max="779" width="26.42578125" style="205" customWidth="1"/>
    <col min="780" max="780" width="25.28515625" style="205" customWidth="1"/>
    <col min="781" max="1024" width="8.85546875" style="205"/>
    <col min="1025" max="1025" width="12" style="205" customWidth="1"/>
    <col min="1026" max="1026" width="14.28515625" style="205" customWidth="1"/>
    <col min="1027" max="1027" width="13" style="205" customWidth="1"/>
    <col min="1028" max="1028" width="13.28515625" style="205" customWidth="1"/>
    <col min="1029" max="1029" width="14" style="205" customWidth="1"/>
    <col min="1030" max="1030" width="13.85546875" style="205" customWidth="1"/>
    <col min="1031" max="1031" width="12.28515625" style="205" customWidth="1"/>
    <col min="1032" max="1033" width="13" style="205" customWidth="1"/>
    <col min="1034" max="1034" width="13.28515625" style="205" customWidth="1"/>
    <col min="1035" max="1035" width="26.42578125" style="205" customWidth="1"/>
    <col min="1036" max="1036" width="25.28515625" style="205" customWidth="1"/>
    <col min="1037" max="1280" width="8.85546875" style="205"/>
    <col min="1281" max="1281" width="12" style="205" customWidth="1"/>
    <col min="1282" max="1282" width="14.28515625" style="205" customWidth="1"/>
    <col min="1283" max="1283" width="13" style="205" customWidth="1"/>
    <col min="1284" max="1284" width="13.28515625" style="205" customWidth="1"/>
    <col min="1285" max="1285" width="14" style="205" customWidth="1"/>
    <col min="1286" max="1286" width="13.85546875" style="205" customWidth="1"/>
    <col min="1287" max="1287" width="12.28515625" style="205" customWidth="1"/>
    <col min="1288" max="1289" width="13" style="205" customWidth="1"/>
    <col min="1290" max="1290" width="13.28515625" style="205" customWidth="1"/>
    <col min="1291" max="1291" width="26.42578125" style="205" customWidth="1"/>
    <col min="1292" max="1292" width="25.28515625" style="205" customWidth="1"/>
    <col min="1293" max="1536" width="8.85546875" style="205"/>
    <col min="1537" max="1537" width="12" style="205" customWidth="1"/>
    <col min="1538" max="1538" width="14.28515625" style="205" customWidth="1"/>
    <col min="1539" max="1539" width="13" style="205" customWidth="1"/>
    <col min="1540" max="1540" width="13.28515625" style="205" customWidth="1"/>
    <col min="1541" max="1541" width="14" style="205" customWidth="1"/>
    <col min="1542" max="1542" width="13.85546875" style="205" customWidth="1"/>
    <col min="1543" max="1543" width="12.28515625" style="205" customWidth="1"/>
    <col min="1544" max="1545" width="13" style="205" customWidth="1"/>
    <col min="1546" max="1546" width="13.28515625" style="205" customWidth="1"/>
    <col min="1547" max="1547" width="26.42578125" style="205" customWidth="1"/>
    <col min="1548" max="1548" width="25.28515625" style="205" customWidth="1"/>
    <col min="1549" max="1792" width="8.85546875" style="205"/>
    <col min="1793" max="1793" width="12" style="205" customWidth="1"/>
    <col min="1794" max="1794" width="14.28515625" style="205" customWidth="1"/>
    <col min="1795" max="1795" width="13" style="205" customWidth="1"/>
    <col min="1796" max="1796" width="13.28515625" style="205" customWidth="1"/>
    <col min="1797" max="1797" width="14" style="205" customWidth="1"/>
    <col min="1798" max="1798" width="13.85546875" style="205" customWidth="1"/>
    <col min="1799" max="1799" width="12.28515625" style="205" customWidth="1"/>
    <col min="1800" max="1801" width="13" style="205" customWidth="1"/>
    <col min="1802" max="1802" width="13.28515625" style="205" customWidth="1"/>
    <col min="1803" max="1803" width="26.42578125" style="205" customWidth="1"/>
    <col min="1804" max="1804" width="25.28515625" style="205" customWidth="1"/>
    <col min="1805" max="2048" width="8.85546875" style="205"/>
    <col min="2049" max="2049" width="12" style="205" customWidth="1"/>
    <col min="2050" max="2050" width="14.28515625" style="205" customWidth="1"/>
    <col min="2051" max="2051" width="13" style="205" customWidth="1"/>
    <col min="2052" max="2052" width="13.28515625" style="205" customWidth="1"/>
    <col min="2053" max="2053" width="14" style="205" customWidth="1"/>
    <col min="2054" max="2054" width="13.85546875" style="205" customWidth="1"/>
    <col min="2055" max="2055" width="12.28515625" style="205" customWidth="1"/>
    <col min="2056" max="2057" width="13" style="205" customWidth="1"/>
    <col min="2058" max="2058" width="13.28515625" style="205" customWidth="1"/>
    <col min="2059" max="2059" width="26.42578125" style="205" customWidth="1"/>
    <col min="2060" max="2060" width="25.28515625" style="205" customWidth="1"/>
    <col min="2061" max="2304" width="8.85546875" style="205"/>
    <col min="2305" max="2305" width="12" style="205" customWidth="1"/>
    <col min="2306" max="2306" width="14.28515625" style="205" customWidth="1"/>
    <col min="2307" max="2307" width="13" style="205" customWidth="1"/>
    <col min="2308" max="2308" width="13.28515625" style="205" customWidth="1"/>
    <col min="2309" max="2309" width="14" style="205" customWidth="1"/>
    <col min="2310" max="2310" width="13.85546875" style="205" customWidth="1"/>
    <col min="2311" max="2311" width="12.28515625" style="205" customWidth="1"/>
    <col min="2312" max="2313" width="13" style="205" customWidth="1"/>
    <col min="2314" max="2314" width="13.28515625" style="205" customWidth="1"/>
    <col min="2315" max="2315" width="26.42578125" style="205" customWidth="1"/>
    <col min="2316" max="2316" width="25.28515625" style="205" customWidth="1"/>
    <col min="2317" max="2560" width="8.85546875" style="205"/>
    <col min="2561" max="2561" width="12" style="205" customWidth="1"/>
    <col min="2562" max="2562" width="14.28515625" style="205" customWidth="1"/>
    <col min="2563" max="2563" width="13" style="205" customWidth="1"/>
    <col min="2564" max="2564" width="13.28515625" style="205" customWidth="1"/>
    <col min="2565" max="2565" width="14" style="205" customWidth="1"/>
    <col min="2566" max="2566" width="13.85546875" style="205" customWidth="1"/>
    <col min="2567" max="2567" width="12.28515625" style="205" customWidth="1"/>
    <col min="2568" max="2569" width="13" style="205" customWidth="1"/>
    <col min="2570" max="2570" width="13.28515625" style="205" customWidth="1"/>
    <col min="2571" max="2571" width="26.42578125" style="205" customWidth="1"/>
    <col min="2572" max="2572" width="25.28515625" style="205" customWidth="1"/>
    <col min="2573" max="2816" width="8.85546875" style="205"/>
    <col min="2817" max="2817" width="12" style="205" customWidth="1"/>
    <col min="2818" max="2818" width="14.28515625" style="205" customWidth="1"/>
    <col min="2819" max="2819" width="13" style="205" customWidth="1"/>
    <col min="2820" max="2820" width="13.28515625" style="205" customWidth="1"/>
    <col min="2821" max="2821" width="14" style="205" customWidth="1"/>
    <col min="2822" max="2822" width="13.85546875" style="205" customWidth="1"/>
    <col min="2823" max="2823" width="12.28515625" style="205" customWidth="1"/>
    <col min="2824" max="2825" width="13" style="205" customWidth="1"/>
    <col min="2826" max="2826" width="13.28515625" style="205" customWidth="1"/>
    <col min="2827" max="2827" width="26.42578125" style="205" customWidth="1"/>
    <col min="2828" max="2828" width="25.28515625" style="205" customWidth="1"/>
    <col min="2829" max="3072" width="8.85546875" style="205"/>
    <col min="3073" max="3073" width="12" style="205" customWidth="1"/>
    <col min="3074" max="3074" width="14.28515625" style="205" customWidth="1"/>
    <col min="3075" max="3075" width="13" style="205" customWidth="1"/>
    <col min="3076" max="3076" width="13.28515625" style="205" customWidth="1"/>
    <col min="3077" max="3077" width="14" style="205" customWidth="1"/>
    <col min="3078" max="3078" width="13.85546875" style="205" customWidth="1"/>
    <col min="3079" max="3079" width="12.28515625" style="205" customWidth="1"/>
    <col min="3080" max="3081" width="13" style="205" customWidth="1"/>
    <col min="3082" max="3082" width="13.28515625" style="205" customWidth="1"/>
    <col min="3083" max="3083" width="26.42578125" style="205" customWidth="1"/>
    <col min="3084" max="3084" width="25.28515625" style="205" customWidth="1"/>
    <col min="3085" max="3328" width="8.85546875" style="205"/>
    <col min="3329" max="3329" width="12" style="205" customWidth="1"/>
    <col min="3330" max="3330" width="14.28515625" style="205" customWidth="1"/>
    <col min="3331" max="3331" width="13" style="205" customWidth="1"/>
    <col min="3332" max="3332" width="13.28515625" style="205" customWidth="1"/>
    <col min="3333" max="3333" width="14" style="205" customWidth="1"/>
    <col min="3334" max="3334" width="13.85546875" style="205" customWidth="1"/>
    <col min="3335" max="3335" width="12.28515625" style="205" customWidth="1"/>
    <col min="3336" max="3337" width="13" style="205" customWidth="1"/>
    <col min="3338" max="3338" width="13.28515625" style="205" customWidth="1"/>
    <col min="3339" max="3339" width="26.42578125" style="205" customWidth="1"/>
    <col min="3340" max="3340" width="25.28515625" style="205" customWidth="1"/>
    <col min="3341" max="3584" width="8.85546875" style="205"/>
    <col min="3585" max="3585" width="12" style="205" customWidth="1"/>
    <col min="3586" max="3586" width="14.28515625" style="205" customWidth="1"/>
    <col min="3587" max="3587" width="13" style="205" customWidth="1"/>
    <col min="3588" max="3588" width="13.28515625" style="205" customWidth="1"/>
    <col min="3589" max="3589" width="14" style="205" customWidth="1"/>
    <col min="3590" max="3590" width="13.85546875" style="205" customWidth="1"/>
    <col min="3591" max="3591" width="12.28515625" style="205" customWidth="1"/>
    <col min="3592" max="3593" width="13" style="205" customWidth="1"/>
    <col min="3594" max="3594" width="13.28515625" style="205" customWidth="1"/>
    <col min="3595" max="3595" width="26.42578125" style="205" customWidth="1"/>
    <col min="3596" max="3596" width="25.28515625" style="205" customWidth="1"/>
    <col min="3597" max="3840" width="8.85546875" style="205"/>
    <col min="3841" max="3841" width="12" style="205" customWidth="1"/>
    <col min="3842" max="3842" width="14.28515625" style="205" customWidth="1"/>
    <col min="3843" max="3843" width="13" style="205" customWidth="1"/>
    <col min="3844" max="3844" width="13.28515625" style="205" customWidth="1"/>
    <col min="3845" max="3845" width="14" style="205" customWidth="1"/>
    <col min="3846" max="3846" width="13.85546875" style="205" customWidth="1"/>
    <col min="3847" max="3847" width="12.28515625" style="205" customWidth="1"/>
    <col min="3848" max="3849" width="13" style="205" customWidth="1"/>
    <col min="3850" max="3850" width="13.28515625" style="205" customWidth="1"/>
    <col min="3851" max="3851" width="26.42578125" style="205" customWidth="1"/>
    <col min="3852" max="3852" width="25.28515625" style="205" customWidth="1"/>
    <col min="3853" max="4096" width="8.85546875" style="205"/>
    <col min="4097" max="4097" width="12" style="205" customWidth="1"/>
    <col min="4098" max="4098" width="14.28515625" style="205" customWidth="1"/>
    <col min="4099" max="4099" width="13" style="205" customWidth="1"/>
    <col min="4100" max="4100" width="13.28515625" style="205" customWidth="1"/>
    <col min="4101" max="4101" width="14" style="205" customWidth="1"/>
    <col min="4102" max="4102" width="13.85546875" style="205" customWidth="1"/>
    <col min="4103" max="4103" width="12.28515625" style="205" customWidth="1"/>
    <col min="4104" max="4105" width="13" style="205" customWidth="1"/>
    <col min="4106" max="4106" width="13.28515625" style="205" customWidth="1"/>
    <col min="4107" max="4107" width="26.42578125" style="205" customWidth="1"/>
    <col min="4108" max="4108" width="25.28515625" style="205" customWidth="1"/>
    <col min="4109" max="4352" width="8.85546875" style="205"/>
    <col min="4353" max="4353" width="12" style="205" customWidth="1"/>
    <col min="4354" max="4354" width="14.28515625" style="205" customWidth="1"/>
    <col min="4355" max="4355" width="13" style="205" customWidth="1"/>
    <col min="4356" max="4356" width="13.28515625" style="205" customWidth="1"/>
    <col min="4357" max="4357" width="14" style="205" customWidth="1"/>
    <col min="4358" max="4358" width="13.85546875" style="205" customWidth="1"/>
    <col min="4359" max="4359" width="12.28515625" style="205" customWidth="1"/>
    <col min="4360" max="4361" width="13" style="205" customWidth="1"/>
    <col min="4362" max="4362" width="13.28515625" style="205" customWidth="1"/>
    <col min="4363" max="4363" width="26.42578125" style="205" customWidth="1"/>
    <col min="4364" max="4364" width="25.28515625" style="205" customWidth="1"/>
    <col min="4365" max="4608" width="8.85546875" style="205"/>
    <col min="4609" max="4609" width="12" style="205" customWidth="1"/>
    <col min="4610" max="4610" width="14.28515625" style="205" customWidth="1"/>
    <col min="4611" max="4611" width="13" style="205" customWidth="1"/>
    <col min="4612" max="4612" width="13.28515625" style="205" customWidth="1"/>
    <col min="4613" max="4613" width="14" style="205" customWidth="1"/>
    <col min="4614" max="4614" width="13.85546875" style="205" customWidth="1"/>
    <col min="4615" max="4615" width="12.28515625" style="205" customWidth="1"/>
    <col min="4616" max="4617" width="13" style="205" customWidth="1"/>
    <col min="4618" max="4618" width="13.28515625" style="205" customWidth="1"/>
    <col min="4619" max="4619" width="26.42578125" style="205" customWidth="1"/>
    <col min="4620" max="4620" width="25.28515625" style="205" customWidth="1"/>
    <col min="4621" max="4864" width="8.85546875" style="205"/>
    <col min="4865" max="4865" width="12" style="205" customWidth="1"/>
    <col min="4866" max="4866" width="14.28515625" style="205" customWidth="1"/>
    <col min="4867" max="4867" width="13" style="205" customWidth="1"/>
    <col min="4868" max="4868" width="13.28515625" style="205" customWidth="1"/>
    <col min="4869" max="4869" width="14" style="205" customWidth="1"/>
    <col min="4870" max="4870" width="13.85546875" style="205" customWidth="1"/>
    <col min="4871" max="4871" width="12.28515625" style="205" customWidth="1"/>
    <col min="4872" max="4873" width="13" style="205" customWidth="1"/>
    <col min="4874" max="4874" width="13.28515625" style="205" customWidth="1"/>
    <col min="4875" max="4875" width="26.42578125" style="205" customWidth="1"/>
    <col min="4876" max="4876" width="25.28515625" style="205" customWidth="1"/>
    <col min="4877" max="5120" width="8.85546875" style="205"/>
    <col min="5121" max="5121" width="12" style="205" customWidth="1"/>
    <col min="5122" max="5122" width="14.28515625" style="205" customWidth="1"/>
    <col min="5123" max="5123" width="13" style="205" customWidth="1"/>
    <col min="5124" max="5124" width="13.28515625" style="205" customWidth="1"/>
    <col min="5125" max="5125" width="14" style="205" customWidth="1"/>
    <col min="5126" max="5126" width="13.85546875" style="205" customWidth="1"/>
    <col min="5127" max="5127" width="12.28515625" style="205" customWidth="1"/>
    <col min="5128" max="5129" width="13" style="205" customWidth="1"/>
    <col min="5130" max="5130" width="13.28515625" style="205" customWidth="1"/>
    <col min="5131" max="5131" width="26.42578125" style="205" customWidth="1"/>
    <col min="5132" max="5132" width="25.28515625" style="205" customWidth="1"/>
    <col min="5133" max="5376" width="8.85546875" style="205"/>
    <col min="5377" max="5377" width="12" style="205" customWidth="1"/>
    <col min="5378" max="5378" width="14.28515625" style="205" customWidth="1"/>
    <col min="5379" max="5379" width="13" style="205" customWidth="1"/>
    <col min="5380" max="5380" width="13.28515625" style="205" customWidth="1"/>
    <col min="5381" max="5381" width="14" style="205" customWidth="1"/>
    <col min="5382" max="5382" width="13.85546875" style="205" customWidth="1"/>
    <col min="5383" max="5383" width="12.28515625" style="205" customWidth="1"/>
    <col min="5384" max="5385" width="13" style="205" customWidth="1"/>
    <col min="5386" max="5386" width="13.28515625" style="205" customWidth="1"/>
    <col min="5387" max="5387" width="26.42578125" style="205" customWidth="1"/>
    <col min="5388" max="5388" width="25.28515625" style="205" customWidth="1"/>
    <col min="5389" max="5632" width="8.85546875" style="205"/>
    <col min="5633" max="5633" width="12" style="205" customWidth="1"/>
    <col min="5634" max="5634" width="14.28515625" style="205" customWidth="1"/>
    <col min="5635" max="5635" width="13" style="205" customWidth="1"/>
    <col min="5636" max="5636" width="13.28515625" style="205" customWidth="1"/>
    <col min="5637" max="5637" width="14" style="205" customWidth="1"/>
    <col min="5638" max="5638" width="13.85546875" style="205" customWidth="1"/>
    <col min="5639" max="5639" width="12.28515625" style="205" customWidth="1"/>
    <col min="5640" max="5641" width="13" style="205" customWidth="1"/>
    <col min="5642" max="5642" width="13.28515625" style="205" customWidth="1"/>
    <col min="5643" max="5643" width="26.42578125" style="205" customWidth="1"/>
    <col min="5644" max="5644" width="25.28515625" style="205" customWidth="1"/>
    <col min="5645" max="5888" width="8.85546875" style="205"/>
    <col min="5889" max="5889" width="12" style="205" customWidth="1"/>
    <col min="5890" max="5890" width="14.28515625" style="205" customWidth="1"/>
    <col min="5891" max="5891" width="13" style="205" customWidth="1"/>
    <col min="5892" max="5892" width="13.28515625" style="205" customWidth="1"/>
    <col min="5893" max="5893" width="14" style="205" customWidth="1"/>
    <col min="5894" max="5894" width="13.85546875" style="205" customWidth="1"/>
    <col min="5895" max="5895" width="12.28515625" style="205" customWidth="1"/>
    <col min="5896" max="5897" width="13" style="205" customWidth="1"/>
    <col min="5898" max="5898" width="13.28515625" style="205" customWidth="1"/>
    <col min="5899" max="5899" width="26.42578125" style="205" customWidth="1"/>
    <col min="5900" max="5900" width="25.28515625" style="205" customWidth="1"/>
    <col min="5901" max="6144" width="8.85546875" style="205"/>
    <col min="6145" max="6145" width="12" style="205" customWidth="1"/>
    <col min="6146" max="6146" width="14.28515625" style="205" customWidth="1"/>
    <col min="6147" max="6147" width="13" style="205" customWidth="1"/>
    <col min="6148" max="6148" width="13.28515625" style="205" customWidth="1"/>
    <col min="6149" max="6149" width="14" style="205" customWidth="1"/>
    <col min="6150" max="6150" width="13.85546875" style="205" customWidth="1"/>
    <col min="6151" max="6151" width="12.28515625" style="205" customWidth="1"/>
    <col min="6152" max="6153" width="13" style="205" customWidth="1"/>
    <col min="6154" max="6154" width="13.28515625" style="205" customWidth="1"/>
    <col min="6155" max="6155" width="26.42578125" style="205" customWidth="1"/>
    <col min="6156" max="6156" width="25.28515625" style="205" customWidth="1"/>
    <col min="6157" max="6400" width="8.85546875" style="205"/>
    <col min="6401" max="6401" width="12" style="205" customWidth="1"/>
    <col min="6402" max="6402" width="14.28515625" style="205" customWidth="1"/>
    <col min="6403" max="6403" width="13" style="205" customWidth="1"/>
    <col min="6404" max="6404" width="13.28515625" style="205" customWidth="1"/>
    <col min="6405" max="6405" width="14" style="205" customWidth="1"/>
    <col min="6406" max="6406" width="13.85546875" style="205" customWidth="1"/>
    <col min="6407" max="6407" width="12.28515625" style="205" customWidth="1"/>
    <col min="6408" max="6409" width="13" style="205" customWidth="1"/>
    <col min="6410" max="6410" width="13.28515625" style="205" customWidth="1"/>
    <col min="6411" max="6411" width="26.42578125" style="205" customWidth="1"/>
    <col min="6412" max="6412" width="25.28515625" style="205" customWidth="1"/>
    <col min="6413" max="6656" width="8.85546875" style="205"/>
    <col min="6657" max="6657" width="12" style="205" customWidth="1"/>
    <col min="6658" max="6658" width="14.28515625" style="205" customWidth="1"/>
    <col min="6659" max="6659" width="13" style="205" customWidth="1"/>
    <col min="6660" max="6660" width="13.28515625" style="205" customWidth="1"/>
    <col min="6661" max="6661" width="14" style="205" customWidth="1"/>
    <col min="6662" max="6662" width="13.85546875" style="205" customWidth="1"/>
    <col min="6663" max="6663" width="12.28515625" style="205" customWidth="1"/>
    <col min="6664" max="6665" width="13" style="205" customWidth="1"/>
    <col min="6666" max="6666" width="13.28515625" style="205" customWidth="1"/>
    <col min="6667" max="6667" width="26.42578125" style="205" customWidth="1"/>
    <col min="6668" max="6668" width="25.28515625" style="205" customWidth="1"/>
    <col min="6669" max="6912" width="8.85546875" style="205"/>
    <col min="6913" max="6913" width="12" style="205" customWidth="1"/>
    <col min="6914" max="6914" width="14.28515625" style="205" customWidth="1"/>
    <col min="6915" max="6915" width="13" style="205" customWidth="1"/>
    <col min="6916" max="6916" width="13.28515625" style="205" customWidth="1"/>
    <col min="6917" max="6917" width="14" style="205" customWidth="1"/>
    <col min="6918" max="6918" width="13.85546875" style="205" customWidth="1"/>
    <col min="6919" max="6919" width="12.28515625" style="205" customWidth="1"/>
    <col min="6920" max="6921" width="13" style="205" customWidth="1"/>
    <col min="6922" max="6922" width="13.28515625" style="205" customWidth="1"/>
    <col min="6923" max="6923" width="26.42578125" style="205" customWidth="1"/>
    <col min="6924" max="6924" width="25.28515625" style="205" customWidth="1"/>
    <col min="6925" max="7168" width="8.85546875" style="205"/>
    <col min="7169" max="7169" width="12" style="205" customWidth="1"/>
    <col min="7170" max="7170" width="14.28515625" style="205" customWidth="1"/>
    <col min="7171" max="7171" width="13" style="205" customWidth="1"/>
    <col min="7172" max="7172" width="13.28515625" style="205" customWidth="1"/>
    <col min="7173" max="7173" width="14" style="205" customWidth="1"/>
    <col min="7174" max="7174" width="13.85546875" style="205" customWidth="1"/>
    <col min="7175" max="7175" width="12.28515625" style="205" customWidth="1"/>
    <col min="7176" max="7177" width="13" style="205" customWidth="1"/>
    <col min="7178" max="7178" width="13.28515625" style="205" customWidth="1"/>
    <col min="7179" max="7179" width="26.42578125" style="205" customWidth="1"/>
    <col min="7180" max="7180" width="25.28515625" style="205" customWidth="1"/>
    <col min="7181" max="7424" width="8.85546875" style="205"/>
    <col min="7425" max="7425" width="12" style="205" customWidth="1"/>
    <col min="7426" max="7426" width="14.28515625" style="205" customWidth="1"/>
    <col min="7427" max="7427" width="13" style="205" customWidth="1"/>
    <col min="7428" max="7428" width="13.28515625" style="205" customWidth="1"/>
    <col min="7429" max="7429" width="14" style="205" customWidth="1"/>
    <col min="7430" max="7430" width="13.85546875" style="205" customWidth="1"/>
    <col min="7431" max="7431" width="12.28515625" style="205" customWidth="1"/>
    <col min="7432" max="7433" width="13" style="205" customWidth="1"/>
    <col min="7434" max="7434" width="13.28515625" style="205" customWidth="1"/>
    <col min="7435" max="7435" width="26.42578125" style="205" customWidth="1"/>
    <col min="7436" max="7436" width="25.28515625" style="205" customWidth="1"/>
    <col min="7437" max="7680" width="8.85546875" style="205"/>
    <col min="7681" max="7681" width="12" style="205" customWidth="1"/>
    <col min="7682" max="7682" width="14.28515625" style="205" customWidth="1"/>
    <col min="7683" max="7683" width="13" style="205" customWidth="1"/>
    <col min="7684" max="7684" width="13.28515625" style="205" customWidth="1"/>
    <col min="7685" max="7685" width="14" style="205" customWidth="1"/>
    <col min="7686" max="7686" width="13.85546875" style="205" customWidth="1"/>
    <col min="7687" max="7687" width="12.28515625" style="205" customWidth="1"/>
    <col min="7688" max="7689" width="13" style="205" customWidth="1"/>
    <col min="7690" max="7690" width="13.28515625" style="205" customWidth="1"/>
    <col min="7691" max="7691" width="26.42578125" style="205" customWidth="1"/>
    <col min="7692" max="7692" width="25.28515625" style="205" customWidth="1"/>
    <col min="7693" max="7936" width="8.85546875" style="205"/>
    <col min="7937" max="7937" width="12" style="205" customWidth="1"/>
    <col min="7938" max="7938" width="14.28515625" style="205" customWidth="1"/>
    <col min="7939" max="7939" width="13" style="205" customWidth="1"/>
    <col min="7940" max="7940" width="13.28515625" style="205" customWidth="1"/>
    <col min="7941" max="7941" width="14" style="205" customWidth="1"/>
    <col min="7942" max="7942" width="13.85546875" style="205" customWidth="1"/>
    <col min="7943" max="7943" width="12.28515625" style="205" customWidth="1"/>
    <col min="7944" max="7945" width="13" style="205" customWidth="1"/>
    <col min="7946" max="7946" width="13.28515625" style="205" customWidth="1"/>
    <col min="7947" max="7947" width="26.42578125" style="205" customWidth="1"/>
    <col min="7948" max="7948" width="25.28515625" style="205" customWidth="1"/>
    <col min="7949" max="8192" width="8.85546875" style="205"/>
    <col min="8193" max="8193" width="12" style="205" customWidth="1"/>
    <col min="8194" max="8194" width="14.28515625" style="205" customWidth="1"/>
    <col min="8195" max="8195" width="13" style="205" customWidth="1"/>
    <col min="8196" max="8196" width="13.28515625" style="205" customWidth="1"/>
    <col min="8197" max="8197" width="14" style="205" customWidth="1"/>
    <col min="8198" max="8198" width="13.85546875" style="205" customWidth="1"/>
    <col min="8199" max="8199" width="12.28515625" style="205" customWidth="1"/>
    <col min="8200" max="8201" width="13" style="205" customWidth="1"/>
    <col min="8202" max="8202" width="13.28515625" style="205" customWidth="1"/>
    <col min="8203" max="8203" width="26.42578125" style="205" customWidth="1"/>
    <col min="8204" max="8204" width="25.28515625" style="205" customWidth="1"/>
    <col min="8205" max="8448" width="8.85546875" style="205"/>
    <col min="8449" max="8449" width="12" style="205" customWidth="1"/>
    <col min="8450" max="8450" width="14.28515625" style="205" customWidth="1"/>
    <col min="8451" max="8451" width="13" style="205" customWidth="1"/>
    <col min="8452" max="8452" width="13.28515625" style="205" customWidth="1"/>
    <col min="8453" max="8453" width="14" style="205" customWidth="1"/>
    <col min="8454" max="8454" width="13.85546875" style="205" customWidth="1"/>
    <col min="8455" max="8455" width="12.28515625" style="205" customWidth="1"/>
    <col min="8456" max="8457" width="13" style="205" customWidth="1"/>
    <col min="8458" max="8458" width="13.28515625" style="205" customWidth="1"/>
    <col min="8459" max="8459" width="26.42578125" style="205" customWidth="1"/>
    <col min="8460" max="8460" width="25.28515625" style="205" customWidth="1"/>
    <col min="8461" max="8704" width="8.85546875" style="205"/>
    <col min="8705" max="8705" width="12" style="205" customWidth="1"/>
    <col min="8706" max="8706" width="14.28515625" style="205" customWidth="1"/>
    <col min="8707" max="8707" width="13" style="205" customWidth="1"/>
    <col min="8708" max="8708" width="13.28515625" style="205" customWidth="1"/>
    <col min="8709" max="8709" width="14" style="205" customWidth="1"/>
    <col min="8710" max="8710" width="13.85546875" style="205" customWidth="1"/>
    <col min="8711" max="8711" width="12.28515625" style="205" customWidth="1"/>
    <col min="8712" max="8713" width="13" style="205" customWidth="1"/>
    <col min="8714" max="8714" width="13.28515625" style="205" customWidth="1"/>
    <col min="8715" max="8715" width="26.42578125" style="205" customWidth="1"/>
    <col min="8716" max="8716" width="25.28515625" style="205" customWidth="1"/>
    <col min="8717" max="8960" width="8.85546875" style="205"/>
    <col min="8961" max="8961" width="12" style="205" customWidth="1"/>
    <col min="8962" max="8962" width="14.28515625" style="205" customWidth="1"/>
    <col min="8963" max="8963" width="13" style="205" customWidth="1"/>
    <col min="8964" max="8964" width="13.28515625" style="205" customWidth="1"/>
    <col min="8965" max="8965" width="14" style="205" customWidth="1"/>
    <col min="8966" max="8966" width="13.85546875" style="205" customWidth="1"/>
    <col min="8967" max="8967" width="12.28515625" style="205" customWidth="1"/>
    <col min="8968" max="8969" width="13" style="205" customWidth="1"/>
    <col min="8970" max="8970" width="13.28515625" style="205" customWidth="1"/>
    <col min="8971" max="8971" width="26.42578125" style="205" customWidth="1"/>
    <col min="8972" max="8972" width="25.28515625" style="205" customWidth="1"/>
    <col min="8973" max="9216" width="8.85546875" style="205"/>
    <col min="9217" max="9217" width="12" style="205" customWidth="1"/>
    <col min="9218" max="9218" width="14.28515625" style="205" customWidth="1"/>
    <col min="9219" max="9219" width="13" style="205" customWidth="1"/>
    <col min="9220" max="9220" width="13.28515625" style="205" customWidth="1"/>
    <col min="9221" max="9221" width="14" style="205" customWidth="1"/>
    <col min="9222" max="9222" width="13.85546875" style="205" customWidth="1"/>
    <col min="9223" max="9223" width="12.28515625" style="205" customWidth="1"/>
    <col min="9224" max="9225" width="13" style="205" customWidth="1"/>
    <col min="9226" max="9226" width="13.28515625" style="205" customWidth="1"/>
    <col min="9227" max="9227" width="26.42578125" style="205" customWidth="1"/>
    <col min="9228" max="9228" width="25.28515625" style="205" customWidth="1"/>
    <col min="9229" max="9472" width="8.85546875" style="205"/>
    <col min="9473" max="9473" width="12" style="205" customWidth="1"/>
    <col min="9474" max="9474" width="14.28515625" style="205" customWidth="1"/>
    <col min="9475" max="9475" width="13" style="205" customWidth="1"/>
    <col min="9476" max="9476" width="13.28515625" style="205" customWidth="1"/>
    <col min="9477" max="9477" width="14" style="205" customWidth="1"/>
    <col min="9478" max="9478" width="13.85546875" style="205" customWidth="1"/>
    <col min="9479" max="9479" width="12.28515625" style="205" customWidth="1"/>
    <col min="9480" max="9481" width="13" style="205" customWidth="1"/>
    <col min="9482" max="9482" width="13.28515625" style="205" customWidth="1"/>
    <col min="9483" max="9483" width="26.42578125" style="205" customWidth="1"/>
    <col min="9484" max="9484" width="25.28515625" style="205" customWidth="1"/>
    <col min="9485" max="9728" width="8.85546875" style="205"/>
    <col min="9729" max="9729" width="12" style="205" customWidth="1"/>
    <col min="9730" max="9730" width="14.28515625" style="205" customWidth="1"/>
    <col min="9731" max="9731" width="13" style="205" customWidth="1"/>
    <col min="9732" max="9732" width="13.28515625" style="205" customWidth="1"/>
    <col min="9733" max="9733" width="14" style="205" customWidth="1"/>
    <col min="9734" max="9734" width="13.85546875" style="205" customWidth="1"/>
    <col min="9735" max="9735" width="12.28515625" style="205" customWidth="1"/>
    <col min="9736" max="9737" width="13" style="205" customWidth="1"/>
    <col min="9738" max="9738" width="13.28515625" style="205" customWidth="1"/>
    <col min="9739" max="9739" width="26.42578125" style="205" customWidth="1"/>
    <col min="9740" max="9740" width="25.28515625" style="205" customWidth="1"/>
    <col min="9741" max="9984" width="8.85546875" style="205"/>
    <col min="9985" max="9985" width="12" style="205" customWidth="1"/>
    <col min="9986" max="9986" width="14.28515625" style="205" customWidth="1"/>
    <col min="9987" max="9987" width="13" style="205" customWidth="1"/>
    <col min="9988" max="9988" width="13.28515625" style="205" customWidth="1"/>
    <col min="9989" max="9989" width="14" style="205" customWidth="1"/>
    <col min="9990" max="9990" width="13.85546875" style="205" customWidth="1"/>
    <col min="9991" max="9991" width="12.28515625" style="205" customWidth="1"/>
    <col min="9992" max="9993" width="13" style="205" customWidth="1"/>
    <col min="9994" max="9994" width="13.28515625" style="205" customWidth="1"/>
    <col min="9995" max="9995" width="26.42578125" style="205" customWidth="1"/>
    <col min="9996" max="9996" width="25.28515625" style="205" customWidth="1"/>
    <col min="9997" max="10240" width="8.85546875" style="205"/>
    <col min="10241" max="10241" width="12" style="205" customWidth="1"/>
    <col min="10242" max="10242" width="14.28515625" style="205" customWidth="1"/>
    <col min="10243" max="10243" width="13" style="205" customWidth="1"/>
    <col min="10244" max="10244" width="13.28515625" style="205" customWidth="1"/>
    <col min="10245" max="10245" width="14" style="205" customWidth="1"/>
    <col min="10246" max="10246" width="13.85546875" style="205" customWidth="1"/>
    <col min="10247" max="10247" width="12.28515625" style="205" customWidth="1"/>
    <col min="10248" max="10249" width="13" style="205" customWidth="1"/>
    <col min="10250" max="10250" width="13.28515625" style="205" customWidth="1"/>
    <col min="10251" max="10251" width="26.42578125" style="205" customWidth="1"/>
    <col min="10252" max="10252" width="25.28515625" style="205" customWidth="1"/>
    <col min="10253" max="10496" width="8.85546875" style="205"/>
    <col min="10497" max="10497" width="12" style="205" customWidth="1"/>
    <col min="10498" max="10498" width="14.28515625" style="205" customWidth="1"/>
    <col min="10499" max="10499" width="13" style="205" customWidth="1"/>
    <col min="10500" max="10500" width="13.28515625" style="205" customWidth="1"/>
    <col min="10501" max="10501" width="14" style="205" customWidth="1"/>
    <col min="10502" max="10502" width="13.85546875" style="205" customWidth="1"/>
    <col min="10503" max="10503" width="12.28515625" style="205" customWidth="1"/>
    <col min="10504" max="10505" width="13" style="205" customWidth="1"/>
    <col min="10506" max="10506" width="13.28515625" style="205" customWidth="1"/>
    <col min="10507" max="10507" width="26.42578125" style="205" customWidth="1"/>
    <col min="10508" max="10508" width="25.28515625" style="205" customWidth="1"/>
    <col min="10509" max="10752" width="8.85546875" style="205"/>
    <col min="10753" max="10753" width="12" style="205" customWidth="1"/>
    <col min="10754" max="10754" width="14.28515625" style="205" customWidth="1"/>
    <col min="10755" max="10755" width="13" style="205" customWidth="1"/>
    <col min="10756" max="10756" width="13.28515625" style="205" customWidth="1"/>
    <col min="10757" max="10757" width="14" style="205" customWidth="1"/>
    <col min="10758" max="10758" width="13.85546875" style="205" customWidth="1"/>
    <col min="10759" max="10759" width="12.28515625" style="205" customWidth="1"/>
    <col min="10760" max="10761" width="13" style="205" customWidth="1"/>
    <col min="10762" max="10762" width="13.28515625" style="205" customWidth="1"/>
    <col min="10763" max="10763" width="26.42578125" style="205" customWidth="1"/>
    <col min="10764" max="10764" width="25.28515625" style="205" customWidth="1"/>
    <col min="10765" max="11008" width="8.85546875" style="205"/>
    <col min="11009" max="11009" width="12" style="205" customWidth="1"/>
    <col min="11010" max="11010" width="14.28515625" style="205" customWidth="1"/>
    <col min="11011" max="11011" width="13" style="205" customWidth="1"/>
    <col min="11012" max="11012" width="13.28515625" style="205" customWidth="1"/>
    <col min="11013" max="11013" width="14" style="205" customWidth="1"/>
    <col min="11014" max="11014" width="13.85546875" style="205" customWidth="1"/>
    <col min="11015" max="11015" width="12.28515625" style="205" customWidth="1"/>
    <col min="11016" max="11017" width="13" style="205" customWidth="1"/>
    <col min="11018" max="11018" width="13.28515625" style="205" customWidth="1"/>
    <col min="11019" max="11019" width="26.42578125" style="205" customWidth="1"/>
    <col min="11020" max="11020" width="25.28515625" style="205" customWidth="1"/>
    <col min="11021" max="11264" width="8.85546875" style="205"/>
    <col min="11265" max="11265" width="12" style="205" customWidth="1"/>
    <col min="11266" max="11266" width="14.28515625" style="205" customWidth="1"/>
    <col min="11267" max="11267" width="13" style="205" customWidth="1"/>
    <col min="11268" max="11268" width="13.28515625" style="205" customWidth="1"/>
    <col min="11269" max="11269" width="14" style="205" customWidth="1"/>
    <col min="11270" max="11270" width="13.85546875" style="205" customWidth="1"/>
    <col min="11271" max="11271" width="12.28515625" style="205" customWidth="1"/>
    <col min="11272" max="11273" width="13" style="205" customWidth="1"/>
    <col min="11274" max="11274" width="13.28515625" style="205" customWidth="1"/>
    <col min="11275" max="11275" width="26.42578125" style="205" customWidth="1"/>
    <col min="11276" max="11276" width="25.28515625" style="205" customWidth="1"/>
    <col min="11277" max="11520" width="8.85546875" style="205"/>
    <col min="11521" max="11521" width="12" style="205" customWidth="1"/>
    <col min="11522" max="11522" width="14.28515625" style="205" customWidth="1"/>
    <col min="11523" max="11523" width="13" style="205" customWidth="1"/>
    <col min="11524" max="11524" width="13.28515625" style="205" customWidth="1"/>
    <col min="11525" max="11525" width="14" style="205" customWidth="1"/>
    <col min="11526" max="11526" width="13.85546875" style="205" customWidth="1"/>
    <col min="11527" max="11527" width="12.28515625" style="205" customWidth="1"/>
    <col min="11528" max="11529" width="13" style="205" customWidth="1"/>
    <col min="11530" max="11530" width="13.28515625" style="205" customWidth="1"/>
    <col min="11531" max="11531" width="26.42578125" style="205" customWidth="1"/>
    <col min="11532" max="11532" width="25.28515625" style="205" customWidth="1"/>
    <col min="11533" max="11776" width="8.85546875" style="205"/>
    <col min="11777" max="11777" width="12" style="205" customWidth="1"/>
    <col min="11778" max="11778" width="14.28515625" style="205" customWidth="1"/>
    <col min="11779" max="11779" width="13" style="205" customWidth="1"/>
    <col min="11780" max="11780" width="13.28515625" style="205" customWidth="1"/>
    <col min="11781" max="11781" width="14" style="205" customWidth="1"/>
    <col min="11782" max="11782" width="13.85546875" style="205" customWidth="1"/>
    <col min="11783" max="11783" width="12.28515625" style="205" customWidth="1"/>
    <col min="11784" max="11785" width="13" style="205" customWidth="1"/>
    <col min="11786" max="11786" width="13.28515625" style="205" customWidth="1"/>
    <col min="11787" max="11787" width="26.42578125" style="205" customWidth="1"/>
    <col min="11788" max="11788" width="25.28515625" style="205" customWidth="1"/>
    <col min="11789" max="12032" width="8.85546875" style="205"/>
    <col min="12033" max="12033" width="12" style="205" customWidth="1"/>
    <col min="12034" max="12034" width="14.28515625" style="205" customWidth="1"/>
    <col min="12035" max="12035" width="13" style="205" customWidth="1"/>
    <col min="12036" max="12036" width="13.28515625" style="205" customWidth="1"/>
    <col min="12037" max="12037" width="14" style="205" customWidth="1"/>
    <col min="12038" max="12038" width="13.85546875" style="205" customWidth="1"/>
    <col min="12039" max="12039" width="12.28515625" style="205" customWidth="1"/>
    <col min="12040" max="12041" width="13" style="205" customWidth="1"/>
    <col min="12042" max="12042" width="13.28515625" style="205" customWidth="1"/>
    <col min="12043" max="12043" width="26.42578125" style="205" customWidth="1"/>
    <col min="12044" max="12044" width="25.28515625" style="205" customWidth="1"/>
    <col min="12045" max="12288" width="8.85546875" style="205"/>
    <col min="12289" max="12289" width="12" style="205" customWidth="1"/>
    <col min="12290" max="12290" width="14.28515625" style="205" customWidth="1"/>
    <col min="12291" max="12291" width="13" style="205" customWidth="1"/>
    <col min="12292" max="12292" width="13.28515625" style="205" customWidth="1"/>
    <col min="12293" max="12293" width="14" style="205" customWidth="1"/>
    <col min="12294" max="12294" width="13.85546875" style="205" customWidth="1"/>
    <col min="12295" max="12295" width="12.28515625" style="205" customWidth="1"/>
    <col min="12296" max="12297" width="13" style="205" customWidth="1"/>
    <col min="12298" max="12298" width="13.28515625" style="205" customWidth="1"/>
    <col min="12299" max="12299" width="26.42578125" style="205" customWidth="1"/>
    <col min="12300" max="12300" width="25.28515625" style="205" customWidth="1"/>
    <col min="12301" max="12544" width="8.85546875" style="205"/>
    <col min="12545" max="12545" width="12" style="205" customWidth="1"/>
    <col min="12546" max="12546" width="14.28515625" style="205" customWidth="1"/>
    <col min="12547" max="12547" width="13" style="205" customWidth="1"/>
    <col min="12548" max="12548" width="13.28515625" style="205" customWidth="1"/>
    <col min="12549" max="12549" width="14" style="205" customWidth="1"/>
    <col min="12550" max="12550" width="13.85546875" style="205" customWidth="1"/>
    <col min="12551" max="12551" width="12.28515625" style="205" customWidth="1"/>
    <col min="12552" max="12553" width="13" style="205" customWidth="1"/>
    <col min="12554" max="12554" width="13.28515625" style="205" customWidth="1"/>
    <col min="12555" max="12555" width="26.42578125" style="205" customWidth="1"/>
    <col min="12556" max="12556" width="25.28515625" style="205" customWidth="1"/>
    <col min="12557" max="12800" width="8.85546875" style="205"/>
    <col min="12801" max="12801" width="12" style="205" customWidth="1"/>
    <col min="12802" max="12802" width="14.28515625" style="205" customWidth="1"/>
    <col min="12803" max="12803" width="13" style="205" customWidth="1"/>
    <col min="12804" max="12804" width="13.28515625" style="205" customWidth="1"/>
    <col min="12805" max="12805" width="14" style="205" customWidth="1"/>
    <col min="12806" max="12806" width="13.85546875" style="205" customWidth="1"/>
    <col min="12807" max="12807" width="12.28515625" style="205" customWidth="1"/>
    <col min="12808" max="12809" width="13" style="205" customWidth="1"/>
    <col min="12810" max="12810" width="13.28515625" style="205" customWidth="1"/>
    <col min="12811" max="12811" width="26.42578125" style="205" customWidth="1"/>
    <col min="12812" max="12812" width="25.28515625" style="205" customWidth="1"/>
    <col min="12813" max="13056" width="8.85546875" style="205"/>
    <col min="13057" max="13057" width="12" style="205" customWidth="1"/>
    <col min="13058" max="13058" width="14.28515625" style="205" customWidth="1"/>
    <col min="13059" max="13059" width="13" style="205" customWidth="1"/>
    <col min="13060" max="13060" width="13.28515625" style="205" customWidth="1"/>
    <col min="13061" max="13061" width="14" style="205" customWidth="1"/>
    <col min="13062" max="13062" width="13.85546875" style="205" customWidth="1"/>
    <col min="13063" max="13063" width="12.28515625" style="205" customWidth="1"/>
    <col min="13064" max="13065" width="13" style="205" customWidth="1"/>
    <col min="13066" max="13066" width="13.28515625" style="205" customWidth="1"/>
    <col min="13067" max="13067" width="26.42578125" style="205" customWidth="1"/>
    <col min="13068" max="13068" width="25.28515625" style="205" customWidth="1"/>
    <col min="13069" max="13312" width="8.85546875" style="205"/>
    <col min="13313" max="13313" width="12" style="205" customWidth="1"/>
    <col min="13314" max="13314" width="14.28515625" style="205" customWidth="1"/>
    <col min="13315" max="13315" width="13" style="205" customWidth="1"/>
    <col min="13316" max="13316" width="13.28515625" style="205" customWidth="1"/>
    <col min="13317" max="13317" width="14" style="205" customWidth="1"/>
    <col min="13318" max="13318" width="13.85546875" style="205" customWidth="1"/>
    <col min="13319" max="13319" width="12.28515625" style="205" customWidth="1"/>
    <col min="13320" max="13321" width="13" style="205" customWidth="1"/>
    <col min="13322" max="13322" width="13.28515625" style="205" customWidth="1"/>
    <col min="13323" max="13323" width="26.42578125" style="205" customWidth="1"/>
    <col min="13324" max="13324" width="25.28515625" style="205" customWidth="1"/>
    <col min="13325" max="13568" width="8.85546875" style="205"/>
    <col min="13569" max="13569" width="12" style="205" customWidth="1"/>
    <col min="13570" max="13570" width="14.28515625" style="205" customWidth="1"/>
    <col min="13571" max="13571" width="13" style="205" customWidth="1"/>
    <col min="13572" max="13572" width="13.28515625" style="205" customWidth="1"/>
    <col min="13573" max="13573" width="14" style="205" customWidth="1"/>
    <col min="13574" max="13574" width="13.85546875" style="205" customWidth="1"/>
    <col min="13575" max="13575" width="12.28515625" style="205" customWidth="1"/>
    <col min="13576" max="13577" width="13" style="205" customWidth="1"/>
    <col min="13578" max="13578" width="13.28515625" style="205" customWidth="1"/>
    <col min="13579" max="13579" width="26.42578125" style="205" customWidth="1"/>
    <col min="13580" max="13580" width="25.28515625" style="205" customWidth="1"/>
    <col min="13581" max="13824" width="8.85546875" style="205"/>
    <col min="13825" max="13825" width="12" style="205" customWidth="1"/>
    <col min="13826" max="13826" width="14.28515625" style="205" customWidth="1"/>
    <col min="13827" max="13827" width="13" style="205" customWidth="1"/>
    <col min="13828" max="13828" width="13.28515625" style="205" customWidth="1"/>
    <col min="13829" max="13829" width="14" style="205" customWidth="1"/>
    <col min="13830" max="13830" width="13.85546875" style="205" customWidth="1"/>
    <col min="13831" max="13831" width="12.28515625" style="205" customWidth="1"/>
    <col min="13832" max="13833" width="13" style="205" customWidth="1"/>
    <col min="13834" max="13834" width="13.28515625" style="205" customWidth="1"/>
    <col min="13835" max="13835" width="26.42578125" style="205" customWidth="1"/>
    <col min="13836" max="13836" width="25.28515625" style="205" customWidth="1"/>
    <col min="13837" max="14080" width="8.85546875" style="205"/>
    <col min="14081" max="14081" width="12" style="205" customWidth="1"/>
    <col min="14082" max="14082" width="14.28515625" style="205" customWidth="1"/>
    <col min="14083" max="14083" width="13" style="205" customWidth="1"/>
    <col min="14084" max="14084" width="13.28515625" style="205" customWidth="1"/>
    <col min="14085" max="14085" width="14" style="205" customWidth="1"/>
    <col min="14086" max="14086" width="13.85546875" style="205" customWidth="1"/>
    <col min="14087" max="14087" width="12.28515625" style="205" customWidth="1"/>
    <col min="14088" max="14089" width="13" style="205" customWidth="1"/>
    <col min="14090" max="14090" width="13.28515625" style="205" customWidth="1"/>
    <col min="14091" max="14091" width="26.42578125" style="205" customWidth="1"/>
    <col min="14092" max="14092" width="25.28515625" style="205" customWidth="1"/>
    <col min="14093" max="14336" width="8.85546875" style="205"/>
    <col min="14337" max="14337" width="12" style="205" customWidth="1"/>
    <col min="14338" max="14338" width="14.28515625" style="205" customWidth="1"/>
    <col min="14339" max="14339" width="13" style="205" customWidth="1"/>
    <col min="14340" max="14340" width="13.28515625" style="205" customWidth="1"/>
    <col min="14341" max="14341" width="14" style="205" customWidth="1"/>
    <col min="14342" max="14342" width="13.85546875" style="205" customWidth="1"/>
    <col min="14343" max="14343" width="12.28515625" style="205" customWidth="1"/>
    <col min="14344" max="14345" width="13" style="205" customWidth="1"/>
    <col min="14346" max="14346" width="13.28515625" style="205" customWidth="1"/>
    <col min="14347" max="14347" width="26.42578125" style="205" customWidth="1"/>
    <col min="14348" max="14348" width="25.28515625" style="205" customWidth="1"/>
    <col min="14349" max="14592" width="8.85546875" style="205"/>
    <col min="14593" max="14593" width="12" style="205" customWidth="1"/>
    <col min="14594" max="14594" width="14.28515625" style="205" customWidth="1"/>
    <col min="14595" max="14595" width="13" style="205" customWidth="1"/>
    <col min="14596" max="14596" width="13.28515625" style="205" customWidth="1"/>
    <col min="14597" max="14597" width="14" style="205" customWidth="1"/>
    <col min="14598" max="14598" width="13.85546875" style="205" customWidth="1"/>
    <col min="14599" max="14599" width="12.28515625" style="205" customWidth="1"/>
    <col min="14600" max="14601" width="13" style="205" customWidth="1"/>
    <col min="14602" max="14602" width="13.28515625" style="205" customWidth="1"/>
    <col min="14603" max="14603" width="26.42578125" style="205" customWidth="1"/>
    <col min="14604" max="14604" width="25.28515625" style="205" customWidth="1"/>
    <col min="14605" max="14848" width="8.85546875" style="205"/>
    <col min="14849" max="14849" width="12" style="205" customWidth="1"/>
    <col min="14850" max="14850" width="14.28515625" style="205" customWidth="1"/>
    <col min="14851" max="14851" width="13" style="205" customWidth="1"/>
    <col min="14852" max="14852" width="13.28515625" style="205" customWidth="1"/>
    <col min="14853" max="14853" width="14" style="205" customWidth="1"/>
    <col min="14854" max="14854" width="13.85546875" style="205" customWidth="1"/>
    <col min="14855" max="14855" width="12.28515625" style="205" customWidth="1"/>
    <col min="14856" max="14857" width="13" style="205" customWidth="1"/>
    <col min="14858" max="14858" width="13.28515625" style="205" customWidth="1"/>
    <col min="14859" max="14859" width="26.42578125" style="205" customWidth="1"/>
    <col min="14860" max="14860" width="25.28515625" style="205" customWidth="1"/>
    <col min="14861" max="15104" width="8.85546875" style="205"/>
    <col min="15105" max="15105" width="12" style="205" customWidth="1"/>
    <col min="15106" max="15106" width="14.28515625" style="205" customWidth="1"/>
    <col min="15107" max="15107" width="13" style="205" customWidth="1"/>
    <col min="15108" max="15108" width="13.28515625" style="205" customWidth="1"/>
    <col min="15109" max="15109" width="14" style="205" customWidth="1"/>
    <col min="15110" max="15110" width="13.85546875" style="205" customWidth="1"/>
    <col min="15111" max="15111" width="12.28515625" style="205" customWidth="1"/>
    <col min="15112" max="15113" width="13" style="205" customWidth="1"/>
    <col min="15114" max="15114" width="13.28515625" style="205" customWidth="1"/>
    <col min="15115" max="15115" width="26.42578125" style="205" customWidth="1"/>
    <col min="15116" max="15116" width="25.28515625" style="205" customWidth="1"/>
    <col min="15117" max="15360" width="8.85546875" style="205"/>
    <col min="15361" max="15361" width="12" style="205" customWidth="1"/>
    <col min="15362" max="15362" width="14.28515625" style="205" customWidth="1"/>
    <col min="15363" max="15363" width="13" style="205" customWidth="1"/>
    <col min="15364" max="15364" width="13.28515625" style="205" customWidth="1"/>
    <col min="15365" max="15365" width="14" style="205" customWidth="1"/>
    <col min="15366" max="15366" width="13.85546875" style="205" customWidth="1"/>
    <col min="15367" max="15367" width="12.28515625" style="205" customWidth="1"/>
    <col min="15368" max="15369" width="13" style="205" customWidth="1"/>
    <col min="15370" max="15370" width="13.28515625" style="205" customWidth="1"/>
    <col min="15371" max="15371" width="26.42578125" style="205" customWidth="1"/>
    <col min="15372" max="15372" width="25.28515625" style="205" customWidth="1"/>
    <col min="15373" max="15616" width="8.85546875" style="205"/>
    <col min="15617" max="15617" width="12" style="205" customWidth="1"/>
    <col min="15618" max="15618" width="14.28515625" style="205" customWidth="1"/>
    <col min="15619" max="15619" width="13" style="205" customWidth="1"/>
    <col min="15620" max="15620" width="13.28515625" style="205" customWidth="1"/>
    <col min="15621" max="15621" width="14" style="205" customWidth="1"/>
    <col min="15622" max="15622" width="13.85546875" style="205" customWidth="1"/>
    <col min="15623" max="15623" width="12.28515625" style="205" customWidth="1"/>
    <col min="15624" max="15625" width="13" style="205" customWidth="1"/>
    <col min="15626" max="15626" width="13.28515625" style="205" customWidth="1"/>
    <col min="15627" max="15627" width="26.42578125" style="205" customWidth="1"/>
    <col min="15628" max="15628" width="25.28515625" style="205" customWidth="1"/>
    <col min="15629" max="15872" width="8.85546875" style="205"/>
    <col min="15873" max="15873" width="12" style="205" customWidth="1"/>
    <col min="15874" max="15874" width="14.28515625" style="205" customWidth="1"/>
    <col min="15875" max="15875" width="13" style="205" customWidth="1"/>
    <col min="15876" max="15876" width="13.28515625" style="205" customWidth="1"/>
    <col min="15877" max="15877" width="14" style="205" customWidth="1"/>
    <col min="15878" max="15878" width="13.85546875" style="205" customWidth="1"/>
    <col min="15879" max="15879" width="12.28515625" style="205" customWidth="1"/>
    <col min="15880" max="15881" width="13" style="205" customWidth="1"/>
    <col min="15882" max="15882" width="13.28515625" style="205" customWidth="1"/>
    <col min="15883" max="15883" width="26.42578125" style="205" customWidth="1"/>
    <col min="15884" max="15884" width="25.28515625" style="205" customWidth="1"/>
    <col min="15885" max="16128" width="8.85546875" style="205"/>
    <col min="16129" max="16129" width="12" style="205" customWidth="1"/>
    <col min="16130" max="16130" width="14.28515625" style="205" customWidth="1"/>
    <col min="16131" max="16131" width="13" style="205" customWidth="1"/>
    <col min="16132" max="16132" width="13.28515625" style="205" customWidth="1"/>
    <col min="16133" max="16133" width="14" style="205" customWidth="1"/>
    <col min="16134" max="16134" width="13.85546875" style="205" customWidth="1"/>
    <col min="16135" max="16135" width="12.28515625" style="205" customWidth="1"/>
    <col min="16136" max="16137" width="13" style="205" customWidth="1"/>
    <col min="16138" max="16138" width="13.28515625" style="205" customWidth="1"/>
    <col min="16139" max="16139" width="26.42578125" style="205" customWidth="1"/>
    <col min="16140" max="16140" width="25.28515625" style="205" customWidth="1"/>
    <col min="16141" max="16384" width="8.85546875" style="205"/>
  </cols>
  <sheetData>
    <row r="1" spans="1:13" s="197" customFormat="1" ht="42.95" customHeight="1">
      <c r="A1" s="1168" t="s">
        <v>1358</v>
      </c>
      <c r="B1" s="1169"/>
      <c r="C1" s="1169"/>
      <c r="D1" s="1169"/>
      <c r="E1" s="1169"/>
      <c r="F1" s="1169"/>
      <c r="G1" s="1169"/>
      <c r="H1" s="1169"/>
      <c r="I1" s="1169"/>
      <c r="J1" s="1216"/>
      <c r="M1" s="198"/>
    </row>
    <row r="2" spans="1:13" s="199" customFormat="1" ht="42.95" customHeight="1">
      <c r="A2" s="1170" t="s">
        <v>1463</v>
      </c>
      <c r="B2" s="1171"/>
      <c r="C2" s="1171"/>
      <c r="D2" s="1171"/>
      <c r="E2" s="1171"/>
      <c r="F2" s="1171"/>
      <c r="G2" s="1171"/>
      <c r="H2" s="1171"/>
      <c r="I2" s="1171"/>
      <c r="J2" s="1217"/>
      <c r="M2" s="198"/>
    </row>
    <row r="3" spans="1:13" s="199" customFormat="1" ht="18.75">
      <c r="A3" s="1224" t="s">
        <v>1398</v>
      </c>
      <c r="B3" s="1224"/>
      <c r="C3" s="1224"/>
      <c r="D3" s="1224"/>
      <c r="E3" s="1225"/>
      <c r="F3" s="1226" t="s">
        <v>1399</v>
      </c>
      <c r="G3" s="1226"/>
      <c r="H3" s="1226"/>
      <c r="I3" s="1226"/>
      <c r="J3" s="1227"/>
      <c r="M3" s="198"/>
    </row>
    <row r="4" spans="1:13" s="199" customFormat="1" ht="93.75">
      <c r="A4" s="1223" t="s">
        <v>833</v>
      </c>
      <c r="B4" s="393" t="s">
        <v>55</v>
      </c>
      <c r="C4" s="393" t="s">
        <v>598</v>
      </c>
      <c r="D4" s="393" t="s">
        <v>599</v>
      </c>
      <c r="E4" s="393" t="s">
        <v>600</v>
      </c>
      <c r="F4" s="393" t="s">
        <v>601</v>
      </c>
      <c r="G4" s="395" t="s">
        <v>602</v>
      </c>
      <c r="H4" s="394" t="s">
        <v>679</v>
      </c>
      <c r="I4" s="394" t="s">
        <v>603</v>
      </c>
      <c r="J4" s="1221" t="s">
        <v>838</v>
      </c>
      <c r="K4" s="198"/>
      <c r="M4" s="198"/>
    </row>
    <row r="5" spans="1:13" s="199" customFormat="1" ht="82.5" customHeight="1">
      <c r="A5" s="1222"/>
      <c r="B5" s="394" t="s">
        <v>604</v>
      </c>
      <c r="C5" s="394" t="s">
        <v>605</v>
      </c>
      <c r="D5" s="394" t="s">
        <v>606</v>
      </c>
      <c r="E5" s="396" t="s">
        <v>607</v>
      </c>
      <c r="F5" s="396" t="s">
        <v>608</v>
      </c>
      <c r="G5" s="395" t="s">
        <v>609</v>
      </c>
      <c r="H5" s="394" t="s">
        <v>610</v>
      </c>
      <c r="I5" s="394" t="s">
        <v>611</v>
      </c>
      <c r="J5" s="1222"/>
      <c r="K5" s="198"/>
      <c r="M5" s="198"/>
    </row>
    <row r="6" spans="1:13" s="199" customFormat="1" ht="18" customHeight="1">
      <c r="A6" s="285" t="s">
        <v>104</v>
      </c>
      <c r="B6" s="400">
        <v>5372</v>
      </c>
      <c r="C6" s="401">
        <v>1839803</v>
      </c>
      <c r="D6" s="401">
        <v>3592991</v>
      </c>
      <c r="E6" s="401">
        <v>637637</v>
      </c>
      <c r="F6" s="397">
        <f>SUM(B6:E6)</f>
        <v>6075803</v>
      </c>
      <c r="G6" s="402">
        <f>C6/365</f>
        <v>5040.5561643835617</v>
      </c>
      <c r="H6" s="403">
        <f>C6/F6</f>
        <v>0.30280820494015359</v>
      </c>
      <c r="I6" s="402">
        <f>C6/B6</f>
        <v>342.4800819061802</v>
      </c>
      <c r="J6" s="270" t="s">
        <v>2</v>
      </c>
      <c r="K6" s="200"/>
      <c r="L6" s="201"/>
      <c r="M6" s="202"/>
    </row>
    <row r="7" spans="1:13" s="199" customFormat="1" ht="18" customHeight="1">
      <c r="A7" s="285" t="s">
        <v>750</v>
      </c>
      <c r="B7" s="404">
        <v>2489</v>
      </c>
      <c r="C7" s="405">
        <v>1324253</v>
      </c>
      <c r="D7" s="405">
        <v>3085569</v>
      </c>
      <c r="E7" s="405">
        <v>502924</v>
      </c>
      <c r="F7" s="398">
        <f t="shared" ref="F7:F25" si="0">SUM(B7:E7)</f>
        <v>4915235</v>
      </c>
      <c r="G7" s="406">
        <f>C7/365</f>
        <v>3628.0904109589042</v>
      </c>
      <c r="H7" s="407">
        <f>C7/F7</f>
        <v>0.26941804410165537</v>
      </c>
      <c r="I7" s="406">
        <f t="shared" ref="I7:I26" si="1">C7/B7</f>
        <v>532.0421856167136</v>
      </c>
      <c r="J7" s="270" t="s">
        <v>1139</v>
      </c>
      <c r="K7" s="203"/>
      <c r="L7" s="201"/>
      <c r="M7" s="202"/>
    </row>
    <row r="8" spans="1:13" s="199" customFormat="1" ht="18" customHeight="1">
      <c r="A8" s="285" t="s">
        <v>4</v>
      </c>
      <c r="B8" s="400">
        <v>2843</v>
      </c>
      <c r="C8" s="401">
        <v>2310206</v>
      </c>
      <c r="D8" s="401">
        <v>2424477</v>
      </c>
      <c r="E8" s="401">
        <v>608609</v>
      </c>
      <c r="F8" s="398">
        <f t="shared" si="0"/>
        <v>5346135</v>
      </c>
      <c r="G8" s="402">
        <f t="shared" ref="G8:G26" si="2">C8/365</f>
        <v>6329.3315068493148</v>
      </c>
      <c r="H8" s="403">
        <f t="shared" ref="H8:H26" si="3">C8/F8</f>
        <v>0.43212638663258596</v>
      </c>
      <c r="I8" s="402">
        <f t="shared" si="1"/>
        <v>812.59444249032708</v>
      </c>
      <c r="J8" s="270" t="s">
        <v>5</v>
      </c>
      <c r="K8" s="203"/>
      <c r="L8" s="201"/>
      <c r="M8" s="202"/>
    </row>
    <row r="9" spans="1:13" s="199" customFormat="1" ht="18" customHeight="1">
      <c r="A9" s="285" t="s">
        <v>106</v>
      </c>
      <c r="B9" s="404">
        <v>2690</v>
      </c>
      <c r="C9" s="405">
        <v>1222261</v>
      </c>
      <c r="D9" s="405">
        <v>1855264</v>
      </c>
      <c r="E9" s="405">
        <v>308314</v>
      </c>
      <c r="F9" s="398">
        <f t="shared" si="0"/>
        <v>3388529</v>
      </c>
      <c r="G9" s="406">
        <f t="shared" si="2"/>
        <v>3348.6602739726027</v>
      </c>
      <c r="H9" s="407">
        <f t="shared" si="3"/>
        <v>0.3607054860678483</v>
      </c>
      <c r="I9" s="406">
        <f t="shared" si="1"/>
        <v>454.37211895910781</v>
      </c>
      <c r="J9" s="270" t="s">
        <v>7</v>
      </c>
      <c r="K9" s="203"/>
      <c r="L9" s="201"/>
      <c r="M9" s="202"/>
    </row>
    <row r="10" spans="1:13" s="199" customFormat="1" ht="18" customHeight="1">
      <c r="A10" s="285" t="s">
        <v>107</v>
      </c>
      <c r="B10" s="400">
        <v>3447</v>
      </c>
      <c r="C10" s="401">
        <v>1331334</v>
      </c>
      <c r="D10" s="401">
        <v>2531089</v>
      </c>
      <c r="E10" s="401">
        <v>782759</v>
      </c>
      <c r="F10" s="398">
        <f t="shared" si="0"/>
        <v>4648629</v>
      </c>
      <c r="G10" s="402">
        <f t="shared" si="2"/>
        <v>3647.4904109589042</v>
      </c>
      <c r="H10" s="403">
        <f t="shared" si="3"/>
        <v>0.28639282678828532</v>
      </c>
      <c r="I10" s="402">
        <f t="shared" si="1"/>
        <v>386.22976501305482</v>
      </c>
      <c r="J10" s="270" t="s">
        <v>8</v>
      </c>
      <c r="K10" s="203"/>
      <c r="L10" s="201"/>
      <c r="M10" s="202"/>
    </row>
    <row r="11" spans="1:13" s="199" customFormat="1" ht="18" customHeight="1">
      <c r="A11" s="285" t="s">
        <v>108</v>
      </c>
      <c r="B11" s="404">
        <v>3066</v>
      </c>
      <c r="C11" s="405">
        <v>1299744</v>
      </c>
      <c r="D11" s="405">
        <v>2985580</v>
      </c>
      <c r="E11" s="405">
        <v>692760</v>
      </c>
      <c r="F11" s="398">
        <f t="shared" si="0"/>
        <v>4981150</v>
      </c>
      <c r="G11" s="406">
        <f t="shared" si="2"/>
        <v>3560.9424657534246</v>
      </c>
      <c r="H11" s="407">
        <f t="shared" si="3"/>
        <v>0.26093251558375075</v>
      </c>
      <c r="I11" s="406">
        <f t="shared" si="1"/>
        <v>423.92172211350294</v>
      </c>
      <c r="J11" s="270" t="s">
        <v>10</v>
      </c>
      <c r="K11" s="203"/>
      <c r="L11" s="201"/>
      <c r="M11" s="202"/>
    </row>
    <row r="12" spans="1:13" s="199" customFormat="1" ht="18" customHeight="1">
      <c r="A12" s="285" t="s">
        <v>110</v>
      </c>
      <c r="B12" s="400">
        <v>3084</v>
      </c>
      <c r="C12" s="401">
        <v>1629721</v>
      </c>
      <c r="D12" s="401">
        <v>1178355</v>
      </c>
      <c r="E12" s="401">
        <v>1377125</v>
      </c>
      <c r="F12" s="398">
        <f t="shared" si="0"/>
        <v>4188285</v>
      </c>
      <c r="G12" s="402">
        <f t="shared" si="2"/>
        <v>4464.9890410958906</v>
      </c>
      <c r="H12" s="403">
        <f t="shared" si="3"/>
        <v>0.38911416009177979</v>
      </c>
      <c r="I12" s="402">
        <f t="shared" si="1"/>
        <v>528.44390402075226</v>
      </c>
      <c r="J12" s="270" t="s">
        <v>11</v>
      </c>
      <c r="K12" s="203"/>
      <c r="L12" s="201"/>
      <c r="M12" s="202"/>
    </row>
    <row r="13" spans="1:13" s="199" customFormat="1" ht="18" customHeight="1">
      <c r="A13" s="285" t="s">
        <v>111</v>
      </c>
      <c r="B13" s="404">
        <v>1932</v>
      </c>
      <c r="C13" s="405">
        <v>741435</v>
      </c>
      <c r="D13" s="405">
        <v>1103436</v>
      </c>
      <c r="E13" s="405">
        <v>173649</v>
      </c>
      <c r="F13" s="398">
        <f t="shared" si="0"/>
        <v>2020452</v>
      </c>
      <c r="G13" s="406">
        <f t="shared" si="2"/>
        <v>2031.3287671232877</v>
      </c>
      <c r="H13" s="407">
        <f t="shared" si="3"/>
        <v>0.36696491676119997</v>
      </c>
      <c r="I13" s="406">
        <f t="shared" si="1"/>
        <v>383.76552795031057</v>
      </c>
      <c r="J13" s="270" t="s">
        <v>13</v>
      </c>
      <c r="K13" s="203"/>
      <c r="L13" s="201"/>
      <c r="M13" s="202"/>
    </row>
    <row r="14" spans="1:13" s="199" customFormat="1" ht="18" customHeight="1">
      <c r="A14" s="285" t="s">
        <v>124</v>
      </c>
      <c r="B14" s="400">
        <v>1000</v>
      </c>
      <c r="C14" s="401">
        <v>359182</v>
      </c>
      <c r="D14" s="401">
        <v>797456</v>
      </c>
      <c r="E14" s="401">
        <v>159944</v>
      </c>
      <c r="F14" s="398">
        <f t="shared" si="0"/>
        <v>1317582</v>
      </c>
      <c r="G14" s="402">
        <f t="shared" si="2"/>
        <v>984.06027397260277</v>
      </c>
      <c r="H14" s="403">
        <f t="shared" si="3"/>
        <v>0.27260694211062386</v>
      </c>
      <c r="I14" s="402">
        <f t="shared" si="1"/>
        <v>359.18200000000002</v>
      </c>
      <c r="J14" s="270" t="s">
        <v>15</v>
      </c>
      <c r="K14" s="203"/>
      <c r="L14" s="201"/>
      <c r="M14" s="202"/>
    </row>
    <row r="15" spans="1:13" s="199" customFormat="1" ht="18" customHeight="1">
      <c r="A15" s="285" t="s">
        <v>16</v>
      </c>
      <c r="B15" s="404">
        <v>2446</v>
      </c>
      <c r="C15" s="405">
        <v>1411328</v>
      </c>
      <c r="D15" s="405">
        <v>2452762</v>
      </c>
      <c r="E15" s="405">
        <v>931532</v>
      </c>
      <c r="F15" s="398">
        <f t="shared" si="0"/>
        <v>4798068</v>
      </c>
      <c r="G15" s="406">
        <f t="shared" si="2"/>
        <v>3866.6520547945206</v>
      </c>
      <c r="H15" s="407">
        <f t="shared" si="3"/>
        <v>0.29414506005333813</v>
      </c>
      <c r="I15" s="406">
        <f t="shared" si="1"/>
        <v>576.99427636958296</v>
      </c>
      <c r="J15" s="270" t="s">
        <v>17</v>
      </c>
      <c r="K15" s="203"/>
      <c r="L15" s="201"/>
      <c r="M15" s="202"/>
    </row>
    <row r="16" spans="1:13" s="199" customFormat="1" ht="18" customHeight="1">
      <c r="A16" s="285" t="s">
        <v>40</v>
      </c>
      <c r="B16" s="400">
        <v>935</v>
      </c>
      <c r="C16" s="401">
        <v>448398</v>
      </c>
      <c r="D16" s="401">
        <v>3417456</v>
      </c>
      <c r="E16" s="401">
        <v>328518</v>
      </c>
      <c r="F16" s="398">
        <f t="shared" si="0"/>
        <v>4195307</v>
      </c>
      <c r="G16" s="402">
        <f t="shared" si="2"/>
        <v>1228.4876712328767</v>
      </c>
      <c r="H16" s="403">
        <f t="shared" si="3"/>
        <v>0.10688085520320682</v>
      </c>
      <c r="I16" s="402">
        <f t="shared" si="1"/>
        <v>479.57005347593582</v>
      </c>
      <c r="J16" s="270" t="s">
        <v>18</v>
      </c>
      <c r="K16" s="203"/>
      <c r="L16" s="201"/>
      <c r="M16" s="202"/>
    </row>
    <row r="17" spans="1:20" s="199" customFormat="1" ht="18" customHeight="1">
      <c r="A17" s="285" t="s">
        <v>113</v>
      </c>
      <c r="B17" s="404">
        <v>1870</v>
      </c>
      <c r="C17" s="405">
        <v>190330</v>
      </c>
      <c r="D17" s="405">
        <v>399026</v>
      </c>
      <c r="E17" s="405">
        <v>93892</v>
      </c>
      <c r="F17" s="398">
        <f t="shared" si="0"/>
        <v>685118</v>
      </c>
      <c r="G17" s="406">
        <f t="shared" si="2"/>
        <v>521.45205479452056</v>
      </c>
      <c r="H17" s="407">
        <f t="shared" si="3"/>
        <v>0.27780615893904409</v>
      </c>
      <c r="I17" s="406">
        <f t="shared" si="1"/>
        <v>101.7807486631016</v>
      </c>
      <c r="J17" s="270" t="s">
        <v>20</v>
      </c>
      <c r="K17" s="203"/>
      <c r="L17" s="201"/>
      <c r="M17" s="202"/>
    </row>
    <row r="18" spans="1:20" s="199" customFormat="1" ht="18" customHeight="1">
      <c r="A18" s="285" t="s">
        <v>21</v>
      </c>
      <c r="B18" s="400">
        <v>1900</v>
      </c>
      <c r="C18" s="401">
        <v>766657</v>
      </c>
      <c r="D18" s="401">
        <v>1373074</v>
      </c>
      <c r="E18" s="401">
        <v>645798</v>
      </c>
      <c r="F18" s="398">
        <f t="shared" si="0"/>
        <v>2787429</v>
      </c>
      <c r="G18" s="402">
        <f t="shared" si="2"/>
        <v>2100.4301369863015</v>
      </c>
      <c r="H18" s="403">
        <f t="shared" si="3"/>
        <v>0.27504090687152927</v>
      </c>
      <c r="I18" s="402">
        <f t="shared" si="1"/>
        <v>403.50368421052633</v>
      </c>
      <c r="J18" s="270" t="s">
        <v>22</v>
      </c>
      <c r="K18" s="203"/>
      <c r="L18" s="201"/>
      <c r="M18" s="202"/>
    </row>
    <row r="19" spans="1:20" s="199" customFormat="1" ht="18" customHeight="1">
      <c r="A19" s="285" t="s">
        <v>115</v>
      </c>
      <c r="B19" s="404">
        <v>1260</v>
      </c>
      <c r="C19" s="405">
        <v>593274</v>
      </c>
      <c r="D19" s="405">
        <v>1155209</v>
      </c>
      <c r="E19" s="405">
        <v>255448</v>
      </c>
      <c r="F19" s="398">
        <f t="shared" si="0"/>
        <v>2005191</v>
      </c>
      <c r="G19" s="406">
        <f t="shared" si="2"/>
        <v>1625.4082191780822</v>
      </c>
      <c r="H19" s="407">
        <f t="shared" si="3"/>
        <v>0.29586907182408062</v>
      </c>
      <c r="I19" s="406">
        <f t="shared" si="1"/>
        <v>470.85238095238094</v>
      </c>
      <c r="J19" s="270" t="s">
        <v>23</v>
      </c>
      <c r="K19" s="203"/>
      <c r="L19" s="201"/>
      <c r="M19" s="202"/>
    </row>
    <row r="20" spans="1:20" s="199" customFormat="1" ht="18" customHeight="1">
      <c r="A20" s="285" t="s">
        <v>24</v>
      </c>
      <c r="B20" s="400">
        <v>2050</v>
      </c>
      <c r="C20" s="401">
        <v>459361</v>
      </c>
      <c r="D20" s="401">
        <v>626042</v>
      </c>
      <c r="E20" s="401">
        <v>304008</v>
      </c>
      <c r="F20" s="398">
        <f t="shared" si="0"/>
        <v>1391461</v>
      </c>
      <c r="G20" s="402">
        <f t="shared" si="2"/>
        <v>1258.5232876712328</v>
      </c>
      <c r="H20" s="403">
        <f t="shared" si="3"/>
        <v>0.33012854833876049</v>
      </c>
      <c r="I20" s="402">
        <f t="shared" si="1"/>
        <v>224.07853658536587</v>
      </c>
      <c r="J20" s="270" t="s">
        <v>25</v>
      </c>
      <c r="K20" s="201"/>
      <c r="L20" s="201"/>
      <c r="M20" s="202"/>
    </row>
    <row r="21" spans="1:20" s="199" customFormat="1" ht="18" customHeight="1">
      <c r="A21" s="285" t="s">
        <v>26</v>
      </c>
      <c r="B21" s="404">
        <v>1250</v>
      </c>
      <c r="C21" s="405">
        <v>2658433</v>
      </c>
      <c r="D21" s="405">
        <v>725397</v>
      </c>
      <c r="E21" s="405">
        <v>145544</v>
      </c>
      <c r="F21" s="398">
        <f t="shared" si="0"/>
        <v>3530624</v>
      </c>
      <c r="G21" s="406">
        <f t="shared" si="2"/>
        <v>7283.3780821917808</v>
      </c>
      <c r="H21" s="407">
        <f t="shared" si="3"/>
        <v>0.75296406527571336</v>
      </c>
      <c r="I21" s="406">
        <f t="shared" si="1"/>
        <v>2126.7464</v>
      </c>
      <c r="J21" s="270" t="s">
        <v>27</v>
      </c>
      <c r="K21" s="201"/>
      <c r="L21" s="201"/>
      <c r="M21" s="202"/>
    </row>
    <row r="22" spans="1:20" s="199" customFormat="1" ht="18" customHeight="1">
      <c r="A22" s="285" t="s">
        <v>118</v>
      </c>
      <c r="B22" s="400">
        <v>1126</v>
      </c>
      <c r="C22" s="401">
        <v>609470</v>
      </c>
      <c r="D22" s="401">
        <v>1485169</v>
      </c>
      <c r="E22" s="401">
        <v>240669</v>
      </c>
      <c r="F22" s="398">
        <f t="shared" si="0"/>
        <v>2336434</v>
      </c>
      <c r="G22" s="402">
        <f t="shared" si="2"/>
        <v>1669.7808219178082</v>
      </c>
      <c r="H22" s="403">
        <f t="shared" si="3"/>
        <v>0.2608547898207268</v>
      </c>
      <c r="I22" s="402">
        <f t="shared" si="1"/>
        <v>541.2699822380107</v>
      </c>
      <c r="J22" s="270" t="s">
        <v>28</v>
      </c>
      <c r="K22" s="201"/>
      <c r="L22" s="204"/>
      <c r="M22" s="202"/>
    </row>
    <row r="23" spans="1:20" s="199" customFormat="1" ht="18" customHeight="1">
      <c r="A23" s="285" t="s">
        <v>126</v>
      </c>
      <c r="B23" s="404">
        <v>1330</v>
      </c>
      <c r="C23" s="405">
        <v>797258</v>
      </c>
      <c r="D23" s="405">
        <v>1411373</v>
      </c>
      <c r="E23" s="405">
        <v>453287</v>
      </c>
      <c r="F23" s="398">
        <f t="shared" si="0"/>
        <v>2663248</v>
      </c>
      <c r="G23" s="406">
        <f t="shared" si="2"/>
        <v>2184.2684931506851</v>
      </c>
      <c r="H23" s="407">
        <f t="shared" si="3"/>
        <v>0.29935552378148789</v>
      </c>
      <c r="I23" s="406">
        <f t="shared" si="1"/>
        <v>599.44210526315794</v>
      </c>
      <c r="J23" s="270" t="s">
        <v>30</v>
      </c>
      <c r="K23" s="201"/>
      <c r="L23" s="201"/>
      <c r="M23" s="202"/>
    </row>
    <row r="24" spans="1:20" s="199" customFormat="1" ht="18" customHeight="1">
      <c r="A24" s="285" t="s">
        <v>119</v>
      </c>
      <c r="B24" s="400">
        <v>490</v>
      </c>
      <c r="C24" s="401">
        <v>310301</v>
      </c>
      <c r="D24" s="401">
        <v>506403</v>
      </c>
      <c r="E24" s="401">
        <v>162266</v>
      </c>
      <c r="F24" s="398">
        <f t="shared" si="0"/>
        <v>979460</v>
      </c>
      <c r="G24" s="402">
        <f t="shared" si="2"/>
        <v>850.13972602739727</v>
      </c>
      <c r="H24" s="403">
        <f t="shared" si="3"/>
        <v>0.31680824127580504</v>
      </c>
      <c r="I24" s="402">
        <f t="shared" si="1"/>
        <v>633.26734693877552</v>
      </c>
      <c r="J24" s="270" t="s">
        <v>32</v>
      </c>
      <c r="K24" s="201"/>
      <c r="L24" s="201"/>
      <c r="M24" s="202"/>
    </row>
    <row r="25" spans="1:20" s="199" customFormat="1" ht="18" customHeight="1">
      <c r="A25" s="285" t="s">
        <v>33</v>
      </c>
      <c r="B25" s="404">
        <v>400</v>
      </c>
      <c r="C25" s="405">
        <v>118796</v>
      </c>
      <c r="D25" s="405">
        <v>627993</v>
      </c>
      <c r="E25" s="405">
        <v>125246</v>
      </c>
      <c r="F25" s="398">
        <f t="shared" si="0"/>
        <v>872435</v>
      </c>
      <c r="G25" s="406">
        <f t="shared" si="2"/>
        <v>325.46849315068494</v>
      </c>
      <c r="H25" s="407">
        <f t="shared" si="3"/>
        <v>0.13616601809876955</v>
      </c>
      <c r="I25" s="406">
        <f t="shared" si="1"/>
        <v>296.99</v>
      </c>
      <c r="J25" s="270" t="s">
        <v>34</v>
      </c>
      <c r="K25" s="201"/>
      <c r="L25" s="201"/>
      <c r="M25" s="202"/>
    </row>
    <row r="26" spans="1:20" s="199" customFormat="1" ht="18" customHeight="1" thickBot="1">
      <c r="A26" s="294" t="s">
        <v>58</v>
      </c>
      <c r="B26" s="931">
        <f>SUM(B6:B25)</f>
        <v>40980</v>
      </c>
      <c r="C26" s="931">
        <f>SUM(C6:C25)</f>
        <v>20421545</v>
      </c>
      <c r="D26" s="931">
        <f>SUM(D6:D25)</f>
        <v>33734121</v>
      </c>
      <c r="E26" s="931">
        <f>SUM(E6:E25)</f>
        <v>8929929</v>
      </c>
      <c r="F26" s="421">
        <f>SUM(F6:F25)</f>
        <v>63126575</v>
      </c>
      <c r="G26" s="421">
        <f t="shared" si="2"/>
        <v>55949.438356164384</v>
      </c>
      <c r="H26" s="932">
        <f t="shared" si="3"/>
        <v>0.32350155223849858</v>
      </c>
      <c r="I26" s="408">
        <f t="shared" si="1"/>
        <v>498.32955100048804</v>
      </c>
      <c r="J26" s="274" t="s">
        <v>36</v>
      </c>
      <c r="K26" s="201"/>
      <c r="L26" s="201"/>
      <c r="M26" s="202"/>
    </row>
    <row r="27" spans="1:20" ht="30" customHeight="1">
      <c r="A27" s="1218" t="s">
        <v>700</v>
      </c>
      <c r="B27" s="1219"/>
      <c r="C27" s="1219"/>
      <c r="D27" s="1219"/>
      <c r="E27" s="1219"/>
      <c r="F27" s="1219"/>
      <c r="G27" s="1219"/>
      <c r="H27" s="1219"/>
      <c r="I27" s="1219"/>
      <c r="J27" s="1220"/>
      <c r="K27" s="201"/>
      <c r="L27" s="201"/>
      <c r="N27" s="199"/>
      <c r="O27" s="199"/>
      <c r="P27" s="199"/>
      <c r="Q27" s="199"/>
      <c r="R27" s="199"/>
      <c r="S27" s="199"/>
      <c r="T27" s="199"/>
    </row>
    <row r="28" spans="1:20">
      <c r="A28" s="206"/>
      <c r="L28" s="199"/>
      <c r="N28" s="199"/>
      <c r="O28" s="199"/>
      <c r="P28" s="199"/>
      <c r="Q28" s="199"/>
      <c r="R28" s="199"/>
      <c r="S28" s="199"/>
      <c r="T28" s="199"/>
    </row>
  </sheetData>
  <mergeCells count="7">
    <mergeCell ref="A27:J27"/>
    <mergeCell ref="J4:J5"/>
    <mergeCell ref="A4:A5"/>
    <mergeCell ref="A1:J1"/>
    <mergeCell ref="A2:J2"/>
    <mergeCell ref="A3:E3"/>
    <mergeCell ref="F3:J3"/>
  </mergeCells>
  <printOptions horizontalCentered="1" verticalCentered="1"/>
  <pageMargins left="0.59055118110236227" right="0.70866141732283472" top="0.82677165354330717" bottom="0.63" header="0.51181102362204722" footer="0.51181102362204722"/>
  <pageSetup paperSize="9" scale="83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7"/>
  <sheetViews>
    <sheetView rightToLeft="1" zoomScale="80" zoomScaleNormal="80" zoomScaleSheetLayoutView="30" workbookViewId="0">
      <selection activeCell="A2" sqref="A2:G2"/>
    </sheetView>
  </sheetViews>
  <sheetFormatPr defaultColWidth="6.7109375" defaultRowHeight="12.75"/>
  <cols>
    <col min="1" max="1" width="27.7109375" style="343" customWidth="1"/>
    <col min="2" max="5" width="21.7109375" style="312" customWidth="1"/>
    <col min="6" max="6" width="27.85546875" style="312" customWidth="1"/>
    <col min="7" max="7" width="27.7109375" style="344" customWidth="1"/>
    <col min="8" max="246" width="6.7109375" style="312"/>
    <col min="247" max="248" width="24.28515625" style="312" customWidth="1"/>
    <col min="249" max="250" width="19.28515625" style="312" customWidth="1"/>
    <col min="251" max="252" width="18.28515625" style="312" customWidth="1"/>
    <col min="253" max="253" width="19" style="312" customWidth="1"/>
    <col min="254" max="502" width="6.7109375" style="312"/>
    <col min="503" max="504" width="24.28515625" style="312" customWidth="1"/>
    <col min="505" max="506" width="19.28515625" style="312" customWidth="1"/>
    <col min="507" max="508" width="18.28515625" style="312" customWidth="1"/>
    <col min="509" max="509" width="19" style="312" customWidth="1"/>
    <col min="510" max="758" width="6.7109375" style="312"/>
    <col min="759" max="760" width="24.28515625" style="312" customWidth="1"/>
    <col min="761" max="762" width="19.28515625" style="312" customWidth="1"/>
    <col min="763" max="764" width="18.28515625" style="312" customWidth="1"/>
    <col min="765" max="765" width="19" style="312" customWidth="1"/>
    <col min="766" max="1014" width="6.7109375" style="312"/>
    <col min="1015" max="1016" width="24.28515625" style="312" customWidth="1"/>
    <col min="1017" max="1018" width="19.28515625" style="312" customWidth="1"/>
    <col min="1019" max="1020" width="18.28515625" style="312" customWidth="1"/>
    <col min="1021" max="1021" width="19" style="312" customWidth="1"/>
    <col min="1022" max="1270" width="6.7109375" style="312"/>
    <col min="1271" max="1272" width="24.28515625" style="312" customWidth="1"/>
    <col min="1273" max="1274" width="19.28515625" style="312" customWidth="1"/>
    <col min="1275" max="1276" width="18.28515625" style="312" customWidth="1"/>
    <col min="1277" max="1277" width="19" style="312" customWidth="1"/>
    <col min="1278" max="1526" width="6.7109375" style="312"/>
    <col min="1527" max="1528" width="24.28515625" style="312" customWidth="1"/>
    <col min="1529" max="1530" width="19.28515625" style="312" customWidth="1"/>
    <col min="1531" max="1532" width="18.28515625" style="312" customWidth="1"/>
    <col min="1533" max="1533" width="19" style="312" customWidth="1"/>
    <col min="1534" max="1782" width="6.7109375" style="312"/>
    <col min="1783" max="1784" width="24.28515625" style="312" customWidth="1"/>
    <col min="1785" max="1786" width="19.28515625" style="312" customWidth="1"/>
    <col min="1787" max="1788" width="18.28515625" style="312" customWidth="1"/>
    <col min="1789" max="1789" width="19" style="312" customWidth="1"/>
    <col min="1790" max="2038" width="6.7109375" style="312"/>
    <col min="2039" max="2040" width="24.28515625" style="312" customWidth="1"/>
    <col min="2041" max="2042" width="19.28515625" style="312" customWidth="1"/>
    <col min="2043" max="2044" width="18.28515625" style="312" customWidth="1"/>
    <col min="2045" max="2045" width="19" style="312" customWidth="1"/>
    <col min="2046" max="2294" width="6.7109375" style="312"/>
    <col min="2295" max="2296" width="24.28515625" style="312" customWidth="1"/>
    <col min="2297" max="2298" width="19.28515625" style="312" customWidth="1"/>
    <col min="2299" max="2300" width="18.28515625" style="312" customWidth="1"/>
    <col min="2301" max="2301" width="19" style="312" customWidth="1"/>
    <col min="2302" max="2550" width="6.7109375" style="312"/>
    <col min="2551" max="2552" width="24.28515625" style="312" customWidth="1"/>
    <col min="2553" max="2554" width="19.28515625" style="312" customWidth="1"/>
    <col min="2555" max="2556" width="18.28515625" style="312" customWidth="1"/>
    <col min="2557" max="2557" width="19" style="312" customWidth="1"/>
    <col min="2558" max="2806" width="6.7109375" style="312"/>
    <col min="2807" max="2808" width="24.28515625" style="312" customWidth="1"/>
    <col min="2809" max="2810" width="19.28515625" style="312" customWidth="1"/>
    <col min="2811" max="2812" width="18.28515625" style="312" customWidth="1"/>
    <col min="2813" max="2813" width="19" style="312" customWidth="1"/>
    <col min="2814" max="3062" width="6.7109375" style="312"/>
    <col min="3063" max="3064" width="24.28515625" style="312" customWidth="1"/>
    <col min="3065" max="3066" width="19.28515625" style="312" customWidth="1"/>
    <col min="3067" max="3068" width="18.28515625" style="312" customWidth="1"/>
    <col min="3069" max="3069" width="19" style="312" customWidth="1"/>
    <col min="3070" max="3318" width="6.7109375" style="312"/>
    <col min="3319" max="3320" width="24.28515625" style="312" customWidth="1"/>
    <col min="3321" max="3322" width="19.28515625" style="312" customWidth="1"/>
    <col min="3323" max="3324" width="18.28515625" style="312" customWidth="1"/>
    <col min="3325" max="3325" width="19" style="312" customWidth="1"/>
    <col min="3326" max="3574" width="6.7109375" style="312"/>
    <col min="3575" max="3576" width="24.28515625" style="312" customWidth="1"/>
    <col min="3577" max="3578" width="19.28515625" style="312" customWidth="1"/>
    <col min="3579" max="3580" width="18.28515625" style="312" customWidth="1"/>
    <col min="3581" max="3581" width="19" style="312" customWidth="1"/>
    <col min="3582" max="3830" width="6.7109375" style="312"/>
    <col min="3831" max="3832" width="24.28515625" style="312" customWidth="1"/>
    <col min="3833" max="3834" width="19.28515625" style="312" customWidth="1"/>
    <col min="3835" max="3836" width="18.28515625" style="312" customWidth="1"/>
    <col min="3837" max="3837" width="19" style="312" customWidth="1"/>
    <col min="3838" max="4086" width="6.7109375" style="312"/>
    <col min="4087" max="4088" width="24.28515625" style="312" customWidth="1"/>
    <col min="4089" max="4090" width="19.28515625" style="312" customWidth="1"/>
    <col min="4091" max="4092" width="18.28515625" style="312" customWidth="1"/>
    <col min="4093" max="4093" width="19" style="312" customWidth="1"/>
    <col min="4094" max="4342" width="6.7109375" style="312"/>
    <col min="4343" max="4344" width="24.28515625" style="312" customWidth="1"/>
    <col min="4345" max="4346" width="19.28515625" style="312" customWidth="1"/>
    <col min="4347" max="4348" width="18.28515625" style="312" customWidth="1"/>
    <col min="4349" max="4349" width="19" style="312" customWidth="1"/>
    <col min="4350" max="4598" width="6.7109375" style="312"/>
    <col min="4599" max="4600" width="24.28515625" style="312" customWidth="1"/>
    <col min="4601" max="4602" width="19.28515625" style="312" customWidth="1"/>
    <col min="4603" max="4604" width="18.28515625" style="312" customWidth="1"/>
    <col min="4605" max="4605" width="19" style="312" customWidth="1"/>
    <col min="4606" max="4854" width="6.7109375" style="312"/>
    <col min="4855" max="4856" width="24.28515625" style="312" customWidth="1"/>
    <col min="4857" max="4858" width="19.28515625" style="312" customWidth="1"/>
    <col min="4859" max="4860" width="18.28515625" style="312" customWidth="1"/>
    <col min="4861" max="4861" width="19" style="312" customWidth="1"/>
    <col min="4862" max="5110" width="6.7109375" style="312"/>
    <col min="5111" max="5112" width="24.28515625" style="312" customWidth="1"/>
    <col min="5113" max="5114" width="19.28515625" style="312" customWidth="1"/>
    <col min="5115" max="5116" width="18.28515625" style="312" customWidth="1"/>
    <col min="5117" max="5117" width="19" style="312" customWidth="1"/>
    <col min="5118" max="5366" width="6.7109375" style="312"/>
    <col min="5367" max="5368" width="24.28515625" style="312" customWidth="1"/>
    <col min="5369" max="5370" width="19.28515625" style="312" customWidth="1"/>
    <col min="5371" max="5372" width="18.28515625" style="312" customWidth="1"/>
    <col min="5373" max="5373" width="19" style="312" customWidth="1"/>
    <col min="5374" max="5622" width="6.7109375" style="312"/>
    <col min="5623" max="5624" width="24.28515625" style="312" customWidth="1"/>
    <col min="5625" max="5626" width="19.28515625" style="312" customWidth="1"/>
    <col min="5627" max="5628" width="18.28515625" style="312" customWidth="1"/>
    <col min="5629" max="5629" width="19" style="312" customWidth="1"/>
    <col min="5630" max="5878" width="6.7109375" style="312"/>
    <col min="5879" max="5880" width="24.28515625" style="312" customWidth="1"/>
    <col min="5881" max="5882" width="19.28515625" style="312" customWidth="1"/>
    <col min="5883" max="5884" width="18.28515625" style="312" customWidth="1"/>
    <col min="5885" max="5885" width="19" style="312" customWidth="1"/>
    <col min="5886" max="6134" width="6.7109375" style="312"/>
    <col min="6135" max="6136" width="24.28515625" style="312" customWidth="1"/>
    <col min="6137" max="6138" width="19.28515625" style="312" customWidth="1"/>
    <col min="6139" max="6140" width="18.28515625" style="312" customWidth="1"/>
    <col min="6141" max="6141" width="19" style="312" customWidth="1"/>
    <col min="6142" max="6390" width="6.7109375" style="312"/>
    <col min="6391" max="6392" width="24.28515625" style="312" customWidth="1"/>
    <col min="6393" max="6394" width="19.28515625" style="312" customWidth="1"/>
    <col min="6395" max="6396" width="18.28515625" style="312" customWidth="1"/>
    <col min="6397" max="6397" width="19" style="312" customWidth="1"/>
    <col min="6398" max="6646" width="6.7109375" style="312"/>
    <col min="6647" max="6648" width="24.28515625" style="312" customWidth="1"/>
    <col min="6649" max="6650" width="19.28515625" style="312" customWidth="1"/>
    <col min="6651" max="6652" width="18.28515625" style="312" customWidth="1"/>
    <col min="6653" max="6653" width="19" style="312" customWidth="1"/>
    <col min="6654" max="6902" width="6.7109375" style="312"/>
    <col min="6903" max="6904" width="24.28515625" style="312" customWidth="1"/>
    <col min="6905" max="6906" width="19.28515625" style="312" customWidth="1"/>
    <col min="6907" max="6908" width="18.28515625" style="312" customWidth="1"/>
    <col min="6909" max="6909" width="19" style="312" customWidth="1"/>
    <col min="6910" max="7158" width="6.7109375" style="312"/>
    <col min="7159" max="7160" width="24.28515625" style="312" customWidth="1"/>
    <col min="7161" max="7162" width="19.28515625" style="312" customWidth="1"/>
    <col min="7163" max="7164" width="18.28515625" style="312" customWidth="1"/>
    <col min="7165" max="7165" width="19" style="312" customWidth="1"/>
    <col min="7166" max="7414" width="6.7109375" style="312"/>
    <col min="7415" max="7416" width="24.28515625" style="312" customWidth="1"/>
    <col min="7417" max="7418" width="19.28515625" style="312" customWidth="1"/>
    <col min="7419" max="7420" width="18.28515625" style="312" customWidth="1"/>
    <col min="7421" max="7421" width="19" style="312" customWidth="1"/>
    <col min="7422" max="7670" width="6.7109375" style="312"/>
    <col min="7671" max="7672" width="24.28515625" style="312" customWidth="1"/>
    <col min="7673" max="7674" width="19.28515625" style="312" customWidth="1"/>
    <col min="7675" max="7676" width="18.28515625" style="312" customWidth="1"/>
    <col min="7677" max="7677" width="19" style="312" customWidth="1"/>
    <col min="7678" max="7926" width="6.7109375" style="312"/>
    <col min="7927" max="7928" width="24.28515625" style="312" customWidth="1"/>
    <col min="7929" max="7930" width="19.28515625" style="312" customWidth="1"/>
    <col min="7931" max="7932" width="18.28515625" style="312" customWidth="1"/>
    <col min="7933" max="7933" width="19" style="312" customWidth="1"/>
    <col min="7934" max="8182" width="6.7109375" style="312"/>
    <col min="8183" max="8184" width="24.28515625" style="312" customWidth="1"/>
    <col min="8185" max="8186" width="19.28515625" style="312" customWidth="1"/>
    <col min="8187" max="8188" width="18.28515625" style="312" customWidth="1"/>
    <col min="8189" max="8189" width="19" style="312" customWidth="1"/>
    <col min="8190" max="8438" width="6.7109375" style="312"/>
    <col min="8439" max="8440" width="24.28515625" style="312" customWidth="1"/>
    <col min="8441" max="8442" width="19.28515625" style="312" customWidth="1"/>
    <col min="8443" max="8444" width="18.28515625" style="312" customWidth="1"/>
    <col min="8445" max="8445" width="19" style="312" customWidth="1"/>
    <col min="8446" max="8694" width="6.7109375" style="312"/>
    <col min="8695" max="8696" width="24.28515625" style="312" customWidth="1"/>
    <col min="8697" max="8698" width="19.28515625" style="312" customWidth="1"/>
    <col min="8699" max="8700" width="18.28515625" style="312" customWidth="1"/>
    <col min="8701" max="8701" width="19" style="312" customWidth="1"/>
    <col min="8702" max="8950" width="6.7109375" style="312"/>
    <col min="8951" max="8952" width="24.28515625" style="312" customWidth="1"/>
    <col min="8953" max="8954" width="19.28515625" style="312" customWidth="1"/>
    <col min="8955" max="8956" width="18.28515625" style="312" customWidth="1"/>
    <col min="8957" max="8957" width="19" style="312" customWidth="1"/>
    <col min="8958" max="9206" width="6.7109375" style="312"/>
    <col min="9207" max="9208" width="24.28515625" style="312" customWidth="1"/>
    <col min="9209" max="9210" width="19.28515625" style="312" customWidth="1"/>
    <col min="9211" max="9212" width="18.28515625" style="312" customWidth="1"/>
    <col min="9213" max="9213" width="19" style="312" customWidth="1"/>
    <col min="9214" max="9462" width="6.7109375" style="312"/>
    <col min="9463" max="9464" width="24.28515625" style="312" customWidth="1"/>
    <col min="9465" max="9466" width="19.28515625" style="312" customWidth="1"/>
    <col min="9467" max="9468" width="18.28515625" style="312" customWidth="1"/>
    <col min="9469" max="9469" width="19" style="312" customWidth="1"/>
    <col min="9470" max="9718" width="6.7109375" style="312"/>
    <col min="9719" max="9720" width="24.28515625" style="312" customWidth="1"/>
    <col min="9721" max="9722" width="19.28515625" style="312" customWidth="1"/>
    <col min="9723" max="9724" width="18.28515625" style="312" customWidth="1"/>
    <col min="9725" max="9725" width="19" style="312" customWidth="1"/>
    <col min="9726" max="9974" width="6.7109375" style="312"/>
    <col min="9975" max="9976" width="24.28515625" style="312" customWidth="1"/>
    <col min="9977" max="9978" width="19.28515625" style="312" customWidth="1"/>
    <col min="9979" max="9980" width="18.28515625" style="312" customWidth="1"/>
    <col min="9981" max="9981" width="19" style="312" customWidth="1"/>
    <col min="9982" max="10230" width="6.7109375" style="312"/>
    <col min="10231" max="10232" width="24.28515625" style="312" customWidth="1"/>
    <col min="10233" max="10234" width="19.28515625" style="312" customWidth="1"/>
    <col min="10235" max="10236" width="18.28515625" style="312" customWidth="1"/>
    <col min="10237" max="10237" width="19" style="312" customWidth="1"/>
    <col min="10238" max="10486" width="6.7109375" style="312"/>
    <col min="10487" max="10488" width="24.28515625" style="312" customWidth="1"/>
    <col min="10489" max="10490" width="19.28515625" style="312" customWidth="1"/>
    <col min="10491" max="10492" width="18.28515625" style="312" customWidth="1"/>
    <col min="10493" max="10493" width="19" style="312" customWidth="1"/>
    <col min="10494" max="10742" width="6.7109375" style="312"/>
    <col min="10743" max="10744" width="24.28515625" style="312" customWidth="1"/>
    <col min="10745" max="10746" width="19.28515625" style="312" customWidth="1"/>
    <col min="10747" max="10748" width="18.28515625" style="312" customWidth="1"/>
    <col min="10749" max="10749" width="19" style="312" customWidth="1"/>
    <col min="10750" max="10998" width="6.7109375" style="312"/>
    <col min="10999" max="11000" width="24.28515625" style="312" customWidth="1"/>
    <col min="11001" max="11002" width="19.28515625" style="312" customWidth="1"/>
    <col min="11003" max="11004" width="18.28515625" style="312" customWidth="1"/>
    <col min="11005" max="11005" width="19" style="312" customWidth="1"/>
    <col min="11006" max="11254" width="6.7109375" style="312"/>
    <col min="11255" max="11256" width="24.28515625" style="312" customWidth="1"/>
    <col min="11257" max="11258" width="19.28515625" style="312" customWidth="1"/>
    <col min="11259" max="11260" width="18.28515625" style="312" customWidth="1"/>
    <col min="11261" max="11261" width="19" style="312" customWidth="1"/>
    <col min="11262" max="11510" width="6.7109375" style="312"/>
    <col min="11511" max="11512" width="24.28515625" style="312" customWidth="1"/>
    <col min="11513" max="11514" width="19.28515625" style="312" customWidth="1"/>
    <col min="11515" max="11516" width="18.28515625" style="312" customWidth="1"/>
    <col min="11517" max="11517" width="19" style="312" customWidth="1"/>
    <col min="11518" max="11766" width="6.7109375" style="312"/>
    <col min="11767" max="11768" width="24.28515625" style="312" customWidth="1"/>
    <col min="11769" max="11770" width="19.28515625" style="312" customWidth="1"/>
    <col min="11771" max="11772" width="18.28515625" style="312" customWidth="1"/>
    <col min="11773" max="11773" width="19" style="312" customWidth="1"/>
    <col min="11774" max="12022" width="6.7109375" style="312"/>
    <col min="12023" max="12024" width="24.28515625" style="312" customWidth="1"/>
    <col min="12025" max="12026" width="19.28515625" style="312" customWidth="1"/>
    <col min="12027" max="12028" width="18.28515625" style="312" customWidth="1"/>
    <col min="12029" max="12029" width="19" style="312" customWidth="1"/>
    <col min="12030" max="12278" width="6.7109375" style="312"/>
    <col min="12279" max="12280" width="24.28515625" style="312" customWidth="1"/>
    <col min="12281" max="12282" width="19.28515625" style="312" customWidth="1"/>
    <col min="12283" max="12284" width="18.28515625" style="312" customWidth="1"/>
    <col min="12285" max="12285" width="19" style="312" customWidth="1"/>
    <col min="12286" max="12534" width="6.7109375" style="312"/>
    <col min="12535" max="12536" width="24.28515625" style="312" customWidth="1"/>
    <col min="12537" max="12538" width="19.28515625" style="312" customWidth="1"/>
    <col min="12539" max="12540" width="18.28515625" style="312" customWidth="1"/>
    <col min="12541" max="12541" width="19" style="312" customWidth="1"/>
    <col min="12542" max="12790" width="6.7109375" style="312"/>
    <col min="12791" max="12792" width="24.28515625" style="312" customWidth="1"/>
    <col min="12793" max="12794" width="19.28515625" style="312" customWidth="1"/>
    <col min="12795" max="12796" width="18.28515625" style="312" customWidth="1"/>
    <col min="12797" max="12797" width="19" style="312" customWidth="1"/>
    <col min="12798" max="13046" width="6.7109375" style="312"/>
    <col min="13047" max="13048" width="24.28515625" style="312" customWidth="1"/>
    <col min="13049" max="13050" width="19.28515625" style="312" customWidth="1"/>
    <col min="13051" max="13052" width="18.28515625" style="312" customWidth="1"/>
    <col min="13053" max="13053" width="19" style="312" customWidth="1"/>
    <col min="13054" max="13302" width="6.7109375" style="312"/>
    <col min="13303" max="13304" width="24.28515625" style="312" customWidth="1"/>
    <col min="13305" max="13306" width="19.28515625" style="312" customWidth="1"/>
    <col min="13307" max="13308" width="18.28515625" style="312" customWidth="1"/>
    <col min="13309" max="13309" width="19" style="312" customWidth="1"/>
    <col min="13310" max="13558" width="6.7109375" style="312"/>
    <col min="13559" max="13560" width="24.28515625" style="312" customWidth="1"/>
    <col min="13561" max="13562" width="19.28515625" style="312" customWidth="1"/>
    <col min="13563" max="13564" width="18.28515625" style="312" customWidth="1"/>
    <col min="13565" max="13565" width="19" style="312" customWidth="1"/>
    <col min="13566" max="13814" width="6.7109375" style="312"/>
    <col min="13815" max="13816" width="24.28515625" style="312" customWidth="1"/>
    <col min="13817" max="13818" width="19.28515625" style="312" customWidth="1"/>
    <col min="13819" max="13820" width="18.28515625" style="312" customWidth="1"/>
    <col min="13821" max="13821" width="19" style="312" customWidth="1"/>
    <col min="13822" max="14070" width="6.7109375" style="312"/>
    <col min="14071" max="14072" width="24.28515625" style="312" customWidth="1"/>
    <col min="14073" max="14074" width="19.28515625" style="312" customWidth="1"/>
    <col min="14075" max="14076" width="18.28515625" style="312" customWidth="1"/>
    <col min="14077" max="14077" width="19" style="312" customWidth="1"/>
    <col min="14078" max="14326" width="6.7109375" style="312"/>
    <col min="14327" max="14328" width="24.28515625" style="312" customWidth="1"/>
    <col min="14329" max="14330" width="19.28515625" style="312" customWidth="1"/>
    <col min="14331" max="14332" width="18.28515625" style="312" customWidth="1"/>
    <col min="14333" max="14333" width="19" style="312" customWidth="1"/>
    <col min="14334" max="14582" width="6.7109375" style="312"/>
    <col min="14583" max="14584" width="24.28515625" style="312" customWidth="1"/>
    <col min="14585" max="14586" width="19.28515625" style="312" customWidth="1"/>
    <col min="14587" max="14588" width="18.28515625" style="312" customWidth="1"/>
    <col min="14589" max="14589" width="19" style="312" customWidth="1"/>
    <col min="14590" max="14838" width="6.7109375" style="312"/>
    <col min="14839" max="14840" width="24.28515625" style="312" customWidth="1"/>
    <col min="14841" max="14842" width="19.28515625" style="312" customWidth="1"/>
    <col min="14843" max="14844" width="18.28515625" style="312" customWidth="1"/>
    <col min="14845" max="14845" width="19" style="312" customWidth="1"/>
    <col min="14846" max="15094" width="6.7109375" style="312"/>
    <col min="15095" max="15096" width="24.28515625" style="312" customWidth="1"/>
    <col min="15097" max="15098" width="19.28515625" style="312" customWidth="1"/>
    <col min="15099" max="15100" width="18.28515625" style="312" customWidth="1"/>
    <col min="15101" max="15101" width="19" style="312" customWidth="1"/>
    <col min="15102" max="15350" width="6.7109375" style="312"/>
    <col min="15351" max="15352" width="24.28515625" style="312" customWidth="1"/>
    <col min="15353" max="15354" width="19.28515625" style="312" customWidth="1"/>
    <col min="15355" max="15356" width="18.28515625" style="312" customWidth="1"/>
    <col min="15357" max="15357" width="19" style="312" customWidth="1"/>
    <col min="15358" max="15606" width="6.7109375" style="312"/>
    <col min="15607" max="15608" width="24.28515625" style="312" customWidth="1"/>
    <col min="15609" max="15610" width="19.28515625" style="312" customWidth="1"/>
    <col min="15611" max="15612" width="18.28515625" style="312" customWidth="1"/>
    <col min="15613" max="15613" width="19" style="312" customWidth="1"/>
    <col min="15614" max="15862" width="6.7109375" style="312"/>
    <col min="15863" max="15864" width="24.28515625" style="312" customWidth="1"/>
    <col min="15865" max="15866" width="19.28515625" style="312" customWidth="1"/>
    <col min="15867" max="15868" width="18.28515625" style="312" customWidth="1"/>
    <col min="15869" max="15869" width="19" style="312" customWidth="1"/>
    <col min="15870" max="16118" width="6.7109375" style="312"/>
    <col min="16119" max="16120" width="24.28515625" style="312" customWidth="1"/>
    <col min="16121" max="16122" width="19.28515625" style="312" customWidth="1"/>
    <col min="16123" max="16124" width="18.28515625" style="312" customWidth="1"/>
    <col min="16125" max="16125" width="19" style="312" customWidth="1"/>
    <col min="16126" max="16384" width="6.7109375" style="312"/>
  </cols>
  <sheetData>
    <row r="1" spans="1:23" s="313" customFormat="1" ht="51.75" customHeight="1">
      <c r="A1" s="1007" t="s">
        <v>1347</v>
      </c>
      <c r="B1" s="1007"/>
      <c r="C1" s="1007"/>
      <c r="D1" s="1007"/>
      <c r="E1" s="1007"/>
      <c r="F1" s="1007"/>
      <c r="G1" s="1007"/>
      <c r="H1" s="373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</row>
    <row r="2" spans="1:23" s="313" customFormat="1" ht="51.75" customHeight="1">
      <c r="A2" s="1069" t="s">
        <v>982</v>
      </c>
      <c r="B2" s="1069"/>
      <c r="C2" s="1069"/>
      <c r="D2" s="1069"/>
      <c r="E2" s="1069"/>
      <c r="F2" s="1069"/>
      <c r="G2" s="1069"/>
      <c r="H2" s="373"/>
      <c r="I2" s="1208"/>
      <c r="J2" s="1208"/>
      <c r="K2" s="1208"/>
      <c r="L2" s="1208"/>
      <c r="M2" s="1208"/>
      <c r="N2" s="1208"/>
      <c r="O2" s="1208"/>
      <c r="P2" s="1208"/>
      <c r="Q2" s="1208"/>
      <c r="R2" s="1208"/>
      <c r="S2" s="1208"/>
      <c r="T2" s="1208"/>
      <c r="U2" s="1208"/>
      <c r="V2" s="1208"/>
      <c r="W2" s="1208"/>
    </row>
    <row r="3" spans="1:23" s="313" customFormat="1" ht="21.75" customHeight="1">
      <c r="A3" s="1224" t="s">
        <v>1434</v>
      </c>
      <c r="B3" s="1224"/>
      <c r="C3" s="1224"/>
      <c r="D3" s="1225"/>
      <c r="E3" s="1226" t="s">
        <v>560</v>
      </c>
      <c r="F3" s="1226"/>
      <c r="G3" s="1227"/>
      <c r="H3" s="374"/>
    </row>
    <row r="4" spans="1:23" s="357" customFormat="1" ht="72.75" customHeight="1">
      <c r="A4" s="1215" t="s">
        <v>832</v>
      </c>
      <c r="B4" s="611" t="s">
        <v>54</v>
      </c>
      <c r="C4" s="611" t="s">
        <v>612</v>
      </c>
      <c r="D4" s="611" t="s">
        <v>613</v>
      </c>
      <c r="E4" s="611" t="s">
        <v>983</v>
      </c>
      <c r="F4" s="611" t="s">
        <v>984</v>
      </c>
      <c r="G4" s="1215" t="s">
        <v>838</v>
      </c>
      <c r="H4" s="375"/>
    </row>
    <row r="5" spans="1:23" ht="56.25">
      <c r="A5" s="1215"/>
      <c r="B5" s="611" t="s">
        <v>614</v>
      </c>
      <c r="C5" s="611" t="s">
        <v>615</v>
      </c>
      <c r="D5" s="611" t="s">
        <v>616</v>
      </c>
      <c r="E5" s="611" t="s">
        <v>985</v>
      </c>
      <c r="F5" s="611" t="s">
        <v>986</v>
      </c>
      <c r="G5" s="1215"/>
      <c r="H5" s="376"/>
    </row>
    <row r="6" spans="1:23" ht="42.95" customHeight="1">
      <c r="A6" s="610" t="s">
        <v>104</v>
      </c>
      <c r="B6" s="295">
        <v>35</v>
      </c>
      <c r="C6" s="295">
        <v>0</v>
      </c>
      <c r="D6" s="295">
        <v>490</v>
      </c>
      <c r="E6" s="389">
        <v>5551</v>
      </c>
      <c r="F6" s="389">
        <v>7382</v>
      </c>
      <c r="G6" s="610" t="s">
        <v>2</v>
      </c>
      <c r="H6" s="376"/>
    </row>
    <row r="7" spans="1:23" ht="42.95" customHeight="1">
      <c r="A7" s="610" t="s">
        <v>750</v>
      </c>
      <c r="B7" s="207">
        <v>9</v>
      </c>
      <c r="C7" s="207">
        <v>0</v>
      </c>
      <c r="D7" s="207">
        <v>168</v>
      </c>
      <c r="E7" s="390">
        <v>2868</v>
      </c>
      <c r="F7" s="390">
        <v>3929</v>
      </c>
      <c r="G7" s="610" t="s">
        <v>1139</v>
      </c>
      <c r="H7" s="376"/>
    </row>
    <row r="8" spans="1:23" ht="42.95" customHeight="1">
      <c r="A8" s="610" t="s">
        <v>105</v>
      </c>
      <c r="B8" s="295">
        <v>8</v>
      </c>
      <c r="C8" s="295">
        <v>1</v>
      </c>
      <c r="D8" s="295">
        <v>173</v>
      </c>
      <c r="E8" s="389">
        <v>2988</v>
      </c>
      <c r="F8" s="389">
        <v>4211</v>
      </c>
      <c r="G8" s="610" t="s">
        <v>5</v>
      </c>
      <c r="H8" s="376"/>
    </row>
    <row r="9" spans="1:23" ht="42.95" customHeight="1">
      <c r="A9" s="610" t="s">
        <v>106</v>
      </c>
      <c r="B9" s="207">
        <v>9</v>
      </c>
      <c r="C9" s="207">
        <v>0</v>
      </c>
      <c r="D9" s="207">
        <v>124</v>
      </c>
      <c r="E9" s="390">
        <v>2632</v>
      </c>
      <c r="F9" s="390">
        <v>3476</v>
      </c>
      <c r="G9" s="610" t="s">
        <v>7</v>
      </c>
      <c r="H9" s="376"/>
    </row>
    <row r="10" spans="1:23" ht="42.95" customHeight="1">
      <c r="A10" s="610" t="s">
        <v>107</v>
      </c>
      <c r="B10" s="295">
        <v>16</v>
      </c>
      <c r="C10" s="295">
        <v>1</v>
      </c>
      <c r="D10" s="295">
        <v>252</v>
      </c>
      <c r="E10" s="389">
        <v>3614</v>
      </c>
      <c r="F10" s="389">
        <v>4756</v>
      </c>
      <c r="G10" s="610" t="s">
        <v>8</v>
      </c>
      <c r="H10" s="376"/>
    </row>
    <row r="11" spans="1:23" ht="42.95" customHeight="1">
      <c r="A11" s="610" t="s">
        <v>108</v>
      </c>
      <c r="B11" s="207">
        <v>20</v>
      </c>
      <c r="C11" s="207">
        <v>0</v>
      </c>
      <c r="D11" s="207">
        <v>191</v>
      </c>
      <c r="E11" s="390">
        <v>2322</v>
      </c>
      <c r="F11" s="390">
        <v>3153</v>
      </c>
      <c r="G11" s="610" t="s">
        <v>10</v>
      </c>
      <c r="H11" s="376"/>
    </row>
    <row r="12" spans="1:23" ht="42.95" customHeight="1">
      <c r="A12" s="610" t="s">
        <v>110</v>
      </c>
      <c r="B12" s="295">
        <v>16</v>
      </c>
      <c r="C12" s="295">
        <v>0</v>
      </c>
      <c r="D12" s="295">
        <v>229</v>
      </c>
      <c r="E12" s="389">
        <v>4197</v>
      </c>
      <c r="F12" s="389">
        <v>5503</v>
      </c>
      <c r="G12" s="610" t="s">
        <v>11</v>
      </c>
      <c r="H12" s="376"/>
    </row>
    <row r="13" spans="1:23" ht="42.95" customHeight="1">
      <c r="A13" s="610" t="s">
        <v>111</v>
      </c>
      <c r="B13" s="207">
        <v>7</v>
      </c>
      <c r="C13" s="207">
        <v>0</v>
      </c>
      <c r="D13" s="207">
        <v>90</v>
      </c>
      <c r="E13" s="390">
        <v>1143</v>
      </c>
      <c r="F13" s="390">
        <v>1888</v>
      </c>
      <c r="G13" s="610" t="s">
        <v>13</v>
      </c>
      <c r="H13" s="376"/>
    </row>
    <row r="14" spans="1:23" ht="42.95" customHeight="1">
      <c r="A14" s="610" t="s">
        <v>124</v>
      </c>
      <c r="B14" s="295">
        <v>6</v>
      </c>
      <c r="C14" s="295">
        <v>0</v>
      </c>
      <c r="D14" s="295">
        <v>53</v>
      </c>
      <c r="E14" s="389">
        <v>548</v>
      </c>
      <c r="F14" s="389">
        <v>773</v>
      </c>
      <c r="G14" s="610" t="s">
        <v>15</v>
      </c>
      <c r="H14" s="376"/>
    </row>
    <row r="15" spans="1:23" ht="42.95" customHeight="1">
      <c r="A15" s="610" t="s">
        <v>16</v>
      </c>
      <c r="B15" s="207">
        <v>20</v>
      </c>
      <c r="C15" s="207">
        <v>1</v>
      </c>
      <c r="D15" s="207">
        <v>153</v>
      </c>
      <c r="E15" s="390">
        <v>3561</v>
      </c>
      <c r="F15" s="390">
        <v>5574</v>
      </c>
      <c r="G15" s="610" t="s">
        <v>17</v>
      </c>
      <c r="H15" s="376"/>
    </row>
    <row r="16" spans="1:23" ht="42.95" customHeight="1">
      <c r="A16" s="610" t="s">
        <v>40</v>
      </c>
      <c r="B16" s="295">
        <v>7</v>
      </c>
      <c r="C16" s="295">
        <v>0</v>
      </c>
      <c r="D16" s="295">
        <v>50</v>
      </c>
      <c r="E16" s="389">
        <v>1009</v>
      </c>
      <c r="F16" s="389">
        <v>1291</v>
      </c>
      <c r="G16" s="610" t="s">
        <v>18</v>
      </c>
      <c r="H16" s="376"/>
    </row>
    <row r="17" spans="1:8" ht="42.95" customHeight="1">
      <c r="A17" s="610" t="s">
        <v>113</v>
      </c>
      <c r="B17" s="207">
        <v>10</v>
      </c>
      <c r="C17" s="207">
        <v>0</v>
      </c>
      <c r="D17" s="207">
        <v>88</v>
      </c>
      <c r="E17" s="390">
        <v>1216</v>
      </c>
      <c r="F17" s="390">
        <v>1834</v>
      </c>
      <c r="G17" s="610" t="s">
        <v>20</v>
      </c>
      <c r="H17" s="376"/>
    </row>
    <row r="18" spans="1:8" ht="42.95" customHeight="1">
      <c r="A18" s="610" t="s">
        <v>21</v>
      </c>
      <c r="B18" s="295">
        <v>12</v>
      </c>
      <c r="C18" s="295">
        <v>0</v>
      </c>
      <c r="D18" s="295">
        <v>78</v>
      </c>
      <c r="E18" s="389">
        <v>1142</v>
      </c>
      <c r="F18" s="389">
        <v>1504</v>
      </c>
      <c r="G18" s="610" t="s">
        <v>22</v>
      </c>
      <c r="H18" s="376"/>
    </row>
    <row r="19" spans="1:8" ht="42.95" customHeight="1">
      <c r="A19" s="610" t="s">
        <v>115</v>
      </c>
      <c r="B19" s="207">
        <v>9</v>
      </c>
      <c r="C19" s="207">
        <v>0</v>
      </c>
      <c r="D19" s="207">
        <v>78</v>
      </c>
      <c r="E19" s="390">
        <v>801</v>
      </c>
      <c r="F19" s="390">
        <v>1064</v>
      </c>
      <c r="G19" s="610" t="s">
        <v>23</v>
      </c>
      <c r="H19" s="376"/>
    </row>
    <row r="20" spans="1:8" ht="42.95" customHeight="1">
      <c r="A20" s="610" t="s">
        <v>24</v>
      </c>
      <c r="B20" s="295">
        <v>19</v>
      </c>
      <c r="C20" s="295">
        <v>0</v>
      </c>
      <c r="D20" s="295">
        <v>178</v>
      </c>
      <c r="E20" s="389">
        <v>1871</v>
      </c>
      <c r="F20" s="389">
        <v>2933</v>
      </c>
      <c r="G20" s="610" t="s">
        <v>25</v>
      </c>
      <c r="H20" s="376"/>
    </row>
    <row r="21" spans="1:8" ht="42.95" customHeight="1">
      <c r="A21" s="610" t="s">
        <v>116</v>
      </c>
      <c r="B21" s="207">
        <v>8</v>
      </c>
      <c r="C21" s="207">
        <v>0</v>
      </c>
      <c r="D21" s="207">
        <v>94</v>
      </c>
      <c r="E21" s="390">
        <v>1443</v>
      </c>
      <c r="F21" s="390">
        <v>1901</v>
      </c>
      <c r="G21" s="610" t="s">
        <v>117</v>
      </c>
      <c r="H21" s="376"/>
    </row>
    <row r="22" spans="1:8" ht="42.95" customHeight="1">
      <c r="A22" s="610" t="s">
        <v>118</v>
      </c>
      <c r="B22" s="295">
        <v>9</v>
      </c>
      <c r="C22" s="295">
        <v>0</v>
      </c>
      <c r="D22" s="295">
        <v>65</v>
      </c>
      <c r="E22" s="389">
        <v>1369</v>
      </c>
      <c r="F22" s="389">
        <v>2018</v>
      </c>
      <c r="G22" s="610" t="s">
        <v>150</v>
      </c>
      <c r="H22" s="376"/>
    </row>
    <row r="23" spans="1:8" ht="42.95" customHeight="1">
      <c r="A23" s="610" t="s">
        <v>126</v>
      </c>
      <c r="B23" s="207">
        <v>8</v>
      </c>
      <c r="C23" s="207">
        <v>0</v>
      </c>
      <c r="D23" s="207">
        <v>82</v>
      </c>
      <c r="E23" s="390">
        <v>1089</v>
      </c>
      <c r="F23" s="390">
        <v>1369</v>
      </c>
      <c r="G23" s="610" t="s">
        <v>30</v>
      </c>
      <c r="H23" s="376"/>
    </row>
    <row r="24" spans="1:8" ht="42.95" customHeight="1">
      <c r="A24" s="610" t="s">
        <v>31</v>
      </c>
      <c r="B24" s="295">
        <v>3</v>
      </c>
      <c r="C24" s="295">
        <v>0</v>
      </c>
      <c r="D24" s="295">
        <v>33</v>
      </c>
      <c r="E24" s="389">
        <v>405</v>
      </c>
      <c r="F24" s="389">
        <v>550</v>
      </c>
      <c r="G24" s="610" t="s">
        <v>313</v>
      </c>
      <c r="H24" s="376"/>
    </row>
    <row r="25" spans="1:8" ht="42.95" customHeight="1">
      <c r="A25" s="610" t="s">
        <v>33</v>
      </c>
      <c r="B25" s="207">
        <v>5</v>
      </c>
      <c r="C25" s="207">
        <v>0</v>
      </c>
      <c r="D25" s="207">
        <v>19</v>
      </c>
      <c r="E25" s="390">
        <v>451</v>
      </c>
      <c r="F25" s="390">
        <v>618</v>
      </c>
      <c r="G25" s="610" t="s">
        <v>34</v>
      </c>
      <c r="H25" s="376"/>
    </row>
    <row r="26" spans="1:8" ht="42.95" customHeight="1">
      <c r="A26" s="392" t="s">
        <v>58</v>
      </c>
      <c r="B26" s="274">
        <f>SUM(B6:B25)</f>
        <v>236</v>
      </c>
      <c r="C26" s="274">
        <f>SUM(C6:C25)</f>
        <v>3</v>
      </c>
      <c r="D26" s="274">
        <f t="shared" ref="D26:F26" si="0">SUM(D6:D25)</f>
        <v>2688</v>
      </c>
      <c r="E26" s="274">
        <f t="shared" si="0"/>
        <v>40220</v>
      </c>
      <c r="F26" s="274">
        <f t="shared" si="0"/>
        <v>55727</v>
      </c>
      <c r="G26" s="392" t="s">
        <v>36</v>
      </c>
      <c r="H26" s="376"/>
    </row>
    <row r="27" spans="1:8" ht="42.95" customHeight="1">
      <c r="A27" s="377"/>
      <c r="B27" s="378"/>
      <c r="C27" s="378"/>
      <c r="D27" s="378"/>
      <c r="E27" s="378"/>
      <c r="F27" s="378"/>
      <c r="G27" s="379"/>
    </row>
  </sheetData>
  <mergeCells count="10">
    <mergeCell ref="I1:S1"/>
    <mergeCell ref="T1:W1"/>
    <mergeCell ref="A2:G2"/>
    <mergeCell ref="I2:S2"/>
    <mergeCell ref="T2:W2"/>
    <mergeCell ref="A3:D3"/>
    <mergeCell ref="E3:G3"/>
    <mergeCell ref="A4:A5"/>
    <mergeCell ref="G4:G5"/>
    <mergeCell ref="A1:G1"/>
  </mergeCells>
  <pageMargins left="0.7" right="0.7" top="0.75" bottom="0.75" header="0.3" footer="0.3"/>
  <pageSetup paperSize="9" scale="5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N16"/>
  <sheetViews>
    <sheetView rightToLeft="1" zoomScaleNormal="100" workbookViewId="0">
      <selection activeCell="A3" sqref="A3"/>
    </sheetView>
  </sheetViews>
  <sheetFormatPr defaultColWidth="8.85546875" defaultRowHeight="18.75"/>
  <cols>
    <col min="1" max="1" width="33.7109375" style="358" customWidth="1"/>
    <col min="2" max="5" width="13.7109375" style="358" customWidth="1"/>
    <col min="6" max="6" width="33.7109375" style="358" customWidth="1"/>
    <col min="7" max="8" width="10.5703125" style="358" bestFit="1" customWidth="1"/>
    <col min="9" max="252" width="8.85546875" style="358"/>
    <col min="253" max="253" width="50.42578125" style="358" customWidth="1"/>
    <col min="254" max="254" width="13.42578125" style="358" customWidth="1"/>
    <col min="255" max="255" width="50.42578125" style="358" customWidth="1"/>
    <col min="256" max="508" width="8.85546875" style="358"/>
    <col min="509" max="509" width="50.42578125" style="358" customWidth="1"/>
    <col min="510" max="510" width="13.42578125" style="358" customWidth="1"/>
    <col min="511" max="511" width="50.42578125" style="358" customWidth="1"/>
    <col min="512" max="764" width="8.85546875" style="358"/>
    <col min="765" max="765" width="50.42578125" style="358" customWidth="1"/>
    <col min="766" max="766" width="13.42578125" style="358" customWidth="1"/>
    <col min="767" max="767" width="50.42578125" style="358" customWidth="1"/>
    <col min="768" max="1020" width="8.85546875" style="358"/>
    <col min="1021" max="1021" width="50.42578125" style="358" customWidth="1"/>
    <col min="1022" max="1022" width="13.42578125" style="358" customWidth="1"/>
    <col min="1023" max="1023" width="50.42578125" style="358" customWidth="1"/>
    <col min="1024" max="1276" width="8.85546875" style="358"/>
    <col min="1277" max="1277" width="50.42578125" style="358" customWidth="1"/>
    <col min="1278" max="1278" width="13.42578125" style="358" customWidth="1"/>
    <col min="1279" max="1279" width="50.42578125" style="358" customWidth="1"/>
    <col min="1280" max="1532" width="8.85546875" style="358"/>
    <col min="1533" max="1533" width="50.42578125" style="358" customWidth="1"/>
    <col min="1534" max="1534" width="13.42578125" style="358" customWidth="1"/>
    <col min="1535" max="1535" width="50.42578125" style="358" customWidth="1"/>
    <col min="1536" max="1788" width="8.85546875" style="358"/>
    <col min="1789" max="1789" width="50.42578125" style="358" customWidth="1"/>
    <col min="1790" max="1790" width="13.42578125" style="358" customWidth="1"/>
    <col min="1791" max="1791" width="50.42578125" style="358" customWidth="1"/>
    <col min="1792" max="2044" width="8.85546875" style="358"/>
    <col min="2045" max="2045" width="50.42578125" style="358" customWidth="1"/>
    <col min="2046" max="2046" width="13.42578125" style="358" customWidth="1"/>
    <col min="2047" max="2047" width="50.42578125" style="358" customWidth="1"/>
    <col min="2048" max="2300" width="8.85546875" style="358"/>
    <col min="2301" max="2301" width="50.42578125" style="358" customWidth="1"/>
    <col min="2302" max="2302" width="13.42578125" style="358" customWidth="1"/>
    <col min="2303" max="2303" width="50.42578125" style="358" customWidth="1"/>
    <col min="2304" max="2556" width="8.85546875" style="358"/>
    <col min="2557" max="2557" width="50.42578125" style="358" customWidth="1"/>
    <col min="2558" max="2558" width="13.42578125" style="358" customWidth="1"/>
    <col min="2559" max="2559" width="50.42578125" style="358" customWidth="1"/>
    <col min="2560" max="2812" width="8.85546875" style="358"/>
    <col min="2813" max="2813" width="50.42578125" style="358" customWidth="1"/>
    <col min="2814" max="2814" width="13.42578125" style="358" customWidth="1"/>
    <col min="2815" max="2815" width="50.42578125" style="358" customWidth="1"/>
    <col min="2816" max="3068" width="8.85546875" style="358"/>
    <col min="3069" max="3069" width="50.42578125" style="358" customWidth="1"/>
    <col min="3070" max="3070" width="13.42578125" style="358" customWidth="1"/>
    <col min="3071" max="3071" width="50.42578125" style="358" customWidth="1"/>
    <col min="3072" max="3324" width="8.85546875" style="358"/>
    <col min="3325" max="3325" width="50.42578125" style="358" customWidth="1"/>
    <col min="3326" max="3326" width="13.42578125" style="358" customWidth="1"/>
    <col min="3327" max="3327" width="50.42578125" style="358" customWidth="1"/>
    <col min="3328" max="3580" width="8.85546875" style="358"/>
    <col min="3581" max="3581" width="50.42578125" style="358" customWidth="1"/>
    <col min="3582" max="3582" width="13.42578125" style="358" customWidth="1"/>
    <col min="3583" max="3583" width="50.42578125" style="358" customWidth="1"/>
    <col min="3584" max="3836" width="8.85546875" style="358"/>
    <col min="3837" max="3837" width="50.42578125" style="358" customWidth="1"/>
    <col min="3838" max="3838" width="13.42578125" style="358" customWidth="1"/>
    <col min="3839" max="3839" width="50.42578125" style="358" customWidth="1"/>
    <col min="3840" max="4092" width="8.85546875" style="358"/>
    <col min="4093" max="4093" width="50.42578125" style="358" customWidth="1"/>
    <col min="4094" max="4094" width="13.42578125" style="358" customWidth="1"/>
    <col min="4095" max="4095" width="50.42578125" style="358" customWidth="1"/>
    <col min="4096" max="4348" width="8.85546875" style="358"/>
    <col min="4349" max="4349" width="50.42578125" style="358" customWidth="1"/>
    <col min="4350" max="4350" width="13.42578125" style="358" customWidth="1"/>
    <col min="4351" max="4351" width="50.42578125" style="358" customWidth="1"/>
    <col min="4352" max="4604" width="8.85546875" style="358"/>
    <col min="4605" max="4605" width="50.42578125" style="358" customWidth="1"/>
    <col min="4606" max="4606" width="13.42578125" style="358" customWidth="1"/>
    <col min="4607" max="4607" width="50.42578125" style="358" customWidth="1"/>
    <col min="4608" max="4860" width="8.85546875" style="358"/>
    <col min="4861" max="4861" width="50.42578125" style="358" customWidth="1"/>
    <col min="4862" max="4862" width="13.42578125" style="358" customWidth="1"/>
    <col min="4863" max="4863" width="50.42578125" style="358" customWidth="1"/>
    <col min="4864" max="5116" width="8.85546875" style="358"/>
    <col min="5117" max="5117" width="50.42578125" style="358" customWidth="1"/>
    <col min="5118" max="5118" width="13.42578125" style="358" customWidth="1"/>
    <col min="5119" max="5119" width="50.42578125" style="358" customWidth="1"/>
    <col min="5120" max="5372" width="8.85546875" style="358"/>
    <col min="5373" max="5373" width="50.42578125" style="358" customWidth="1"/>
    <col min="5374" max="5374" width="13.42578125" style="358" customWidth="1"/>
    <col min="5375" max="5375" width="50.42578125" style="358" customWidth="1"/>
    <col min="5376" max="5628" width="8.85546875" style="358"/>
    <col min="5629" max="5629" width="50.42578125" style="358" customWidth="1"/>
    <col min="5630" max="5630" width="13.42578125" style="358" customWidth="1"/>
    <col min="5631" max="5631" width="50.42578125" style="358" customWidth="1"/>
    <col min="5632" max="5884" width="8.85546875" style="358"/>
    <col min="5885" max="5885" width="50.42578125" style="358" customWidth="1"/>
    <col min="5886" max="5886" width="13.42578125" style="358" customWidth="1"/>
    <col min="5887" max="5887" width="50.42578125" style="358" customWidth="1"/>
    <col min="5888" max="6140" width="8.85546875" style="358"/>
    <col min="6141" max="6141" width="50.42578125" style="358" customWidth="1"/>
    <col min="6142" max="6142" width="13.42578125" style="358" customWidth="1"/>
    <col min="6143" max="6143" width="50.42578125" style="358" customWidth="1"/>
    <col min="6144" max="6396" width="8.85546875" style="358"/>
    <col min="6397" max="6397" width="50.42578125" style="358" customWidth="1"/>
    <col min="6398" max="6398" width="13.42578125" style="358" customWidth="1"/>
    <col min="6399" max="6399" width="50.42578125" style="358" customWidth="1"/>
    <col min="6400" max="6652" width="8.85546875" style="358"/>
    <col min="6653" max="6653" width="50.42578125" style="358" customWidth="1"/>
    <col min="6654" max="6654" width="13.42578125" style="358" customWidth="1"/>
    <col min="6655" max="6655" width="50.42578125" style="358" customWidth="1"/>
    <col min="6656" max="6908" width="8.85546875" style="358"/>
    <col min="6909" max="6909" width="50.42578125" style="358" customWidth="1"/>
    <col min="6910" max="6910" width="13.42578125" style="358" customWidth="1"/>
    <col min="6911" max="6911" width="50.42578125" style="358" customWidth="1"/>
    <col min="6912" max="7164" width="8.85546875" style="358"/>
    <col min="7165" max="7165" width="50.42578125" style="358" customWidth="1"/>
    <col min="7166" max="7166" width="13.42578125" style="358" customWidth="1"/>
    <col min="7167" max="7167" width="50.42578125" style="358" customWidth="1"/>
    <col min="7168" max="7420" width="8.85546875" style="358"/>
    <col min="7421" max="7421" width="50.42578125" style="358" customWidth="1"/>
    <col min="7422" max="7422" width="13.42578125" style="358" customWidth="1"/>
    <col min="7423" max="7423" width="50.42578125" style="358" customWidth="1"/>
    <col min="7424" max="7676" width="8.85546875" style="358"/>
    <col min="7677" max="7677" width="50.42578125" style="358" customWidth="1"/>
    <col min="7678" max="7678" width="13.42578125" style="358" customWidth="1"/>
    <col min="7679" max="7679" width="50.42578125" style="358" customWidth="1"/>
    <col min="7680" max="7932" width="8.85546875" style="358"/>
    <col min="7933" max="7933" width="50.42578125" style="358" customWidth="1"/>
    <col min="7934" max="7934" width="13.42578125" style="358" customWidth="1"/>
    <col min="7935" max="7935" width="50.42578125" style="358" customWidth="1"/>
    <col min="7936" max="8188" width="8.85546875" style="358"/>
    <col min="8189" max="8189" width="50.42578125" style="358" customWidth="1"/>
    <col min="8190" max="8190" width="13.42578125" style="358" customWidth="1"/>
    <col min="8191" max="8191" width="50.42578125" style="358" customWidth="1"/>
    <col min="8192" max="8444" width="8.85546875" style="358"/>
    <col min="8445" max="8445" width="50.42578125" style="358" customWidth="1"/>
    <col min="8446" max="8446" width="13.42578125" style="358" customWidth="1"/>
    <col min="8447" max="8447" width="50.42578125" style="358" customWidth="1"/>
    <col min="8448" max="8700" width="8.85546875" style="358"/>
    <col min="8701" max="8701" width="50.42578125" style="358" customWidth="1"/>
    <col min="8702" max="8702" width="13.42578125" style="358" customWidth="1"/>
    <col min="8703" max="8703" width="50.42578125" style="358" customWidth="1"/>
    <col min="8704" max="8956" width="8.85546875" style="358"/>
    <col min="8957" max="8957" width="50.42578125" style="358" customWidth="1"/>
    <col min="8958" max="8958" width="13.42578125" style="358" customWidth="1"/>
    <col min="8959" max="8959" width="50.42578125" style="358" customWidth="1"/>
    <col min="8960" max="9212" width="8.85546875" style="358"/>
    <col min="9213" max="9213" width="50.42578125" style="358" customWidth="1"/>
    <col min="9214" max="9214" width="13.42578125" style="358" customWidth="1"/>
    <col min="9215" max="9215" width="50.42578125" style="358" customWidth="1"/>
    <col min="9216" max="9468" width="8.85546875" style="358"/>
    <col min="9469" max="9469" width="50.42578125" style="358" customWidth="1"/>
    <col min="9470" max="9470" width="13.42578125" style="358" customWidth="1"/>
    <col min="9471" max="9471" width="50.42578125" style="358" customWidth="1"/>
    <col min="9472" max="9724" width="8.85546875" style="358"/>
    <col min="9725" max="9725" width="50.42578125" style="358" customWidth="1"/>
    <col min="9726" max="9726" width="13.42578125" style="358" customWidth="1"/>
    <col min="9727" max="9727" width="50.42578125" style="358" customWidth="1"/>
    <col min="9728" max="9980" width="8.85546875" style="358"/>
    <col min="9981" max="9981" width="50.42578125" style="358" customWidth="1"/>
    <col min="9982" max="9982" width="13.42578125" style="358" customWidth="1"/>
    <col min="9983" max="9983" width="50.42578125" style="358" customWidth="1"/>
    <col min="9984" max="10236" width="8.85546875" style="358"/>
    <col min="10237" max="10237" width="50.42578125" style="358" customWidth="1"/>
    <col min="10238" max="10238" width="13.42578125" style="358" customWidth="1"/>
    <col min="10239" max="10239" width="50.42578125" style="358" customWidth="1"/>
    <col min="10240" max="10492" width="8.85546875" style="358"/>
    <col min="10493" max="10493" width="50.42578125" style="358" customWidth="1"/>
    <col min="10494" max="10494" width="13.42578125" style="358" customWidth="1"/>
    <col min="10495" max="10495" width="50.42578125" style="358" customWidth="1"/>
    <col min="10496" max="10748" width="8.85546875" style="358"/>
    <col min="10749" max="10749" width="50.42578125" style="358" customWidth="1"/>
    <col min="10750" max="10750" width="13.42578125" style="358" customWidth="1"/>
    <col min="10751" max="10751" width="50.42578125" style="358" customWidth="1"/>
    <col min="10752" max="11004" width="8.85546875" style="358"/>
    <col min="11005" max="11005" width="50.42578125" style="358" customWidth="1"/>
    <col min="11006" max="11006" width="13.42578125" style="358" customWidth="1"/>
    <col min="11007" max="11007" width="50.42578125" style="358" customWidth="1"/>
    <col min="11008" max="11260" width="8.85546875" style="358"/>
    <col min="11261" max="11261" width="50.42578125" style="358" customWidth="1"/>
    <col min="11262" max="11262" width="13.42578125" style="358" customWidth="1"/>
    <col min="11263" max="11263" width="50.42578125" style="358" customWidth="1"/>
    <col min="11264" max="11516" width="8.85546875" style="358"/>
    <col min="11517" max="11517" width="50.42578125" style="358" customWidth="1"/>
    <col min="11518" max="11518" width="13.42578125" style="358" customWidth="1"/>
    <col min="11519" max="11519" width="50.42578125" style="358" customWidth="1"/>
    <col min="11520" max="11772" width="8.85546875" style="358"/>
    <col min="11773" max="11773" width="50.42578125" style="358" customWidth="1"/>
    <col min="11774" max="11774" width="13.42578125" style="358" customWidth="1"/>
    <col min="11775" max="11775" width="50.42578125" style="358" customWidth="1"/>
    <col min="11776" max="12028" width="8.85546875" style="358"/>
    <col min="12029" max="12029" width="50.42578125" style="358" customWidth="1"/>
    <col min="12030" max="12030" width="13.42578125" style="358" customWidth="1"/>
    <col min="12031" max="12031" width="50.42578125" style="358" customWidth="1"/>
    <col min="12032" max="12284" width="8.85546875" style="358"/>
    <col min="12285" max="12285" width="50.42578125" style="358" customWidth="1"/>
    <col min="12286" max="12286" width="13.42578125" style="358" customWidth="1"/>
    <col min="12287" max="12287" width="50.42578125" style="358" customWidth="1"/>
    <col min="12288" max="12540" width="8.85546875" style="358"/>
    <col min="12541" max="12541" width="50.42578125" style="358" customWidth="1"/>
    <col min="12542" max="12542" width="13.42578125" style="358" customWidth="1"/>
    <col min="12543" max="12543" width="50.42578125" style="358" customWidth="1"/>
    <col min="12544" max="12796" width="8.85546875" style="358"/>
    <col min="12797" max="12797" width="50.42578125" style="358" customWidth="1"/>
    <col min="12798" max="12798" width="13.42578125" style="358" customWidth="1"/>
    <col min="12799" max="12799" width="50.42578125" style="358" customWidth="1"/>
    <col min="12800" max="13052" width="8.85546875" style="358"/>
    <col min="13053" max="13053" width="50.42578125" style="358" customWidth="1"/>
    <col min="13054" max="13054" width="13.42578125" style="358" customWidth="1"/>
    <col min="13055" max="13055" width="50.42578125" style="358" customWidth="1"/>
    <col min="13056" max="13308" width="8.85546875" style="358"/>
    <col min="13309" max="13309" width="50.42578125" style="358" customWidth="1"/>
    <col min="13310" max="13310" width="13.42578125" style="358" customWidth="1"/>
    <col min="13311" max="13311" width="50.42578125" style="358" customWidth="1"/>
    <col min="13312" max="13564" width="8.85546875" style="358"/>
    <col min="13565" max="13565" width="50.42578125" style="358" customWidth="1"/>
    <col min="13566" max="13566" width="13.42578125" style="358" customWidth="1"/>
    <col min="13567" max="13567" width="50.42578125" style="358" customWidth="1"/>
    <col min="13568" max="13820" width="8.85546875" style="358"/>
    <col min="13821" max="13821" width="50.42578125" style="358" customWidth="1"/>
    <col min="13822" max="13822" width="13.42578125" style="358" customWidth="1"/>
    <col min="13823" max="13823" width="50.42578125" style="358" customWidth="1"/>
    <col min="13824" max="14076" width="8.85546875" style="358"/>
    <col min="14077" max="14077" width="50.42578125" style="358" customWidth="1"/>
    <col min="14078" max="14078" width="13.42578125" style="358" customWidth="1"/>
    <col min="14079" max="14079" width="50.42578125" style="358" customWidth="1"/>
    <col min="14080" max="14332" width="8.85546875" style="358"/>
    <col min="14333" max="14333" width="50.42578125" style="358" customWidth="1"/>
    <col min="14334" max="14334" width="13.42578125" style="358" customWidth="1"/>
    <col min="14335" max="14335" width="50.42578125" style="358" customWidth="1"/>
    <col min="14336" max="14588" width="8.85546875" style="358"/>
    <col min="14589" max="14589" width="50.42578125" style="358" customWidth="1"/>
    <col min="14590" max="14590" width="13.42578125" style="358" customWidth="1"/>
    <col min="14591" max="14591" width="50.42578125" style="358" customWidth="1"/>
    <col min="14592" max="14844" width="8.85546875" style="358"/>
    <col min="14845" max="14845" width="50.42578125" style="358" customWidth="1"/>
    <col min="14846" max="14846" width="13.42578125" style="358" customWidth="1"/>
    <col min="14847" max="14847" width="50.42578125" style="358" customWidth="1"/>
    <col min="14848" max="15100" width="8.85546875" style="358"/>
    <col min="15101" max="15101" width="50.42578125" style="358" customWidth="1"/>
    <col min="15102" max="15102" width="13.42578125" style="358" customWidth="1"/>
    <col min="15103" max="15103" width="50.42578125" style="358" customWidth="1"/>
    <col min="15104" max="15356" width="8.85546875" style="358"/>
    <col min="15357" max="15357" width="50.42578125" style="358" customWidth="1"/>
    <col min="15358" max="15358" width="13.42578125" style="358" customWidth="1"/>
    <col min="15359" max="15359" width="50.42578125" style="358" customWidth="1"/>
    <col min="15360" max="15612" width="8.85546875" style="358"/>
    <col min="15613" max="15613" width="50.42578125" style="358" customWidth="1"/>
    <col min="15614" max="15614" width="13.42578125" style="358" customWidth="1"/>
    <col min="15615" max="15615" width="50.42578125" style="358" customWidth="1"/>
    <col min="15616" max="15868" width="8.85546875" style="358"/>
    <col min="15869" max="15869" width="50.42578125" style="358" customWidth="1"/>
    <col min="15870" max="15870" width="13.42578125" style="358" customWidth="1"/>
    <col min="15871" max="15871" width="50.42578125" style="358" customWidth="1"/>
    <col min="15872" max="16124" width="8.85546875" style="358"/>
    <col min="16125" max="16125" width="50.42578125" style="358" customWidth="1"/>
    <col min="16126" max="16126" width="13.42578125" style="358" customWidth="1"/>
    <col min="16127" max="16127" width="50.42578125" style="358" customWidth="1"/>
    <col min="16128" max="16378" width="8.85546875" style="358"/>
    <col min="16379" max="16384" width="9" style="358" customWidth="1"/>
  </cols>
  <sheetData>
    <row r="1" spans="1:14" ht="35.25" customHeight="1">
      <c r="A1" s="1027" t="s">
        <v>1359</v>
      </c>
      <c r="B1" s="1027"/>
      <c r="C1" s="1027"/>
      <c r="D1" s="1027"/>
      <c r="E1" s="1027"/>
      <c r="F1" s="1027"/>
      <c r="G1" s="369"/>
    </row>
    <row r="2" spans="1:14" ht="31.5" customHeight="1">
      <c r="A2" s="1228" t="s">
        <v>1509</v>
      </c>
      <c r="B2" s="1228"/>
      <c r="C2" s="1228"/>
      <c r="D2" s="1228"/>
      <c r="E2" s="1228"/>
      <c r="F2" s="1228"/>
      <c r="G2" s="369"/>
    </row>
    <row r="3" spans="1:14" s="359" customFormat="1" ht="20.25" customHeight="1">
      <c r="A3" s="960" t="s">
        <v>1435</v>
      </c>
      <c r="B3" s="957"/>
      <c r="C3" s="908"/>
      <c r="D3" s="908"/>
      <c r="E3" s="1226" t="s">
        <v>567</v>
      </c>
      <c r="F3" s="1227"/>
      <c r="G3" s="370"/>
    </row>
    <row r="4" spans="1:14" s="359" customFormat="1" ht="54.95" customHeight="1">
      <c r="A4" s="663" t="s">
        <v>620</v>
      </c>
      <c r="B4" s="907" t="s">
        <v>704</v>
      </c>
      <c r="C4" s="907" t="s">
        <v>705</v>
      </c>
      <c r="D4" s="907" t="s">
        <v>706</v>
      </c>
      <c r="E4" s="907" t="s">
        <v>1022</v>
      </c>
      <c r="F4" s="663" t="s">
        <v>619</v>
      </c>
      <c r="G4" s="370"/>
      <c r="J4" s="358"/>
      <c r="K4" s="358"/>
      <c r="L4" s="358"/>
      <c r="M4" s="358"/>
      <c r="N4" s="358"/>
    </row>
    <row r="5" spans="1:14" s="359" customFormat="1" ht="32.25" customHeight="1">
      <c r="A5" s="386" t="s">
        <v>686</v>
      </c>
      <c r="B5" s="385"/>
      <c r="C5" s="385"/>
      <c r="D5" s="385"/>
      <c r="E5" s="385"/>
      <c r="F5" s="387" t="s">
        <v>692</v>
      </c>
      <c r="G5" s="370"/>
      <c r="J5" s="358"/>
      <c r="K5" s="358"/>
      <c r="L5" s="358"/>
      <c r="M5" s="358"/>
      <c r="N5" s="358"/>
    </row>
    <row r="6" spans="1:14" ht="54.95" customHeight="1">
      <c r="A6" s="664" t="s">
        <v>621</v>
      </c>
      <c r="B6" s="372">
        <v>1395000</v>
      </c>
      <c r="C6" s="372">
        <v>2577570</v>
      </c>
      <c r="D6" s="372">
        <v>7213897</v>
      </c>
      <c r="E6" s="372">
        <v>8135616</v>
      </c>
      <c r="F6" s="664" t="s">
        <v>693</v>
      </c>
      <c r="G6" s="692"/>
    </row>
    <row r="7" spans="1:14" ht="54.95" customHeight="1">
      <c r="A7" s="664" t="s">
        <v>622</v>
      </c>
      <c r="B7" s="297">
        <v>0.96319999999999995</v>
      </c>
      <c r="C7" s="297">
        <v>0.96440000000000003</v>
      </c>
      <c r="D7" s="297">
        <v>0.91690000000000005</v>
      </c>
      <c r="E7" s="297">
        <v>0.87160000000000004</v>
      </c>
      <c r="F7" s="664" t="s">
        <v>694</v>
      </c>
      <c r="G7" s="692"/>
    </row>
    <row r="8" spans="1:14" ht="54.95" customHeight="1">
      <c r="A8" s="664" t="s">
        <v>687</v>
      </c>
      <c r="B8" s="297">
        <v>0.98929999999999996</v>
      </c>
      <c r="C8" s="297">
        <v>0.999</v>
      </c>
      <c r="D8" s="297">
        <v>0.95209999999999995</v>
      </c>
      <c r="E8" s="297">
        <v>0.71</v>
      </c>
      <c r="F8" s="664" t="s">
        <v>695</v>
      </c>
      <c r="G8" s="692"/>
    </row>
    <row r="9" spans="1:14" s="359" customFormat="1" ht="32.25" customHeight="1">
      <c r="A9" s="385" t="s">
        <v>688</v>
      </c>
      <c r="B9" s="385"/>
      <c r="C9" s="385"/>
      <c r="D9" s="385"/>
      <c r="E9" s="385"/>
      <c r="F9" s="388" t="s">
        <v>696</v>
      </c>
      <c r="G9" s="370"/>
      <c r="J9" s="358"/>
      <c r="K9" s="358"/>
      <c r="L9" s="358"/>
      <c r="M9" s="358"/>
      <c r="N9" s="358"/>
    </row>
    <row r="10" spans="1:14" ht="54.95" customHeight="1">
      <c r="A10" s="664" t="s">
        <v>621</v>
      </c>
      <c r="B10" s="372">
        <v>280059</v>
      </c>
      <c r="C10" s="372">
        <v>559709</v>
      </c>
      <c r="D10" s="372">
        <v>1284824</v>
      </c>
      <c r="E10" s="372">
        <v>528835</v>
      </c>
      <c r="F10" s="664" t="s">
        <v>693</v>
      </c>
      <c r="G10" s="369"/>
    </row>
    <row r="11" spans="1:14" ht="54.95" customHeight="1">
      <c r="A11" s="664" t="s">
        <v>622</v>
      </c>
      <c r="B11" s="296">
        <v>93.04</v>
      </c>
      <c r="C11" s="296">
        <v>91.84</v>
      </c>
      <c r="D11" s="296">
        <v>79.2</v>
      </c>
      <c r="E11" s="296">
        <v>82.2</v>
      </c>
      <c r="F11" s="664" t="s">
        <v>694</v>
      </c>
      <c r="G11" s="369"/>
    </row>
    <row r="12" spans="1:14" s="359" customFormat="1" ht="27.75" customHeight="1">
      <c r="A12" s="385" t="s">
        <v>689</v>
      </c>
      <c r="B12" s="385"/>
      <c r="C12" s="385"/>
      <c r="D12" s="385"/>
      <c r="E12" s="385"/>
      <c r="F12" s="388" t="s">
        <v>697</v>
      </c>
      <c r="G12" s="370"/>
      <c r="J12" s="358"/>
      <c r="K12" s="358"/>
      <c r="L12" s="358"/>
      <c r="M12" s="358"/>
      <c r="N12" s="358"/>
    </row>
    <row r="13" spans="1:14" ht="54.95" customHeight="1">
      <c r="A13" s="664" t="s">
        <v>690</v>
      </c>
      <c r="B13" s="372">
        <v>2954</v>
      </c>
      <c r="C13" s="372">
        <v>20508</v>
      </c>
      <c r="D13" s="372">
        <v>158956</v>
      </c>
      <c r="E13" s="372">
        <v>70764</v>
      </c>
      <c r="F13" s="664" t="s">
        <v>698</v>
      </c>
      <c r="G13" s="369"/>
    </row>
    <row r="14" spans="1:14" s="359" customFormat="1" ht="30.75" customHeight="1">
      <c r="A14" s="385" t="s">
        <v>691</v>
      </c>
      <c r="B14" s="385"/>
      <c r="C14" s="385"/>
      <c r="D14" s="385"/>
      <c r="E14" s="385"/>
      <c r="F14" s="388" t="s">
        <v>727</v>
      </c>
      <c r="G14" s="370"/>
      <c r="J14" s="358"/>
      <c r="K14" s="358"/>
      <c r="L14" s="358"/>
      <c r="M14" s="358"/>
      <c r="N14" s="358"/>
    </row>
    <row r="15" spans="1:14" ht="54.95" customHeight="1">
      <c r="A15" s="664" t="s">
        <v>621</v>
      </c>
      <c r="B15" s="372">
        <v>17553</v>
      </c>
      <c r="C15" s="372">
        <v>25664</v>
      </c>
      <c r="D15" s="372">
        <v>41984</v>
      </c>
      <c r="E15" s="372">
        <v>50085</v>
      </c>
      <c r="F15" s="664" t="s">
        <v>693</v>
      </c>
      <c r="G15" s="369"/>
    </row>
    <row r="16" spans="1:14">
      <c r="A16" s="371"/>
      <c r="B16" s="371"/>
      <c r="C16" s="371"/>
      <c r="D16" s="371"/>
      <c r="E16" s="371"/>
      <c r="F16" s="371"/>
    </row>
  </sheetData>
  <mergeCells count="3">
    <mergeCell ref="A1:F1"/>
    <mergeCell ref="A2:F2"/>
    <mergeCell ref="E3:F3"/>
  </mergeCells>
  <pageMargins left="0.7" right="0.7" top="0.75" bottom="0.75" header="0.3" footer="0.3"/>
  <pageSetup paperSize="9" scale="71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D15"/>
  <sheetViews>
    <sheetView rightToLeft="1" zoomScaleNormal="100" workbookViewId="0">
      <selection activeCell="A3" sqref="A3"/>
    </sheetView>
  </sheetViews>
  <sheetFormatPr defaultColWidth="9.140625" defaultRowHeight="33" customHeight="1"/>
  <cols>
    <col min="1" max="1" width="45.28515625" style="361" customWidth="1"/>
    <col min="2" max="2" width="40.28515625" style="360" customWidth="1"/>
    <col min="3" max="3" width="58.7109375" style="362" customWidth="1"/>
    <col min="4" max="16384" width="9.140625" style="360"/>
  </cols>
  <sheetData>
    <row r="1" spans="1:4" ht="33" customHeight="1">
      <c r="A1" s="1007" t="s">
        <v>1360</v>
      </c>
      <c r="B1" s="1007"/>
      <c r="C1" s="1007"/>
      <c r="D1" s="363"/>
    </row>
    <row r="2" spans="1:4" ht="55.5" customHeight="1">
      <c r="A2" s="1139" t="s">
        <v>1510</v>
      </c>
      <c r="B2" s="1139"/>
      <c r="C2" s="1139"/>
      <c r="D2" s="363"/>
    </row>
    <row r="3" spans="1:4" ht="19.5" customHeight="1">
      <c r="A3" s="961" t="s">
        <v>574</v>
      </c>
      <c r="B3" s="1229" t="s">
        <v>575</v>
      </c>
      <c r="C3" s="1230"/>
      <c r="D3" s="363"/>
    </row>
    <row r="4" spans="1:4" ht="33" customHeight="1">
      <c r="A4" s="659" t="s">
        <v>753</v>
      </c>
      <c r="B4" s="659" t="s">
        <v>617</v>
      </c>
      <c r="C4" s="659" t="s">
        <v>754</v>
      </c>
      <c r="D4" s="363"/>
    </row>
    <row r="5" spans="1:4" ht="33" customHeight="1">
      <c r="A5" s="664" t="s">
        <v>755</v>
      </c>
      <c r="B5" s="367">
        <v>8135616</v>
      </c>
      <c r="C5" s="664" t="s">
        <v>763</v>
      </c>
      <c r="D5" s="363"/>
    </row>
    <row r="6" spans="1:4" ht="33" customHeight="1">
      <c r="A6" s="664" t="s">
        <v>756</v>
      </c>
      <c r="B6" s="368">
        <v>37794</v>
      </c>
      <c r="C6" s="664" t="s">
        <v>764</v>
      </c>
      <c r="D6" s="363"/>
    </row>
    <row r="7" spans="1:4" ht="33" customHeight="1">
      <c r="A7" s="664" t="s">
        <v>757</v>
      </c>
      <c r="B7" s="367">
        <v>165</v>
      </c>
      <c r="C7" s="664" t="s">
        <v>765</v>
      </c>
      <c r="D7" s="363"/>
    </row>
    <row r="8" spans="1:4" ht="33" customHeight="1">
      <c r="A8" s="664" t="s">
        <v>758</v>
      </c>
      <c r="B8" s="368">
        <v>3797</v>
      </c>
      <c r="C8" s="664" t="s">
        <v>766</v>
      </c>
      <c r="D8" s="363"/>
    </row>
    <row r="9" spans="1:4" ht="33" customHeight="1">
      <c r="A9" s="664" t="s">
        <v>759</v>
      </c>
      <c r="B9" s="367">
        <v>15440</v>
      </c>
      <c r="C9" s="664" t="s">
        <v>767</v>
      </c>
      <c r="D9" s="363"/>
    </row>
    <row r="10" spans="1:4" ht="33" customHeight="1">
      <c r="A10" s="664" t="s">
        <v>760</v>
      </c>
      <c r="B10" s="368">
        <v>27824</v>
      </c>
      <c r="C10" s="664" t="s">
        <v>768</v>
      </c>
      <c r="D10" s="363"/>
    </row>
    <row r="11" spans="1:4" ht="33" customHeight="1">
      <c r="A11" s="664" t="s">
        <v>761</v>
      </c>
      <c r="B11" s="367">
        <v>20845</v>
      </c>
      <c r="C11" s="664" t="s">
        <v>769</v>
      </c>
      <c r="D11" s="363"/>
    </row>
    <row r="12" spans="1:4" ht="33" customHeight="1">
      <c r="A12" s="664" t="s">
        <v>772</v>
      </c>
      <c r="B12" s="368">
        <v>473</v>
      </c>
      <c r="C12" s="664" t="s">
        <v>771</v>
      </c>
      <c r="D12" s="363"/>
    </row>
    <row r="13" spans="1:4" ht="33" customHeight="1">
      <c r="A13" s="664" t="s">
        <v>762</v>
      </c>
      <c r="B13" s="367">
        <v>4697</v>
      </c>
      <c r="C13" s="664" t="s">
        <v>770</v>
      </c>
      <c r="D13" s="363"/>
    </row>
    <row r="14" spans="1:4" ht="33" customHeight="1">
      <c r="A14" s="274" t="s">
        <v>53</v>
      </c>
      <c r="B14" s="384">
        <f>SUM(B5:B13)</f>
        <v>8246651</v>
      </c>
      <c r="C14" s="274" t="s">
        <v>36</v>
      </c>
      <c r="D14" s="363"/>
    </row>
    <row r="15" spans="1:4" ht="33" customHeight="1">
      <c r="A15" s="364"/>
      <c r="B15" s="365"/>
      <c r="C15" s="366"/>
    </row>
  </sheetData>
  <mergeCells count="3">
    <mergeCell ref="A1:C1"/>
    <mergeCell ref="A2:C2"/>
    <mergeCell ref="B3:C3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9"/>
  <sheetViews>
    <sheetView rightToLeft="1" zoomScale="110" zoomScaleNormal="110" workbookViewId="0">
      <selection activeCell="A2" sqref="A2:I2"/>
    </sheetView>
  </sheetViews>
  <sheetFormatPr defaultColWidth="8.85546875" defaultRowHeight="15"/>
  <cols>
    <col min="1" max="1" width="23.7109375" style="347" customWidth="1"/>
    <col min="2" max="8" width="13.7109375" style="347" customWidth="1"/>
    <col min="9" max="9" width="23.7109375" style="347" customWidth="1"/>
    <col min="10" max="188" width="8.85546875" style="347"/>
    <col min="189" max="189" width="16.140625" style="347" customWidth="1"/>
    <col min="190" max="190" width="20" style="347" customWidth="1"/>
    <col min="191" max="192" width="12.28515625" style="347" customWidth="1"/>
    <col min="193" max="193" width="14.140625" style="347" customWidth="1"/>
    <col min="194" max="194" width="11.28515625" style="347" customWidth="1"/>
    <col min="195" max="200" width="8.85546875" style="347"/>
    <col min="201" max="201" width="15.7109375" style="347" customWidth="1"/>
    <col min="202" max="202" width="20.28515625" style="347" customWidth="1"/>
    <col min="203" max="203" width="11.85546875" style="347" customWidth="1"/>
    <col min="204" max="204" width="12.85546875" style="347" customWidth="1"/>
    <col min="205" max="205" width="13.28515625" style="347" customWidth="1"/>
    <col min="206" max="206" width="13" style="347" customWidth="1"/>
    <col min="207" max="444" width="8.85546875" style="347"/>
    <col min="445" max="445" width="16.140625" style="347" customWidth="1"/>
    <col min="446" max="446" width="20" style="347" customWidth="1"/>
    <col min="447" max="448" width="12.28515625" style="347" customWidth="1"/>
    <col min="449" max="449" width="14.140625" style="347" customWidth="1"/>
    <col min="450" max="450" width="11.28515625" style="347" customWidth="1"/>
    <col min="451" max="456" width="8.85546875" style="347"/>
    <col min="457" max="457" width="15.7109375" style="347" customWidth="1"/>
    <col min="458" max="458" width="20.28515625" style="347" customWidth="1"/>
    <col min="459" max="459" width="11.85546875" style="347" customWidth="1"/>
    <col min="460" max="460" width="12.85546875" style="347" customWidth="1"/>
    <col min="461" max="461" width="13.28515625" style="347" customWidth="1"/>
    <col min="462" max="462" width="13" style="347" customWidth="1"/>
    <col min="463" max="700" width="8.85546875" style="347"/>
    <col min="701" max="701" width="16.140625" style="347" customWidth="1"/>
    <col min="702" max="702" width="20" style="347" customWidth="1"/>
    <col min="703" max="704" width="12.28515625" style="347" customWidth="1"/>
    <col min="705" max="705" width="14.140625" style="347" customWidth="1"/>
    <col min="706" max="706" width="11.28515625" style="347" customWidth="1"/>
    <col min="707" max="712" width="8.85546875" style="347"/>
    <col min="713" max="713" width="15.7109375" style="347" customWidth="1"/>
    <col min="714" max="714" width="20.28515625" style="347" customWidth="1"/>
    <col min="715" max="715" width="11.85546875" style="347" customWidth="1"/>
    <col min="716" max="716" width="12.85546875" style="347" customWidth="1"/>
    <col min="717" max="717" width="13.28515625" style="347" customWidth="1"/>
    <col min="718" max="718" width="13" style="347" customWidth="1"/>
    <col min="719" max="956" width="8.85546875" style="347"/>
    <col min="957" max="957" width="16.140625" style="347" customWidth="1"/>
    <col min="958" max="958" width="20" style="347" customWidth="1"/>
    <col min="959" max="960" width="12.28515625" style="347" customWidth="1"/>
    <col min="961" max="961" width="14.140625" style="347" customWidth="1"/>
    <col min="962" max="962" width="11.28515625" style="347" customWidth="1"/>
    <col min="963" max="968" width="8.85546875" style="347"/>
    <col min="969" max="969" width="15.7109375" style="347" customWidth="1"/>
    <col min="970" max="970" width="20.28515625" style="347" customWidth="1"/>
    <col min="971" max="971" width="11.85546875" style="347" customWidth="1"/>
    <col min="972" max="972" width="12.85546875" style="347" customWidth="1"/>
    <col min="973" max="973" width="13.28515625" style="347" customWidth="1"/>
    <col min="974" max="974" width="13" style="347" customWidth="1"/>
    <col min="975" max="1212" width="8.85546875" style="347"/>
    <col min="1213" max="1213" width="16.140625" style="347" customWidth="1"/>
    <col min="1214" max="1214" width="20" style="347" customWidth="1"/>
    <col min="1215" max="1216" width="12.28515625" style="347" customWidth="1"/>
    <col min="1217" max="1217" width="14.140625" style="347" customWidth="1"/>
    <col min="1218" max="1218" width="11.28515625" style="347" customWidth="1"/>
    <col min="1219" max="1224" width="8.85546875" style="347"/>
    <col min="1225" max="1225" width="15.7109375" style="347" customWidth="1"/>
    <col min="1226" max="1226" width="20.28515625" style="347" customWidth="1"/>
    <col min="1227" max="1227" width="11.85546875" style="347" customWidth="1"/>
    <col min="1228" max="1228" width="12.85546875" style="347" customWidth="1"/>
    <col min="1229" max="1229" width="13.28515625" style="347" customWidth="1"/>
    <col min="1230" max="1230" width="13" style="347" customWidth="1"/>
    <col min="1231" max="1468" width="8.85546875" style="347"/>
    <col min="1469" max="1469" width="16.140625" style="347" customWidth="1"/>
    <col min="1470" max="1470" width="20" style="347" customWidth="1"/>
    <col min="1471" max="1472" width="12.28515625" style="347" customWidth="1"/>
    <col min="1473" max="1473" width="14.140625" style="347" customWidth="1"/>
    <col min="1474" max="1474" width="11.28515625" style="347" customWidth="1"/>
    <col min="1475" max="1480" width="8.85546875" style="347"/>
    <col min="1481" max="1481" width="15.7109375" style="347" customWidth="1"/>
    <col min="1482" max="1482" width="20.28515625" style="347" customWidth="1"/>
    <col min="1483" max="1483" width="11.85546875" style="347" customWidth="1"/>
    <col min="1484" max="1484" width="12.85546875" style="347" customWidth="1"/>
    <col min="1485" max="1485" width="13.28515625" style="347" customWidth="1"/>
    <col min="1486" max="1486" width="13" style="347" customWidth="1"/>
    <col min="1487" max="1724" width="8.85546875" style="347"/>
    <col min="1725" max="1725" width="16.140625" style="347" customWidth="1"/>
    <col min="1726" max="1726" width="20" style="347" customWidth="1"/>
    <col min="1727" max="1728" width="12.28515625" style="347" customWidth="1"/>
    <col min="1729" max="1729" width="14.140625" style="347" customWidth="1"/>
    <col min="1730" max="1730" width="11.28515625" style="347" customWidth="1"/>
    <col min="1731" max="1736" width="8.85546875" style="347"/>
    <col min="1737" max="1737" width="15.7109375" style="347" customWidth="1"/>
    <col min="1738" max="1738" width="20.28515625" style="347" customWidth="1"/>
    <col min="1739" max="1739" width="11.85546875" style="347" customWidth="1"/>
    <col min="1740" max="1740" width="12.85546875" style="347" customWidth="1"/>
    <col min="1741" max="1741" width="13.28515625" style="347" customWidth="1"/>
    <col min="1742" max="1742" width="13" style="347" customWidth="1"/>
    <col min="1743" max="1980" width="8.85546875" style="347"/>
    <col min="1981" max="1981" width="16.140625" style="347" customWidth="1"/>
    <col min="1982" max="1982" width="20" style="347" customWidth="1"/>
    <col min="1983" max="1984" width="12.28515625" style="347" customWidth="1"/>
    <col min="1985" max="1985" width="14.140625" style="347" customWidth="1"/>
    <col min="1986" max="1986" width="11.28515625" style="347" customWidth="1"/>
    <col min="1987" max="1992" width="8.85546875" style="347"/>
    <col min="1993" max="1993" width="15.7109375" style="347" customWidth="1"/>
    <col min="1994" max="1994" width="20.28515625" style="347" customWidth="1"/>
    <col min="1995" max="1995" width="11.85546875" style="347" customWidth="1"/>
    <col min="1996" max="1996" width="12.85546875" style="347" customWidth="1"/>
    <col min="1997" max="1997" width="13.28515625" style="347" customWidth="1"/>
    <col min="1998" max="1998" width="13" style="347" customWidth="1"/>
    <col min="1999" max="2236" width="8.85546875" style="347"/>
    <col min="2237" max="2237" width="16.140625" style="347" customWidth="1"/>
    <col min="2238" max="2238" width="20" style="347" customWidth="1"/>
    <col min="2239" max="2240" width="12.28515625" style="347" customWidth="1"/>
    <col min="2241" max="2241" width="14.140625" style="347" customWidth="1"/>
    <col min="2242" max="2242" width="11.28515625" style="347" customWidth="1"/>
    <col min="2243" max="2248" width="8.85546875" style="347"/>
    <col min="2249" max="2249" width="15.7109375" style="347" customWidth="1"/>
    <col min="2250" max="2250" width="20.28515625" style="347" customWidth="1"/>
    <col min="2251" max="2251" width="11.85546875" style="347" customWidth="1"/>
    <col min="2252" max="2252" width="12.85546875" style="347" customWidth="1"/>
    <col min="2253" max="2253" width="13.28515625" style="347" customWidth="1"/>
    <col min="2254" max="2254" width="13" style="347" customWidth="1"/>
    <col min="2255" max="2492" width="8.85546875" style="347"/>
    <col min="2493" max="2493" width="16.140625" style="347" customWidth="1"/>
    <col min="2494" max="2494" width="20" style="347" customWidth="1"/>
    <col min="2495" max="2496" width="12.28515625" style="347" customWidth="1"/>
    <col min="2497" max="2497" width="14.140625" style="347" customWidth="1"/>
    <col min="2498" max="2498" width="11.28515625" style="347" customWidth="1"/>
    <col min="2499" max="2504" width="8.85546875" style="347"/>
    <col min="2505" max="2505" width="15.7109375" style="347" customWidth="1"/>
    <col min="2506" max="2506" width="20.28515625" style="347" customWidth="1"/>
    <col min="2507" max="2507" width="11.85546875" style="347" customWidth="1"/>
    <col min="2508" max="2508" width="12.85546875" style="347" customWidth="1"/>
    <col min="2509" max="2509" width="13.28515625" style="347" customWidth="1"/>
    <col min="2510" max="2510" width="13" style="347" customWidth="1"/>
    <col min="2511" max="2748" width="8.85546875" style="347"/>
    <col min="2749" max="2749" width="16.140625" style="347" customWidth="1"/>
    <col min="2750" max="2750" width="20" style="347" customWidth="1"/>
    <col min="2751" max="2752" width="12.28515625" style="347" customWidth="1"/>
    <col min="2753" max="2753" width="14.140625" style="347" customWidth="1"/>
    <col min="2754" max="2754" width="11.28515625" style="347" customWidth="1"/>
    <col min="2755" max="2760" width="8.85546875" style="347"/>
    <col min="2761" max="2761" width="15.7109375" style="347" customWidth="1"/>
    <col min="2762" max="2762" width="20.28515625" style="347" customWidth="1"/>
    <col min="2763" max="2763" width="11.85546875" style="347" customWidth="1"/>
    <col min="2764" max="2764" width="12.85546875" style="347" customWidth="1"/>
    <col min="2765" max="2765" width="13.28515625" style="347" customWidth="1"/>
    <col min="2766" max="2766" width="13" style="347" customWidth="1"/>
    <col min="2767" max="3004" width="8.85546875" style="347"/>
    <col min="3005" max="3005" width="16.140625" style="347" customWidth="1"/>
    <col min="3006" max="3006" width="20" style="347" customWidth="1"/>
    <col min="3007" max="3008" width="12.28515625" style="347" customWidth="1"/>
    <col min="3009" max="3009" width="14.140625" style="347" customWidth="1"/>
    <col min="3010" max="3010" width="11.28515625" style="347" customWidth="1"/>
    <col min="3011" max="3016" width="8.85546875" style="347"/>
    <col min="3017" max="3017" width="15.7109375" style="347" customWidth="1"/>
    <col min="3018" max="3018" width="20.28515625" style="347" customWidth="1"/>
    <col min="3019" max="3019" width="11.85546875" style="347" customWidth="1"/>
    <col min="3020" max="3020" width="12.85546875" style="347" customWidth="1"/>
    <col min="3021" max="3021" width="13.28515625" style="347" customWidth="1"/>
    <col min="3022" max="3022" width="13" style="347" customWidth="1"/>
    <col min="3023" max="3260" width="8.85546875" style="347"/>
    <col min="3261" max="3261" width="16.140625" style="347" customWidth="1"/>
    <col min="3262" max="3262" width="20" style="347" customWidth="1"/>
    <col min="3263" max="3264" width="12.28515625" style="347" customWidth="1"/>
    <col min="3265" max="3265" width="14.140625" style="347" customWidth="1"/>
    <col min="3266" max="3266" width="11.28515625" style="347" customWidth="1"/>
    <col min="3267" max="3272" width="8.85546875" style="347"/>
    <col min="3273" max="3273" width="15.7109375" style="347" customWidth="1"/>
    <col min="3274" max="3274" width="20.28515625" style="347" customWidth="1"/>
    <col min="3275" max="3275" width="11.85546875" style="347" customWidth="1"/>
    <col min="3276" max="3276" width="12.85546875" style="347" customWidth="1"/>
    <col min="3277" max="3277" width="13.28515625" style="347" customWidth="1"/>
    <col min="3278" max="3278" width="13" style="347" customWidth="1"/>
    <col min="3279" max="3516" width="8.85546875" style="347"/>
    <col min="3517" max="3517" width="16.140625" style="347" customWidth="1"/>
    <col min="3518" max="3518" width="20" style="347" customWidth="1"/>
    <col min="3519" max="3520" width="12.28515625" style="347" customWidth="1"/>
    <col min="3521" max="3521" width="14.140625" style="347" customWidth="1"/>
    <col min="3522" max="3522" width="11.28515625" style="347" customWidth="1"/>
    <col min="3523" max="3528" width="8.85546875" style="347"/>
    <col min="3529" max="3529" width="15.7109375" style="347" customWidth="1"/>
    <col min="3530" max="3530" width="20.28515625" style="347" customWidth="1"/>
    <col min="3531" max="3531" width="11.85546875" style="347" customWidth="1"/>
    <col min="3532" max="3532" width="12.85546875" style="347" customWidth="1"/>
    <col min="3533" max="3533" width="13.28515625" style="347" customWidth="1"/>
    <col min="3534" max="3534" width="13" style="347" customWidth="1"/>
    <col min="3535" max="3772" width="8.85546875" style="347"/>
    <col min="3773" max="3773" width="16.140625" style="347" customWidth="1"/>
    <col min="3774" max="3774" width="20" style="347" customWidth="1"/>
    <col min="3775" max="3776" width="12.28515625" style="347" customWidth="1"/>
    <col min="3777" max="3777" width="14.140625" style="347" customWidth="1"/>
    <col min="3778" max="3778" width="11.28515625" style="347" customWidth="1"/>
    <col min="3779" max="3784" width="8.85546875" style="347"/>
    <col min="3785" max="3785" width="15.7109375" style="347" customWidth="1"/>
    <col min="3786" max="3786" width="20.28515625" style="347" customWidth="1"/>
    <col min="3787" max="3787" width="11.85546875" style="347" customWidth="1"/>
    <col min="3788" max="3788" width="12.85546875" style="347" customWidth="1"/>
    <col min="3789" max="3789" width="13.28515625" style="347" customWidth="1"/>
    <col min="3790" max="3790" width="13" style="347" customWidth="1"/>
    <col min="3791" max="4028" width="8.85546875" style="347"/>
    <col min="4029" max="4029" width="16.140625" style="347" customWidth="1"/>
    <col min="4030" max="4030" width="20" style="347" customWidth="1"/>
    <col min="4031" max="4032" width="12.28515625" style="347" customWidth="1"/>
    <col min="4033" max="4033" width="14.140625" style="347" customWidth="1"/>
    <col min="4034" max="4034" width="11.28515625" style="347" customWidth="1"/>
    <col min="4035" max="4040" width="8.85546875" style="347"/>
    <col min="4041" max="4041" width="15.7109375" style="347" customWidth="1"/>
    <col min="4042" max="4042" width="20.28515625" style="347" customWidth="1"/>
    <col min="4043" max="4043" width="11.85546875" style="347" customWidth="1"/>
    <col min="4044" max="4044" width="12.85546875" style="347" customWidth="1"/>
    <col min="4045" max="4045" width="13.28515625" style="347" customWidth="1"/>
    <col min="4046" max="4046" width="13" style="347" customWidth="1"/>
    <col min="4047" max="4284" width="8.85546875" style="347"/>
    <col min="4285" max="4285" width="16.140625" style="347" customWidth="1"/>
    <col min="4286" max="4286" width="20" style="347" customWidth="1"/>
    <col min="4287" max="4288" width="12.28515625" style="347" customWidth="1"/>
    <col min="4289" max="4289" width="14.140625" style="347" customWidth="1"/>
    <col min="4290" max="4290" width="11.28515625" style="347" customWidth="1"/>
    <col min="4291" max="4296" width="8.85546875" style="347"/>
    <col min="4297" max="4297" width="15.7109375" style="347" customWidth="1"/>
    <col min="4298" max="4298" width="20.28515625" style="347" customWidth="1"/>
    <col min="4299" max="4299" width="11.85546875" style="347" customWidth="1"/>
    <col min="4300" max="4300" width="12.85546875" style="347" customWidth="1"/>
    <col min="4301" max="4301" width="13.28515625" style="347" customWidth="1"/>
    <col min="4302" max="4302" width="13" style="347" customWidth="1"/>
    <col min="4303" max="4540" width="8.85546875" style="347"/>
    <col min="4541" max="4541" width="16.140625" style="347" customWidth="1"/>
    <col min="4542" max="4542" width="20" style="347" customWidth="1"/>
    <col min="4543" max="4544" width="12.28515625" style="347" customWidth="1"/>
    <col min="4545" max="4545" width="14.140625" style="347" customWidth="1"/>
    <col min="4546" max="4546" width="11.28515625" style="347" customWidth="1"/>
    <col min="4547" max="4552" width="8.85546875" style="347"/>
    <col min="4553" max="4553" width="15.7109375" style="347" customWidth="1"/>
    <col min="4554" max="4554" width="20.28515625" style="347" customWidth="1"/>
    <col min="4555" max="4555" width="11.85546875" style="347" customWidth="1"/>
    <col min="4556" max="4556" width="12.85546875" style="347" customWidth="1"/>
    <col min="4557" max="4557" width="13.28515625" style="347" customWidth="1"/>
    <col min="4558" max="4558" width="13" style="347" customWidth="1"/>
    <col min="4559" max="4796" width="8.85546875" style="347"/>
    <col min="4797" max="4797" width="16.140625" style="347" customWidth="1"/>
    <col min="4798" max="4798" width="20" style="347" customWidth="1"/>
    <col min="4799" max="4800" width="12.28515625" style="347" customWidth="1"/>
    <col min="4801" max="4801" width="14.140625" style="347" customWidth="1"/>
    <col min="4802" max="4802" width="11.28515625" style="347" customWidth="1"/>
    <col min="4803" max="4808" width="8.85546875" style="347"/>
    <col min="4809" max="4809" width="15.7109375" style="347" customWidth="1"/>
    <col min="4810" max="4810" width="20.28515625" style="347" customWidth="1"/>
    <col min="4811" max="4811" width="11.85546875" style="347" customWidth="1"/>
    <col min="4812" max="4812" width="12.85546875" style="347" customWidth="1"/>
    <col min="4813" max="4813" width="13.28515625" style="347" customWidth="1"/>
    <col min="4814" max="4814" width="13" style="347" customWidth="1"/>
    <col min="4815" max="5052" width="8.85546875" style="347"/>
    <col min="5053" max="5053" width="16.140625" style="347" customWidth="1"/>
    <col min="5054" max="5054" width="20" style="347" customWidth="1"/>
    <col min="5055" max="5056" width="12.28515625" style="347" customWidth="1"/>
    <col min="5057" max="5057" width="14.140625" style="347" customWidth="1"/>
    <col min="5058" max="5058" width="11.28515625" style="347" customWidth="1"/>
    <col min="5059" max="5064" width="8.85546875" style="347"/>
    <col min="5065" max="5065" width="15.7109375" style="347" customWidth="1"/>
    <col min="5066" max="5066" width="20.28515625" style="347" customWidth="1"/>
    <col min="5067" max="5067" width="11.85546875" style="347" customWidth="1"/>
    <col min="5068" max="5068" width="12.85546875" style="347" customWidth="1"/>
    <col min="5069" max="5069" width="13.28515625" style="347" customWidth="1"/>
    <col min="5070" max="5070" width="13" style="347" customWidth="1"/>
    <col min="5071" max="5308" width="8.85546875" style="347"/>
    <col min="5309" max="5309" width="16.140625" style="347" customWidth="1"/>
    <col min="5310" max="5310" width="20" style="347" customWidth="1"/>
    <col min="5311" max="5312" width="12.28515625" style="347" customWidth="1"/>
    <col min="5313" max="5313" width="14.140625" style="347" customWidth="1"/>
    <col min="5314" max="5314" width="11.28515625" style="347" customWidth="1"/>
    <col min="5315" max="5320" width="8.85546875" style="347"/>
    <col min="5321" max="5321" width="15.7109375" style="347" customWidth="1"/>
    <col min="5322" max="5322" width="20.28515625" style="347" customWidth="1"/>
    <col min="5323" max="5323" width="11.85546875" style="347" customWidth="1"/>
    <col min="5324" max="5324" width="12.85546875" style="347" customWidth="1"/>
    <col min="5325" max="5325" width="13.28515625" style="347" customWidth="1"/>
    <col min="5326" max="5326" width="13" style="347" customWidth="1"/>
    <col min="5327" max="5564" width="8.85546875" style="347"/>
    <col min="5565" max="5565" width="16.140625" style="347" customWidth="1"/>
    <col min="5566" max="5566" width="20" style="347" customWidth="1"/>
    <col min="5567" max="5568" width="12.28515625" style="347" customWidth="1"/>
    <col min="5569" max="5569" width="14.140625" style="347" customWidth="1"/>
    <col min="5570" max="5570" width="11.28515625" style="347" customWidth="1"/>
    <col min="5571" max="5576" width="8.85546875" style="347"/>
    <col min="5577" max="5577" width="15.7109375" style="347" customWidth="1"/>
    <col min="5578" max="5578" width="20.28515625" style="347" customWidth="1"/>
    <col min="5579" max="5579" width="11.85546875" style="347" customWidth="1"/>
    <col min="5580" max="5580" width="12.85546875" style="347" customWidth="1"/>
    <col min="5581" max="5581" width="13.28515625" style="347" customWidth="1"/>
    <col min="5582" max="5582" width="13" style="347" customWidth="1"/>
    <col min="5583" max="5820" width="8.85546875" style="347"/>
    <col min="5821" max="5821" width="16.140625" style="347" customWidth="1"/>
    <col min="5822" max="5822" width="20" style="347" customWidth="1"/>
    <col min="5823" max="5824" width="12.28515625" style="347" customWidth="1"/>
    <col min="5825" max="5825" width="14.140625" style="347" customWidth="1"/>
    <col min="5826" max="5826" width="11.28515625" style="347" customWidth="1"/>
    <col min="5827" max="5832" width="8.85546875" style="347"/>
    <col min="5833" max="5833" width="15.7109375" style="347" customWidth="1"/>
    <col min="5834" max="5834" width="20.28515625" style="347" customWidth="1"/>
    <col min="5835" max="5835" width="11.85546875" style="347" customWidth="1"/>
    <col min="5836" max="5836" width="12.85546875" style="347" customWidth="1"/>
    <col min="5837" max="5837" width="13.28515625" style="347" customWidth="1"/>
    <col min="5838" max="5838" width="13" style="347" customWidth="1"/>
    <col min="5839" max="6076" width="8.85546875" style="347"/>
    <col min="6077" max="6077" width="16.140625" style="347" customWidth="1"/>
    <col min="6078" max="6078" width="20" style="347" customWidth="1"/>
    <col min="6079" max="6080" width="12.28515625" style="347" customWidth="1"/>
    <col min="6081" max="6081" width="14.140625" style="347" customWidth="1"/>
    <col min="6082" max="6082" width="11.28515625" style="347" customWidth="1"/>
    <col min="6083" max="6088" width="8.85546875" style="347"/>
    <col min="6089" max="6089" width="15.7109375" style="347" customWidth="1"/>
    <col min="6090" max="6090" width="20.28515625" style="347" customWidth="1"/>
    <col min="6091" max="6091" width="11.85546875" style="347" customWidth="1"/>
    <col min="6092" max="6092" width="12.85546875" style="347" customWidth="1"/>
    <col min="6093" max="6093" width="13.28515625" style="347" customWidth="1"/>
    <col min="6094" max="6094" width="13" style="347" customWidth="1"/>
    <col min="6095" max="6332" width="8.85546875" style="347"/>
    <col min="6333" max="6333" width="16.140625" style="347" customWidth="1"/>
    <col min="6334" max="6334" width="20" style="347" customWidth="1"/>
    <col min="6335" max="6336" width="12.28515625" style="347" customWidth="1"/>
    <col min="6337" max="6337" width="14.140625" style="347" customWidth="1"/>
    <col min="6338" max="6338" width="11.28515625" style="347" customWidth="1"/>
    <col min="6339" max="6344" width="8.85546875" style="347"/>
    <col min="6345" max="6345" width="15.7109375" style="347" customWidth="1"/>
    <col min="6346" max="6346" width="20.28515625" style="347" customWidth="1"/>
    <col min="6347" max="6347" width="11.85546875" style="347" customWidth="1"/>
    <col min="6348" max="6348" width="12.85546875" style="347" customWidth="1"/>
    <col min="6349" max="6349" width="13.28515625" style="347" customWidth="1"/>
    <col min="6350" max="6350" width="13" style="347" customWidth="1"/>
    <col min="6351" max="6588" width="8.85546875" style="347"/>
    <col min="6589" max="6589" width="16.140625" style="347" customWidth="1"/>
    <col min="6590" max="6590" width="20" style="347" customWidth="1"/>
    <col min="6591" max="6592" width="12.28515625" style="347" customWidth="1"/>
    <col min="6593" max="6593" width="14.140625" style="347" customWidth="1"/>
    <col min="6594" max="6594" width="11.28515625" style="347" customWidth="1"/>
    <col min="6595" max="6600" width="8.85546875" style="347"/>
    <col min="6601" max="6601" width="15.7109375" style="347" customWidth="1"/>
    <col min="6602" max="6602" width="20.28515625" style="347" customWidth="1"/>
    <col min="6603" max="6603" width="11.85546875" style="347" customWidth="1"/>
    <col min="6604" max="6604" width="12.85546875" style="347" customWidth="1"/>
    <col min="6605" max="6605" width="13.28515625" style="347" customWidth="1"/>
    <col min="6606" max="6606" width="13" style="347" customWidth="1"/>
    <col min="6607" max="6844" width="8.85546875" style="347"/>
    <col min="6845" max="6845" width="16.140625" style="347" customWidth="1"/>
    <col min="6846" max="6846" width="20" style="347" customWidth="1"/>
    <col min="6847" max="6848" width="12.28515625" style="347" customWidth="1"/>
    <col min="6849" max="6849" width="14.140625" style="347" customWidth="1"/>
    <col min="6850" max="6850" width="11.28515625" style="347" customWidth="1"/>
    <col min="6851" max="6856" width="8.85546875" style="347"/>
    <col min="6857" max="6857" width="15.7109375" style="347" customWidth="1"/>
    <col min="6858" max="6858" width="20.28515625" style="347" customWidth="1"/>
    <col min="6859" max="6859" width="11.85546875" style="347" customWidth="1"/>
    <col min="6860" max="6860" width="12.85546875" style="347" customWidth="1"/>
    <col min="6861" max="6861" width="13.28515625" style="347" customWidth="1"/>
    <col min="6862" max="6862" width="13" style="347" customWidth="1"/>
    <col min="6863" max="7100" width="8.85546875" style="347"/>
    <col min="7101" max="7101" width="16.140625" style="347" customWidth="1"/>
    <col min="7102" max="7102" width="20" style="347" customWidth="1"/>
    <col min="7103" max="7104" width="12.28515625" style="347" customWidth="1"/>
    <col min="7105" max="7105" width="14.140625" style="347" customWidth="1"/>
    <col min="7106" max="7106" width="11.28515625" style="347" customWidth="1"/>
    <col min="7107" max="7112" width="8.85546875" style="347"/>
    <col min="7113" max="7113" width="15.7109375" style="347" customWidth="1"/>
    <col min="7114" max="7114" width="20.28515625" style="347" customWidth="1"/>
    <col min="7115" max="7115" width="11.85546875" style="347" customWidth="1"/>
    <col min="7116" max="7116" width="12.85546875" style="347" customWidth="1"/>
    <col min="7117" max="7117" width="13.28515625" style="347" customWidth="1"/>
    <col min="7118" max="7118" width="13" style="347" customWidth="1"/>
    <col min="7119" max="7356" width="8.85546875" style="347"/>
    <col min="7357" max="7357" width="16.140625" style="347" customWidth="1"/>
    <col min="7358" max="7358" width="20" style="347" customWidth="1"/>
    <col min="7359" max="7360" width="12.28515625" style="347" customWidth="1"/>
    <col min="7361" max="7361" width="14.140625" style="347" customWidth="1"/>
    <col min="7362" max="7362" width="11.28515625" style="347" customWidth="1"/>
    <col min="7363" max="7368" width="8.85546875" style="347"/>
    <col min="7369" max="7369" width="15.7109375" style="347" customWidth="1"/>
    <col min="7370" max="7370" width="20.28515625" style="347" customWidth="1"/>
    <col min="7371" max="7371" width="11.85546875" style="347" customWidth="1"/>
    <col min="7372" max="7372" width="12.85546875" style="347" customWidth="1"/>
    <col min="7373" max="7373" width="13.28515625" style="347" customWidth="1"/>
    <col min="7374" max="7374" width="13" style="347" customWidth="1"/>
    <col min="7375" max="7612" width="8.85546875" style="347"/>
    <col min="7613" max="7613" width="16.140625" style="347" customWidth="1"/>
    <col min="7614" max="7614" width="20" style="347" customWidth="1"/>
    <col min="7615" max="7616" width="12.28515625" style="347" customWidth="1"/>
    <col min="7617" max="7617" width="14.140625" style="347" customWidth="1"/>
    <col min="7618" max="7618" width="11.28515625" style="347" customWidth="1"/>
    <col min="7619" max="7624" width="8.85546875" style="347"/>
    <col min="7625" max="7625" width="15.7109375" style="347" customWidth="1"/>
    <col min="7626" max="7626" width="20.28515625" style="347" customWidth="1"/>
    <col min="7627" max="7627" width="11.85546875" style="347" customWidth="1"/>
    <col min="7628" max="7628" width="12.85546875" style="347" customWidth="1"/>
    <col min="7629" max="7629" width="13.28515625" style="347" customWidth="1"/>
    <col min="7630" max="7630" width="13" style="347" customWidth="1"/>
    <col min="7631" max="7868" width="8.85546875" style="347"/>
    <col min="7869" max="7869" width="16.140625" style="347" customWidth="1"/>
    <col min="7870" max="7870" width="20" style="347" customWidth="1"/>
    <col min="7871" max="7872" width="12.28515625" style="347" customWidth="1"/>
    <col min="7873" max="7873" width="14.140625" style="347" customWidth="1"/>
    <col min="7874" max="7874" width="11.28515625" style="347" customWidth="1"/>
    <col min="7875" max="7880" width="8.85546875" style="347"/>
    <col min="7881" max="7881" width="15.7109375" style="347" customWidth="1"/>
    <col min="7882" max="7882" width="20.28515625" style="347" customWidth="1"/>
    <col min="7883" max="7883" width="11.85546875" style="347" customWidth="1"/>
    <col min="7884" max="7884" width="12.85546875" style="347" customWidth="1"/>
    <col min="7885" max="7885" width="13.28515625" style="347" customWidth="1"/>
    <col min="7886" max="7886" width="13" style="347" customWidth="1"/>
    <col min="7887" max="8124" width="8.85546875" style="347"/>
    <col min="8125" max="8125" width="16.140625" style="347" customWidth="1"/>
    <col min="8126" max="8126" width="20" style="347" customWidth="1"/>
    <col min="8127" max="8128" width="12.28515625" style="347" customWidth="1"/>
    <col min="8129" max="8129" width="14.140625" style="347" customWidth="1"/>
    <col min="8130" max="8130" width="11.28515625" style="347" customWidth="1"/>
    <col min="8131" max="8136" width="8.85546875" style="347"/>
    <col min="8137" max="8137" width="15.7109375" style="347" customWidth="1"/>
    <col min="8138" max="8138" width="20.28515625" style="347" customWidth="1"/>
    <col min="8139" max="8139" width="11.85546875" style="347" customWidth="1"/>
    <col min="8140" max="8140" width="12.85546875" style="347" customWidth="1"/>
    <col min="8141" max="8141" width="13.28515625" style="347" customWidth="1"/>
    <col min="8142" max="8142" width="13" style="347" customWidth="1"/>
    <col min="8143" max="8380" width="8.85546875" style="347"/>
    <col min="8381" max="8381" width="16.140625" style="347" customWidth="1"/>
    <col min="8382" max="8382" width="20" style="347" customWidth="1"/>
    <col min="8383" max="8384" width="12.28515625" style="347" customWidth="1"/>
    <col min="8385" max="8385" width="14.140625" style="347" customWidth="1"/>
    <col min="8386" max="8386" width="11.28515625" style="347" customWidth="1"/>
    <col min="8387" max="8392" width="8.85546875" style="347"/>
    <col min="8393" max="8393" width="15.7109375" style="347" customWidth="1"/>
    <col min="8394" max="8394" width="20.28515625" style="347" customWidth="1"/>
    <col min="8395" max="8395" width="11.85546875" style="347" customWidth="1"/>
    <col min="8396" max="8396" width="12.85546875" style="347" customWidth="1"/>
    <col min="8397" max="8397" width="13.28515625" style="347" customWidth="1"/>
    <col min="8398" max="8398" width="13" style="347" customWidth="1"/>
    <col min="8399" max="8636" width="8.85546875" style="347"/>
    <col min="8637" max="8637" width="16.140625" style="347" customWidth="1"/>
    <col min="8638" max="8638" width="20" style="347" customWidth="1"/>
    <col min="8639" max="8640" width="12.28515625" style="347" customWidth="1"/>
    <col min="8641" max="8641" width="14.140625" style="347" customWidth="1"/>
    <col min="8642" max="8642" width="11.28515625" style="347" customWidth="1"/>
    <col min="8643" max="8648" width="8.85546875" style="347"/>
    <col min="8649" max="8649" width="15.7109375" style="347" customWidth="1"/>
    <col min="8650" max="8650" width="20.28515625" style="347" customWidth="1"/>
    <col min="8651" max="8651" width="11.85546875" style="347" customWidth="1"/>
    <col min="8652" max="8652" width="12.85546875" style="347" customWidth="1"/>
    <col min="8653" max="8653" width="13.28515625" style="347" customWidth="1"/>
    <col min="8654" max="8654" width="13" style="347" customWidth="1"/>
    <col min="8655" max="8892" width="8.85546875" style="347"/>
    <col min="8893" max="8893" width="16.140625" style="347" customWidth="1"/>
    <col min="8894" max="8894" width="20" style="347" customWidth="1"/>
    <col min="8895" max="8896" width="12.28515625" style="347" customWidth="1"/>
    <col min="8897" max="8897" width="14.140625" style="347" customWidth="1"/>
    <col min="8898" max="8898" width="11.28515625" style="347" customWidth="1"/>
    <col min="8899" max="8904" width="8.85546875" style="347"/>
    <col min="8905" max="8905" width="15.7109375" style="347" customWidth="1"/>
    <col min="8906" max="8906" width="20.28515625" style="347" customWidth="1"/>
    <col min="8907" max="8907" width="11.85546875" style="347" customWidth="1"/>
    <col min="8908" max="8908" width="12.85546875" style="347" customWidth="1"/>
    <col min="8909" max="8909" width="13.28515625" style="347" customWidth="1"/>
    <col min="8910" max="8910" width="13" style="347" customWidth="1"/>
    <col min="8911" max="9148" width="8.85546875" style="347"/>
    <col min="9149" max="9149" width="16.140625" style="347" customWidth="1"/>
    <col min="9150" max="9150" width="20" style="347" customWidth="1"/>
    <col min="9151" max="9152" width="12.28515625" style="347" customWidth="1"/>
    <col min="9153" max="9153" width="14.140625" style="347" customWidth="1"/>
    <col min="9154" max="9154" width="11.28515625" style="347" customWidth="1"/>
    <col min="9155" max="9160" width="8.85546875" style="347"/>
    <col min="9161" max="9161" width="15.7109375" style="347" customWidth="1"/>
    <col min="9162" max="9162" width="20.28515625" style="347" customWidth="1"/>
    <col min="9163" max="9163" width="11.85546875" style="347" customWidth="1"/>
    <col min="9164" max="9164" width="12.85546875" style="347" customWidth="1"/>
    <col min="9165" max="9165" width="13.28515625" style="347" customWidth="1"/>
    <col min="9166" max="9166" width="13" style="347" customWidth="1"/>
    <col min="9167" max="9404" width="8.85546875" style="347"/>
    <col min="9405" max="9405" width="16.140625" style="347" customWidth="1"/>
    <col min="9406" max="9406" width="20" style="347" customWidth="1"/>
    <col min="9407" max="9408" width="12.28515625" style="347" customWidth="1"/>
    <col min="9409" max="9409" width="14.140625" style="347" customWidth="1"/>
    <col min="9410" max="9410" width="11.28515625" style="347" customWidth="1"/>
    <col min="9411" max="9416" width="8.85546875" style="347"/>
    <col min="9417" max="9417" width="15.7109375" style="347" customWidth="1"/>
    <col min="9418" max="9418" width="20.28515625" style="347" customWidth="1"/>
    <col min="9419" max="9419" width="11.85546875" style="347" customWidth="1"/>
    <col min="9420" max="9420" width="12.85546875" style="347" customWidth="1"/>
    <col min="9421" max="9421" width="13.28515625" style="347" customWidth="1"/>
    <col min="9422" max="9422" width="13" style="347" customWidth="1"/>
    <col min="9423" max="9660" width="8.85546875" style="347"/>
    <col min="9661" max="9661" width="16.140625" style="347" customWidth="1"/>
    <col min="9662" max="9662" width="20" style="347" customWidth="1"/>
    <col min="9663" max="9664" width="12.28515625" style="347" customWidth="1"/>
    <col min="9665" max="9665" width="14.140625" style="347" customWidth="1"/>
    <col min="9666" max="9666" width="11.28515625" style="347" customWidth="1"/>
    <col min="9667" max="9672" width="8.85546875" style="347"/>
    <col min="9673" max="9673" width="15.7109375" style="347" customWidth="1"/>
    <col min="9674" max="9674" width="20.28515625" style="347" customWidth="1"/>
    <col min="9675" max="9675" width="11.85546875" style="347" customWidth="1"/>
    <col min="9676" max="9676" width="12.85546875" style="347" customWidth="1"/>
    <col min="9677" max="9677" width="13.28515625" style="347" customWidth="1"/>
    <col min="9678" max="9678" width="13" style="347" customWidth="1"/>
    <col min="9679" max="9916" width="8.85546875" style="347"/>
    <col min="9917" max="9917" width="16.140625" style="347" customWidth="1"/>
    <col min="9918" max="9918" width="20" style="347" customWidth="1"/>
    <col min="9919" max="9920" width="12.28515625" style="347" customWidth="1"/>
    <col min="9921" max="9921" width="14.140625" style="347" customWidth="1"/>
    <col min="9922" max="9922" width="11.28515625" style="347" customWidth="1"/>
    <col min="9923" max="9928" width="8.85546875" style="347"/>
    <col min="9929" max="9929" width="15.7109375" style="347" customWidth="1"/>
    <col min="9930" max="9930" width="20.28515625" style="347" customWidth="1"/>
    <col min="9931" max="9931" width="11.85546875" style="347" customWidth="1"/>
    <col min="9932" max="9932" width="12.85546875" style="347" customWidth="1"/>
    <col min="9933" max="9933" width="13.28515625" style="347" customWidth="1"/>
    <col min="9934" max="9934" width="13" style="347" customWidth="1"/>
    <col min="9935" max="10172" width="8.85546875" style="347"/>
    <col min="10173" max="10173" width="16.140625" style="347" customWidth="1"/>
    <col min="10174" max="10174" width="20" style="347" customWidth="1"/>
    <col min="10175" max="10176" width="12.28515625" style="347" customWidth="1"/>
    <col min="10177" max="10177" width="14.140625" style="347" customWidth="1"/>
    <col min="10178" max="10178" width="11.28515625" style="347" customWidth="1"/>
    <col min="10179" max="10184" width="8.85546875" style="347"/>
    <col min="10185" max="10185" width="15.7109375" style="347" customWidth="1"/>
    <col min="10186" max="10186" width="20.28515625" style="347" customWidth="1"/>
    <col min="10187" max="10187" width="11.85546875" style="347" customWidth="1"/>
    <col min="10188" max="10188" width="12.85546875" style="347" customWidth="1"/>
    <col min="10189" max="10189" width="13.28515625" style="347" customWidth="1"/>
    <col min="10190" max="10190" width="13" style="347" customWidth="1"/>
    <col min="10191" max="10428" width="8.85546875" style="347"/>
    <col min="10429" max="10429" width="16.140625" style="347" customWidth="1"/>
    <col min="10430" max="10430" width="20" style="347" customWidth="1"/>
    <col min="10431" max="10432" width="12.28515625" style="347" customWidth="1"/>
    <col min="10433" max="10433" width="14.140625" style="347" customWidth="1"/>
    <col min="10434" max="10434" width="11.28515625" style="347" customWidth="1"/>
    <col min="10435" max="10440" width="8.85546875" style="347"/>
    <col min="10441" max="10441" width="15.7109375" style="347" customWidth="1"/>
    <col min="10442" max="10442" width="20.28515625" style="347" customWidth="1"/>
    <col min="10443" max="10443" width="11.85546875" style="347" customWidth="1"/>
    <col min="10444" max="10444" width="12.85546875" style="347" customWidth="1"/>
    <col min="10445" max="10445" width="13.28515625" style="347" customWidth="1"/>
    <col min="10446" max="10446" width="13" style="347" customWidth="1"/>
    <col min="10447" max="10684" width="8.85546875" style="347"/>
    <col min="10685" max="10685" width="16.140625" style="347" customWidth="1"/>
    <col min="10686" max="10686" width="20" style="347" customWidth="1"/>
    <col min="10687" max="10688" width="12.28515625" style="347" customWidth="1"/>
    <col min="10689" max="10689" width="14.140625" style="347" customWidth="1"/>
    <col min="10690" max="10690" width="11.28515625" style="347" customWidth="1"/>
    <col min="10691" max="10696" width="8.85546875" style="347"/>
    <col min="10697" max="10697" width="15.7109375" style="347" customWidth="1"/>
    <col min="10698" max="10698" width="20.28515625" style="347" customWidth="1"/>
    <col min="10699" max="10699" width="11.85546875" style="347" customWidth="1"/>
    <col min="10700" max="10700" width="12.85546875" style="347" customWidth="1"/>
    <col min="10701" max="10701" width="13.28515625" style="347" customWidth="1"/>
    <col min="10702" max="10702" width="13" style="347" customWidth="1"/>
    <col min="10703" max="10940" width="8.85546875" style="347"/>
    <col min="10941" max="10941" width="16.140625" style="347" customWidth="1"/>
    <col min="10942" max="10942" width="20" style="347" customWidth="1"/>
    <col min="10943" max="10944" width="12.28515625" style="347" customWidth="1"/>
    <col min="10945" max="10945" width="14.140625" style="347" customWidth="1"/>
    <col min="10946" max="10946" width="11.28515625" style="347" customWidth="1"/>
    <col min="10947" max="10952" width="8.85546875" style="347"/>
    <col min="10953" max="10953" width="15.7109375" style="347" customWidth="1"/>
    <col min="10954" max="10954" width="20.28515625" style="347" customWidth="1"/>
    <col min="10955" max="10955" width="11.85546875" style="347" customWidth="1"/>
    <col min="10956" max="10956" width="12.85546875" style="347" customWidth="1"/>
    <col min="10957" max="10957" width="13.28515625" style="347" customWidth="1"/>
    <col min="10958" max="10958" width="13" style="347" customWidth="1"/>
    <col min="10959" max="11196" width="8.85546875" style="347"/>
    <col min="11197" max="11197" width="16.140625" style="347" customWidth="1"/>
    <col min="11198" max="11198" width="20" style="347" customWidth="1"/>
    <col min="11199" max="11200" width="12.28515625" style="347" customWidth="1"/>
    <col min="11201" max="11201" width="14.140625" style="347" customWidth="1"/>
    <col min="11202" max="11202" width="11.28515625" style="347" customWidth="1"/>
    <col min="11203" max="11208" width="8.85546875" style="347"/>
    <col min="11209" max="11209" width="15.7109375" style="347" customWidth="1"/>
    <col min="11210" max="11210" width="20.28515625" style="347" customWidth="1"/>
    <col min="11211" max="11211" width="11.85546875" style="347" customWidth="1"/>
    <col min="11212" max="11212" width="12.85546875" style="347" customWidth="1"/>
    <col min="11213" max="11213" width="13.28515625" style="347" customWidth="1"/>
    <col min="11214" max="11214" width="13" style="347" customWidth="1"/>
    <col min="11215" max="11452" width="8.85546875" style="347"/>
    <col min="11453" max="11453" width="16.140625" style="347" customWidth="1"/>
    <col min="11454" max="11454" width="20" style="347" customWidth="1"/>
    <col min="11455" max="11456" width="12.28515625" style="347" customWidth="1"/>
    <col min="11457" max="11457" width="14.140625" style="347" customWidth="1"/>
    <col min="11458" max="11458" width="11.28515625" style="347" customWidth="1"/>
    <col min="11459" max="11464" width="8.85546875" style="347"/>
    <col min="11465" max="11465" width="15.7109375" style="347" customWidth="1"/>
    <col min="11466" max="11466" width="20.28515625" style="347" customWidth="1"/>
    <col min="11467" max="11467" width="11.85546875" style="347" customWidth="1"/>
    <col min="11468" max="11468" width="12.85546875" style="347" customWidth="1"/>
    <col min="11469" max="11469" width="13.28515625" style="347" customWidth="1"/>
    <col min="11470" max="11470" width="13" style="347" customWidth="1"/>
    <col min="11471" max="11708" width="8.85546875" style="347"/>
    <col min="11709" max="11709" width="16.140625" style="347" customWidth="1"/>
    <col min="11710" max="11710" width="20" style="347" customWidth="1"/>
    <col min="11711" max="11712" width="12.28515625" style="347" customWidth="1"/>
    <col min="11713" max="11713" width="14.140625" style="347" customWidth="1"/>
    <col min="11714" max="11714" width="11.28515625" style="347" customWidth="1"/>
    <col min="11715" max="11720" width="8.85546875" style="347"/>
    <col min="11721" max="11721" width="15.7109375" style="347" customWidth="1"/>
    <col min="11722" max="11722" width="20.28515625" style="347" customWidth="1"/>
    <col min="11723" max="11723" width="11.85546875" style="347" customWidth="1"/>
    <col min="11724" max="11724" width="12.85546875" style="347" customWidth="1"/>
    <col min="11725" max="11725" width="13.28515625" style="347" customWidth="1"/>
    <col min="11726" max="11726" width="13" style="347" customWidth="1"/>
    <col min="11727" max="11964" width="8.85546875" style="347"/>
    <col min="11965" max="11965" width="16.140625" style="347" customWidth="1"/>
    <col min="11966" max="11966" width="20" style="347" customWidth="1"/>
    <col min="11967" max="11968" width="12.28515625" style="347" customWidth="1"/>
    <col min="11969" max="11969" width="14.140625" style="347" customWidth="1"/>
    <col min="11970" max="11970" width="11.28515625" style="347" customWidth="1"/>
    <col min="11971" max="11976" width="8.85546875" style="347"/>
    <col min="11977" max="11977" width="15.7109375" style="347" customWidth="1"/>
    <col min="11978" max="11978" width="20.28515625" style="347" customWidth="1"/>
    <col min="11979" max="11979" width="11.85546875" style="347" customWidth="1"/>
    <col min="11980" max="11980" width="12.85546875" style="347" customWidth="1"/>
    <col min="11981" max="11981" width="13.28515625" style="347" customWidth="1"/>
    <col min="11982" max="11982" width="13" style="347" customWidth="1"/>
    <col min="11983" max="12220" width="8.85546875" style="347"/>
    <col min="12221" max="12221" width="16.140625" style="347" customWidth="1"/>
    <col min="12222" max="12222" width="20" style="347" customWidth="1"/>
    <col min="12223" max="12224" width="12.28515625" style="347" customWidth="1"/>
    <col min="12225" max="12225" width="14.140625" style="347" customWidth="1"/>
    <col min="12226" max="12226" width="11.28515625" style="347" customWidth="1"/>
    <col min="12227" max="12232" width="8.85546875" style="347"/>
    <col min="12233" max="12233" width="15.7109375" style="347" customWidth="1"/>
    <col min="12234" max="12234" width="20.28515625" style="347" customWidth="1"/>
    <col min="12235" max="12235" width="11.85546875" style="347" customWidth="1"/>
    <col min="12236" max="12236" width="12.85546875" style="347" customWidth="1"/>
    <col min="12237" max="12237" width="13.28515625" style="347" customWidth="1"/>
    <col min="12238" max="12238" width="13" style="347" customWidth="1"/>
    <col min="12239" max="12476" width="8.85546875" style="347"/>
    <col min="12477" max="12477" width="16.140625" style="347" customWidth="1"/>
    <col min="12478" max="12478" width="20" style="347" customWidth="1"/>
    <col min="12479" max="12480" width="12.28515625" style="347" customWidth="1"/>
    <col min="12481" max="12481" width="14.140625" style="347" customWidth="1"/>
    <col min="12482" max="12482" width="11.28515625" style="347" customWidth="1"/>
    <col min="12483" max="12488" width="8.85546875" style="347"/>
    <col min="12489" max="12489" width="15.7109375" style="347" customWidth="1"/>
    <col min="12490" max="12490" width="20.28515625" style="347" customWidth="1"/>
    <col min="12491" max="12491" width="11.85546875" style="347" customWidth="1"/>
    <col min="12492" max="12492" width="12.85546875" style="347" customWidth="1"/>
    <col min="12493" max="12493" width="13.28515625" style="347" customWidth="1"/>
    <col min="12494" max="12494" width="13" style="347" customWidth="1"/>
    <col min="12495" max="12732" width="8.85546875" style="347"/>
    <col min="12733" max="12733" width="16.140625" style="347" customWidth="1"/>
    <col min="12734" max="12734" width="20" style="347" customWidth="1"/>
    <col min="12735" max="12736" width="12.28515625" style="347" customWidth="1"/>
    <col min="12737" max="12737" width="14.140625" style="347" customWidth="1"/>
    <col min="12738" max="12738" width="11.28515625" style="347" customWidth="1"/>
    <col min="12739" max="12744" width="8.85546875" style="347"/>
    <col min="12745" max="12745" width="15.7109375" style="347" customWidth="1"/>
    <col min="12746" max="12746" width="20.28515625" style="347" customWidth="1"/>
    <col min="12747" max="12747" width="11.85546875" style="347" customWidth="1"/>
    <col min="12748" max="12748" width="12.85546875" style="347" customWidth="1"/>
    <col min="12749" max="12749" width="13.28515625" style="347" customWidth="1"/>
    <col min="12750" max="12750" width="13" style="347" customWidth="1"/>
    <col min="12751" max="12988" width="8.85546875" style="347"/>
    <col min="12989" max="12989" width="16.140625" style="347" customWidth="1"/>
    <col min="12990" max="12990" width="20" style="347" customWidth="1"/>
    <col min="12991" max="12992" width="12.28515625" style="347" customWidth="1"/>
    <col min="12993" max="12993" width="14.140625" style="347" customWidth="1"/>
    <col min="12994" max="12994" width="11.28515625" style="347" customWidth="1"/>
    <col min="12995" max="13000" width="8.85546875" style="347"/>
    <col min="13001" max="13001" width="15.7109375" style="347" customWidth="1"/>
    <col min="13002" max="13002" width="20.28515625" style="347" customWidth="1"/>
    <col min="13003" max="13003" width="11.85546875" style="347" customWidth="1"/>
    <col min="13004" max="13004" width="12.85546875" style="347" customWidth="1"/>
    <col min="13005" max="13005" width="13.28515625" style="347" customWidth="1"/>
    <col min="13006" max="13006" width="13" style="347" customWidth="1"/>
    <col min="13007" max="13244" width="8.85546875" style="347"/>
    <col min="13245" max="13245" width="16.140625" style="347" customWidth="1"/>
    <col min="13246" max="13246" width="20" style="347" customWidth="1"/>
    <col min="13247" max="13248" width="12.28515625" style="347" customWidth="1"/>
    <col min="13249" max="13249" width="14.140625" style="347" customWidth="1"/>
    <col min="13250" max="13250" width="11.28515625" style="347" customWidth="1"/>
    <col min="13251" max="13256" width="8.85546875" style="347"/>
    <col min="13257" max="13257" width="15.7109375" style="347" customWidth="1"/>
    <col min="13258" max="13258" width="20.28515625" style="347" customWidth="1"/>
    <col min="13259" max="13259" width="11.85546875" style="347" customWidth="1"/>
    <col min="13260" max="13260" width="12.85546875" style="347" customWidth="1"/>
    <col min="13261" max="13261" width="13.28515625" style="347" customWidth="1"/>
    <col min="13262" max="13262" width="13" style="347" customWidth="1"/>
    <col min="13263" max="13500" width="8.85546875" style="347"/>
    <col min="13501" max="13501" width="16.140625" style="347" customWidth="1"/>
    <col min="13502" max="13502" width="20" style="347" customWidth="1"/>
    <col min="13503" max="13504" width="12.28515625" style="347" customWidth="1"/>
    <col min="13505" max="13505" width="14.140625" style="347" customWidth="1"/>
    <col min="13506" max="13506" width="11.28515625" style="347" customWidth="1"/>
    <col min="13507" max="13512" width="8.85546875" style="347"/>
    <col min="13513" max="13513" width="15.7109375" style="347" customWidth="1"/>
    <col min="13514" max="13514" width="20.28515625" style="347" customWidth="1"/>
    <col min="13515" max="13515" width="11.85546875" style="347" customWidth="1"/>
    <col min="13516" max="13516" width="12.85546875" style="347" customWidth="1"/>
    <col min="13517" max="13517" width="13.28515625" style="347" customWidth="1"/>
    <col min="13518" max="13518" width="13" style="347" customWidth="1"/>
    <col min="13519" max="13756" width="8.85546875" style="347"/>
    <col min="13757" max="13757" width="16.140625" style="347" customWidth="1"/>
    <col min="13758" max="13758" width="20" style="347" customWidth="1"/>
    <col min="13759" max="13760" width="12.28515625" style="347" customWidth="1"/>
    <col min="13761" max="13761" width="14.140625" style="347" customWidth="1"/>
    <col min="13762" max="13762" width="11.28515625" style="347" customWidth="1"/>
    <col min="13763" max="13768" width="8.85546875" style="347"/>
    <col min="13769" max="13769" width="15.7109375" style="347" customWidth="1"/>
    <col min="13770" max="13770" width="20.28515625" style="347" customWidth="1"/>
    <col min="13771" max="13771" width="11.85546875" style="347" customWidth="1"/>
    <col min="13772" max="13772" width="12.85546875" style="347" customWidth="1"/>
    <col min="13773" max="13773" width="13.28515625" style="347" customWidth="1"/>
    <col min="13774" max="13774" width="13" style="347" customWidth="1"/>
    <col min="13775" max="14012" width="8.85546875" style="347"/>
    <col min="14013" max="14013" width="16.140625" style="347" customWidth="1"/>
    <col min="14014" max="14014" width="20" style="347" customWidth="1"/>
    <col min="14015" max="14016" width="12.28515625" style="347" customWidth="1"/>
    <col min="14017" max="14017" width="14.140625" style="347" customWidth="1"/>
    <col min="14018" max="14018" width="11.28515625" style="347" customWidth="1"/>
    <col min="14019" max="14024" width="8.85546875" style="347"/>
    <col min="14025" max="14025" width="15.7109375" style="347" customWidth="1"/>
    <col min="14026" max="14026" width="20.28515625" style="347" customWidth="1"/>
    <col min="14027" max="14027" width="11.85546875" style="347" customWidth="1"/>
    <col min="14028" max="14028" width="12.85546875" style="347" customWidth="1"/>
    <col min="14029" max="14029" width="13.28515625" style="347" customWidth="1"/>
    <col min="14030" max="14030" width="13" style="347" customWidth="1"/>
    <col min="14031" max="14268" width="8.85546875" style="347"/>
    <col min="14269" max="14269" width="16.140625" style="347" customWidth="1"/>
    <col min="14270" max="14270" width="20" style="347" customWidth="1"/>
    <col min="14271" max="14272" width="12.28515625" style="347" customWidth="1"/>
    <col min="14273" max="14273" width="14.140625" style="347" customWidth="1"/>
    <col min="14274" max="14274" width="11.28515625" style="347" customWidth="1"/>
    <col min="14275" max="14280" width="8.85546875" style="347"/>
    <col min="14281" max="14281" width="15.7109375" style="347" customWidth="1"/>
    <col min="14282" max="14282" width="20.28515625" style="347" customWidth="1"/>
    <col min="14283" max="14283" width="11.85546875" style="347" customWidth="1"/>
    <col min="14284" max="14284" width="12.85546875" style="347" customWidth="1"/>
    <col min="14285" max="14285" width="13.28515625" style="347" customWidth="1"/>
    <col min="14286" max="14286" width="13" style="347" customWidth="1"/>
    <col min="14287" max="14524" width="8.85546875" style="347"/>
    <col min="14525" max="14525" width="16.140625" style="347" customWidth="1"/>
    <col min="14526" max="14526" width="20" style="347" customWidth="1"/>
    <col min="14527" max="14528" width="12.28515625" style="347" customWidth="1"/>
    <col min="14529" max="14529" width="14.140625" style="347" customWidth="1"/>
    <col min="14530" max="14530" width="11.28515625" style="347" customWidth="1"/>
    <col min="14531" max="14536" width="8.85546875" style="347"/>
    <col min="14537" max="14537" width="15.7109375" style="347" customWidth="1"/>
    <col min="14538" max="14538" width="20.28515625" style="347" customWidth="1"/>
    <col min="14539" max="14539" width="11.85546875" style="347" customWidth="1"/>
    <col min="14540" max="14540" width="12.85546875" style="347" customWidth="1"/>
    <col min="14541" max="14541" width="13.28515625" style="347" customWidth="1"/>
    <col min="14542" max="14542" width="13" style="347" customWidth="1"/>
    <col min="14543" max="14780" width="8.85546875" style="347"/>
    <col min="14781" max="14781" width="16.140625" style="347" customWidth="1"/>
    <col min="14782" max="14782" width="20" style="347" customWidth="1"/>
    <col min="14783" max="14784" width="12.28515625" style="347" customWidth="1"/>
    <col min="14785" max="14785" width="14.140625" style="347" customWidth="1"/>
    <col min="14786" max="14786" width="11.28515625" style="347" customWidth="1"/>
    <col min="14787" max="14792" width="8.85546875" style="347"/>
    <col min="14793" max="14793" width="15.7109375" style="347" customWidth="1"/>
    <col min="14794" max="14794" width="20.28515625" style="347" customWidth="1"/>
    <col min="14795" max="14795" width="11.85546875" style="347" customWidth="1"/>
    <col min="14796" max="14796" width="12.85546875" style="347" customWidth="1"/>
    <col min="14797" max="14797" width="13.28515625" style="347" customWidth="1"/>
    <col min="14798" max="14798" width="13" style="347" customWidth="1"/>
    <col min="14799" max="15036" width="8.85546875" style="347"/>
    <col min="15037" max="15037" width="16.140625" style="347" customWidth="1"/>
    <col min="15038" max="15038" width="20" style="347" customWidth="1"/>
    <col min="15039" max="15040" width="12.28515625" style="347" customWidth="1"/>
    <col min="15041" max="15041" width="14.140625" style="347" customWidth="1"/>
    <col min="15042" max="15042" width="11.28515625" style="347" customWidth="1"/>
    <col min="15043" max="15048" width="8.85546875" style="347"/>
    <col min="15049" max="15049" width="15.7109375" style="347" customWidth="1"/>
    <col min="15050" max="15050" width="20.28515625" style="347" customWidth="1"/>
    <col min="15051" max="15051" width="11.85546875" style="347" customWidth="1"/>
    <col min="15052" max="15052" width="12.85546875" style="347" customWidth="1"/>
    <col min="15053" max="15053" width="13.28515625" style="347" customWidth="1"/>
    <col min="15054" max="15054" width="13" style="347" customWidth="1"/>
    <col min="15055" max="15292" width="8.85546875" style="347"/>
    <col min="15293" max="15293" width="16.140625" style="347" customWidth="1"/>
    <col min="15294" max="15294" width="20" style="347" customWidth="1"/>
    <col min="15295" max="15296" width="12.28515625" style="347" customWidth="1"/>
    <col min="15297" max="15297" width="14.140625" style="347" customWidth="1"/>
    <col min="15298" max="15298" width="11.28515625" style="347" customWidth="1"/>
    <col min="15299" max="15304" width="8.85546875" style="347"/>
    <col min="15305" max="15305" width="15.7109375" style="347" customWidth="1"/>
    <col min="15306" max="15306" width="20.28515625" style="347" customWidth="1"/>
    <col min="15307" max="15307" width="11.85546875" style="347" customWidth="1"/>
    <col min="15308" max="15308" width="12.85546875" style="347" customWidth="1"/>
    <col min="15309" max="15309" width="13.28515625" style="347" customWidth="1"/>
    <col min="15310" max="15310" width="13" style="347" customWidth="1"/>
    <col min="15311" max="15548" width="8.85546875" style="347"/>
    <col min="15549" max="15549" width="16.140625" style="347" customWidth="1"/>
    <col min="15550" max="15550" width="20" style="347" customWidth="1"/>
    <col min="15551" max="15552" width="12.28515625" style="347" customWidth="1"/>
    <col min="15553" max="15553" width="14.140625" style="347" customWidth="1"/>
    <col min="15554" max="15554" width="11.28515625" style="347" customWidth="1"/>
    <col min="15555" max="15560" width="8.85546875" style="347"/>
    <col min="15561" max="15561" width="15.7109375" style="347" customWidth="1"/>
    <col min="15562" max="15562" width="20.28515625" style="347" customWidth="1"/>
    <col min="15563" max="15563" width="11.85546875" style="347" customWidth="1"/>
    <col min="15564" max="15564" width="12.85546875" style="347" customWidth="1"/>
    <col min="15565" max="15565" width="13.28515625" style="347" customWidth="1"/>
    <col min="15566" max="15566" width="13" style="347" customWidth="1"/>
    <col min="15567" max="15804" width="8.85546875" style="347"/>
    <col min="15805" max="15805" width="16.140625" style="347" customWidth="1"/>
    <col min="15806" max="15806" width="20" style="347" customWidth="1"/>
    <col min="15807" max="15808" width="12.28515625" style="347" customWidth="1"/>
    <col min="15809" max="15809" width="14.140625" style="347" customWidth="1"/>
    <col min="15810" max="15810" width="11.28515625" style="347" customWidth="1"/>
    <col min="15811" max="15816" width="8.85546875" style="347"/>
    <col min="15817" max="15817" width="15.7109375" style="347" customWidth="1"/>
    <col min="15818" max="15818" width="20.28515625" style="347" customWidth="1"/>
    <col min="15819" max="15819" width="11.85546875" style="347" customWidth="1"/>
    <col min="15820" max="15820" width="12.85546875" style="347" customWidth="1"/>
    <col min="15821" max="15821" width="13.28515625" style="347" customWidth="1"/>
    <col min="15822" max="15822" width="13" style="347" customWidth="1"/>
    <col min="15823" max="16060" width="8.85546875" style="347"/>
    <col min="16061" max="16061" width="16.140625" style="347" customWidth="1"/>
    <col min="16062" max="16062" width="20" style="347" customWidth="1"/>
    <col min="16063" max="16064" width="12.28515625" style="347" customWidth="1"/>
    <col min="16065" max="16065" width="14.140625" style="347" customWidth="1"/>
    <col min="16066" max="16066" width="11.28515625" style="347" customWidth="1"/>
    <col min="16067" max="16072" width="8.85546875" style="347"/>
    <col min="16073" max="16073" width="15.7109375" style="347" customWidth="1"/>
    <col min="16074" max="16074" width="20.28515625" style="347" customWidth="1"/>
    <col min="16075" max="16075" width="11.85546875" style="347" customWidth="1"/>
    <col min="16076" max="16076" width="12.85546875" style="347" customWidth="1"/>
    <col min="16077" max="16077" width="13.28515625" style="347" customWidth="1"/>
    <col min="16078" max="16078" width="13" style="347" customWidth="1"/>
    <col min="16079" max="16316" width="8.85546875" style="347"/>
    <col min="16317" max="16384" width="9" style="347" customWidth="1"/>
  </cols>
  <sheetData>
    <row r="1" spans="1:9" ht="33" customHeight="1">
      <c r="A1" s="1027" t="s">
        <v>1004</v>
      </c>
      <c r="B1" s="1027"/>
      <c r="C1" s="1027"/>
      <c r="D1" s="1027"/>
      <c r="E1" s="1027"/>
      <c r="F1" s="1027"/>
      <c r="G1" s="1027"/>
      <c r="H1" s="1027"/>
      <c r="I1" s="1027"/>
    </row>
    <row r="2" spans="1:9" ht="33" customHeight="1">
      <c r="A2" s="1199" t="s">
        <v>1003</v>
      </c>
      <c r="B2" s="1199"/>
      <c r="C2" s="1199"/>
      <c r="D2" s="1199"/>
      <c r="E2" s="1199"/>
      <c r="F2" s="1199"/>
      <c r="G2" s="1199"/>
      <c r="H2" s="1199"/>
      <c r="I2" s="1199"/>
    </row>
    <row r="3" spans="1:9" ht="17.100000000000001" customHeight="1">
      <c r="A3" s="1231" t="s">
        <v>576</v>
      </c>
      <c r="B3" s="1231"/>
      <c r="C3" s="1231"/>
      <c r="D3" s="1232"/>
      <c r="E3" s="1233" t="s">
        <v>577</v>
      </c>
      <c r="F3" s="1233"/>
      <c r="G3" s="1233"/>
      <c r="H3" s="1233"/>
      <c r="I3" s="1234"/>
    </row>
    <row r="4" spans="1:9" ht="43.5" customHeight="1">
      <c r="A4" s="1074" t="s">
        <v>832</v>
      </c>
      <c r="B4" s="1235" t="s">
        <v>1045</v>
      </c>
      <c r="C4" s="1236"/>
      <c r="D4" s="1236"/>
      <c r="E4" s="1237"/>
      <c r="F4" s="1128" t="s">
        <v>1016</v>
      </c>
      <c r="G4" s="1238" t="s">
        <v>1007</v>
      </c>
      <c r="H4" s="1238" t="s">
        <v>1017</v>
      </c>
      <c r="I4" s="1076" t="s">
        <v>838</v>
      </c>
    </row>
    <row r="5" spans="1:9" ht="33" customHeight="1">
      <c r="A5" s="1074"/>
      <c r="B5" s="631" t="s">
        <v>1011</v>
      </c>
      <c r="C5" s="631" t="s">
        <v>1012</v>
      </c>
      <c r="D5" s="631" t="s">
        <v>1013</v>
      </c>
      <c r="E5" s="631" t="s">
        <v>1015</v>
      </c>
      <c r="F5" s="1133"/>
      <c r="G5" s="1238"/>
      <c r="H5" s="1238"/>
      <c r="I5" s="1074"/>
    </row>
    <row r="6" spans="1:9" ht="39" customHeight="1">
      <c r="A6" s="1074"/>
      <c r="B6" s="631" t="s">
        <v>1005</v>
      </c>
      <c r="C6" s="631" t="s">
        <v>655</v>
      </c>
      <c r="D6" s="631" t="s">
        <v>1014</v>
      </c>
      <c r="E6" s="631" t="s">
        <v>1010</v>
      </c>
      <c r="F6" s="631" t="s">
        <v>1006</v>
      </c>
      <c r="G6" s="633" t="s">
        <v>1008</v>
      </c>
      <c r="H6" s="631" t="s">
        <v>1009</v>
      </c>
      <c r="I6" s="1074"/>
    </row>
    <row r="7" spans="1:9" ht="21" customHeight="1">
      <c r="A7" s="628" t="s">
        <v>454</v>
      </c>
      <c r="B7" s="533">
        <v>42</v>
      </c>
      <c r="C7" s="533">
        <v>161</v>
      </c>
      <c r="D7" s="533">
        <v>2</v>
      </c>
      <c r="E7" s="452">
        <f>SUM(B7:D7)</f>
        <v>205</v>
      </c>
      <c r="F7" s="533">
        <v>2972</v>
      </c>
      <c r="G7" s="533">
        <v>142768</v>
      </c>
      <c r="H7" s="533">
        <v>95164</v>
      </c>
      <c r="I7" s="303" t="s">
        <v>2</v>
      </c>
    </row>
    <row r="8" spans="1:9" ht="21" customHeight="1">
      <c r="A8" s="628" t="s">
        <v>751</v>
      </c>
      <c r="B8" s="535">
        <v>9</v>
      </c>
      <c r="C8" s="535">
        <v>27</v>
      </c>
      <c r="D8" s="535">
        <v>0</v>
      </c>
      <c r="E8" s="452">
        <f>SUM(B8:D8)</f>
        <v>36</v>
      </c>
      <c r="F8" s="535">
        <v>298</v>
      </c>
      <c r="G8" s="535">
        <v>18010</v>
      </c>
      <c r="H8" s="535">
        <v>12436</v>
      </c>
      <c r="I8" s="303" t="s">
        <v>1139</v>
      </c>
    </row>
    <row r="9" spans="1:9" ht="21" customHeight="1">
      <c r="A9" s="628" t="s">
        <v>455</v>
      </c>
      <c r="B9" s="533">
        <v>12</v>
      </c>
      <c r="C9" s="533">
        <v>48</v>
      </c>
      <c r="D9" s="533">
        <v>1</v>
      </c>
      <c r="E9" s="452">
        <f t="shared" ref="E9:E26" si="0">SUM(B9:D9)</f>
        <v>61</v>
      </c>
      <c r="F9" s="533">
        <v>1285</v>
      </c>
      <c r="G9" s="533">
        <v>126400</v>
      </c>
      <c r="H9" s="533">
        <v>70912</v>
      </c>
      <c r="I9" s="303" t="s">
        <v>5</v>
      </c>
    </row>
    <row r="10" spans="1:9" ht="21" customHeight="1">
      <c r="A10" s="628" t="s">
        <v>6</v>
      </c>
      <c r="B10" s="535">
        <v>17</v>
      </c>
      <c r="C10" s="535">
        <v>74</v>
      </c>
      <c r="D10" s="535">
        <v>1</v>
      </c>
      <c r="E10" s="452">
        <f t="shared" si="0"/>
        <v>92</v>
      </c>
      <c r="F10" s="535">
        <v>1248</v>
      </c>
      <c r="G10" s="535">
        <v>82280</v>
      </c>
      <c r="H10" s="535">
        <v>27367</v>
      </c>
      <c r="I10" s="303" t="s">
        <v>456</v>
      </c>
    </row>
    <row r="11" spans="1:9" ht="21" customHeight="1">
      <c r="A11" s="628" t="s">
        <v>457</v>
      </c>
      <c r="B11" s="533">
        <v>19</v>
      </c>
      <c r="C11" s="533">
        <v>38</v>
      </c>
      <c r="D11" s="533">
        <v>3</v>
      </c>
      <c r="E11" s="452">
        <f t="shared" si="0"/>
        <v>60</v>
      </c>
      <c r="F11" s="533">
        <v>787</v>
      </c>
      <c r="G11" s="533">
        <v>63424</v>
      </c>
      <c r="H11" s="533">
        <v>35676</v>
      </c>
      <c r="I11" s="303" t="s">
        <v>8</v>
      </c>
    </row>
    <row r="12" spans="1:9" ht="21" customHeight="1">
      <c r="A12" s="628" t="s">
        <v>9</v>
      </c>
      <c r="B12" s="535">
        <v>19</v>
      </c>
      <c r="C12" s="535">
        <v>105</v>
      </c>
      <c r="D12" s="535">
        <v>3</v>
      </c>
      <c r="E12" s="452">
        <f t="shared" si="0"/>
        <v>127</v>
      </c>
      <c r="F12" s="535">
        <v>868</v>
      </c>
      <c r="G12" s="535">
        <v>86660</v>
      </c>
      <c r="H12" s="535">
        <v>50806</v>
      </c>
      <c r="I12" s="303" t="s">
        <v>10</v>
      </c>
    </row>
    <row r="13" spans="1:9" ht="21" customHeight="1">
      <c r="A13" s="628" t="s">
        <v>110</v>
      </c>
      <c r="B13" s="533">
        <v>19</v>
      </c>
      <c r="C13" s="533">
        <v>83</v>
      </c>
      <c r="D13" s="533">
        <v>1</v>
      </c>
      <c r="E13" s="452">
        <f t="shared" si="0"/>
        <v>103</v>
      </c>
      <c r="F13" s="533">
        <v>1313</v>
      </c>
      <c r="G13" s="533">
        <v>78575</v>
      </c>
      <c r="H13" s="533">
        <v>52577</v>
      </c>
      <c r="I13" s="303" t="s">
        <v>11</v>
      </c>
    </row>
    <row r="14" spans="1:9" s="348" customFormat="1" ht="21" customHeight="1">
      <c r="A14" s="628" t="s">
        <v>95</v>
      </c>
      <c r="B14" s="535">
        <v>7</v>
      </c>
      <c r="C14" s="535">
        <v>46</v>
      </c>
      <c r="D14" s="535">
        <v>1</v>
      </c>
      <c r="E14" s="452">
        <f t="shared" si="0"/>
        <v>54</v>
      </c>
      <c r="F14" s="535">
        <v>963</v>
      </c>
      <c r="G14" s="535">
        <v>58022</v>
      </c>
      <c r="H14" s="535">
        <v>36486</v>
      </c>
      <c r="I14" s="303" t="s">
        <v>458</v>
      </c>
    </row>
    <row r="15" spans="1:9" ht="21" customHeight="1">
      <c r="A15" s="628" t="s">
        <v>14</v>
      </c>
      <c r="B15" s="533">
        <v>5</v>
      </c>
      <c r="C15" s="533">
        <v>22</v>
      </c>
      <c r="D15" s="533">
        <v>1</v>
      </c>
      <c r="E15" s="452">
        <f t="shared" si="0"/>
        <v>28</v>
      </c>
      <c r="F15" s="533">
        <v>287</v>
      </c>
      <c r="G15" s="533">
        <v>85590</v>
      </c>
      <c r="H15" s="533">
        <v>22692</v>
      </c>
      <c r="I15" s="303" t="s">
        <v>459</v>
      </c>
    </row>
    <row r="16" spans="1:9" ht="21" customHeight="1">
      <c r="A16" s="628" t="s">
        <v>16</v>
      </c>
      <c r="B16" s="535">
        <v>18</v>
      </c>
      <c r="C16" s="535">
        <v>121</v>
      </c>
      <c r="D16" s="535">
        <v>4</v>
      </c>
      <c r="E16" s="452">
        <f t="shared" si="0"/>
        <v>143</v>
      </c>
      <c r="F16" s="535">
        <v>591</v>
      </c>
      <c r="G16" s="535">
        <v>84728</v>
      </c>
      <c r="H16" s="535">
        <v>49025</v>
      </c>
      <c r="I16" s="303" t="s">
        <v>17</v>
      </c>
    </row>
    <row r="17" spans="1:9" ht="21" customHeight="1">
      <c r="A17" s="628" t="s">
        <v>460</v>
      </c>
      <c r="B17" s="533">
        <v>8</v>
      </c>
      <c r="C17" s="533">
        <v>35</v>
      </c>
      <c r="D17" s="533">
        <v>1</v>
      </c>
      <c r="E17" s="452">
        <f t="shared" si="0"/>
        <v>44</v>
      </c>
      <c r="F17" s="533">
        <v>306</v>
      </c>
      <c r="G17" s="533">
        <v>56204</v>
      </c>
      <c r="H17" s="533">
        <v>17882</v>
      </c>
      <c r="I17" s="303" t="s">
        <v>18</v>
      </c>
    </row>
    <row r="18" spans="1:9" ht="21" customHeight="1">
      <c r="A18" s="628" t="s">
        <v>19</v>
      </c>
      <c r="B18" s="535">
        <v>10</v>
      </c>
      <c r="C18" s="535">
        <v>39</v>
      </c>
      <c r="D18" s="535">
        <v>1</v>
      </c>
      <c r="E18" s="452">
        <f t="shared" si="0"/>
        <v>50</v>
      </c>
      <c r="F18" s="535">
        <v>619</v>
      </c>
      <c r="G18" s="535">
        <v>50204</v>
      </c>
      <c r="H18" s="535">
        <v>28474</v>
      </c>
      <c r="I18" s="303" t="s">
        <v>461</v>
      </c>
    </row>
    <row r="19" spans="1:9" ht="21" customHeight="1">
      <c r="A19" s="628" t="s">
        <v>21</v>
      </c>
      <c r="B19" s="533">
        <v>13</v>
      </c>
      <c r="C19" s="533">
        <v>48</v>
      </c>
      <c r="D19" s="533">
        <v>1</v>
      </c>
      <c r="E19" s="452">
        <f t="shared" si="0"/>
        <v>62</v>
      </c>
      <c r="F19" s="533">
        <v>384</v>
      </c>
      <c r="G19" s="533">
        <v>31281</v>
      </c>
      <c r="H19" s="533">
        <v>14812</v>
      </c>
      <c r="I19" s="303" t="s">
        <v>41</v>
      </c>
    </row>
    <row r="20" spans="1:9" ht="21" customHeight="1">
      <c r="A20" s="628" t="s">
        <v>42</v>
      </c>
      <c r="B20" s="535">
        <v>8</v>
      </c>
      <c r="C20" s="535">
        <v>21</v>
      </c>
      <c r="D20" s="535">
        <v>5</v>
      </c>
      <c r="E20" s="452">
        <f t="shared" si="0"/>
        <v>34</v>
      </c>
      <c r="F20" s="535">
        <v>302</v>
      </c>
      <c r="G20" s="535">
        <v>18548</v>
      </c>
      <c r="H20" s="535">
        <v>10301</v>
      </c>
      <c r="I20" s="303" t="s">
        <v>462</v>
      </c>
    </row>
    <row r="21" spans="1:9" ht="21" customHeight="1">
      <c r="A21" s="628" t="s">
        <v>24</v>
      </c>
      <c r="B21" s="533">
        <v>21</v>
      </c>
      <c r="C21" s="533">
        <v>76</v>
      </c>
      <c r="D21" s="533">
        <v>1</v>
      </c>
      <c r="E21" s="452">
        <f t="shared" si="0"/>
        <v>98</v>
      </c>
      <c r="F21" s="533">
        <v>1524</v>
      </c>
      <c r="G21" s="533">
        <v>146692</v>
      </c>
      <c r="H21" s="533">
        <v>70793</v>
      </c>
      <c r="I21" s="303" t="s">
        <v>25</v>
      </c>
    </row>
    <row r="22" spans="1:9" ht="21" customHeight="1">
      <c r="A22" s="628" t="s">
        <v>26</v>
      </c>
      <c r="B22" s="535">
        <v>7</v>
      </c>
      <c r="C22" s="535">
        <v>58</v>
      </c>
      <c r="D22" s="535">
        <v>1</v>
      </c>
      <c r="E22" s="452">
        <f t="shared" si="0"/>
        <v>66</v>
      </c>
      <c r="F22" s="535">
        <v>389</v>
      </c>
      <c r="G22" s="535">
        <v>55919</v>
      </c>
      <c r="H22" s="535">
        <v>30656</v>
      </c>
      <c r="I22" s="303" t="s">
        <v>27</v>
      </c>
    </row>
    <row r="23" spans="1:9" ht="21" customHeight="1">
      <c r="A23" s="628" t="s">
        <v>43</v>
      </c>
      <c r="B23" s="533">
        <v>10</v>
      </c>
      <c r="C23" s="533">
        <v>26</v>
      </c>
      <c r="D23" s="533">
        <v>1</v>
      </c>
      <c r="E23" s="452">
        <f t="shared" si="0"/>
        <v>37</v>
      </c>
      <c r="F23" s="533">
        <v>341</v>
      </c>
      <c r="G23" s="533">
        <v>30868</v>
      </c>
      <c r="H23" s="533">
        <v>16741</v>
      </c>
      <c r="I23" s="303" t="s">
        <v>102</v>
      </c>
    </row>
    <row r="24" spans="1:9" ht="21" customHeight="1">
      <c r="A24" s="628" t="s">
        <v>29</v>
      </c>
      <c r="B24" s="535">
        <v>9</v>
      </c>
      <c r="C24" s="535">
        <v>27</v>
      </c>
      <c r="D24" s="535">
        <v>2</v>
      </c>
      <c r="E24" s="452">
        <f t="shared" si="0"/>
        <v>38</v>
      </c>
      <c r="F24" s="535">
        <v>407</v>
      </c>
      <c r="G24" s="535">
        <v>21690</v>
      </c>
      <c r="H24" s="535">
        <v>10359</v>
      </c>
      <c r="I24" s="303" t="s">
        <v>463</v>
      </c>
    </row>
    <row r="25" spans="1:9" ht="21" customHeight="1">
      <c r="A25" s="628" t="s">
        <v>31</v>
      </c>
      <c r="B25" s="533">
        <v>4</v>
      </c>
      <c r="C25" s="533">
        <v>9</v>
      </c>
      <c r="D25" s="533">
        <v>2</v>
      </c>
      <c r="E25" s="452">
        <f t="shared" si="0"/>
        <v>15</v>
      </c>
      <c r="F25" s="533">
        <v>121</v>
      </c>
      <c r="G25" s="533">
        <v>12147</v>
      </c>
      <c r="H25" s="533">
        <v>6105</v>
      </c>
      <c r="I25" s="303" t="s">
        <v>464</v>
      </c>
    </row>
    <row r="26" spans="1:9" ht="21" customHeight="1">
      <c r="A26" s="628" t="s">
        <v>33</v>
      </c>
      <c r="B26" s="535">
        <v>5</v>
      </c>
      <c r="C26" s="535">
        <v>14</v>
      </c>
      <c r="D26" s="535">
        <v>0</v>
      </c>
      <c r="E26" s="452">
        <f t="shared" si="0"/>
        <v>19</v>
      </c>
      <c r="F26" s="535">
        <v>203</v>
      </c>
      <c r="G26" s="535">
        <v>21088</v>
      </c>
      <c r="H26" s="535">
        <v>9280</v>
      </c>
      <c r="I26" s="303" t="s">
        <v>34</v>
      </c>
    </row>
    <row r="27" spans="1:9" ht="21" customHeight="1">
      <c r="A27" s="392" t="s">
        <v>35</v>
      </c>
      <c r="B27" s="430">
        <f t="shared" ref="B27:H27" si="1">SUM(B7:B26)</f>
        <v>262</v>
      </c>
      <c r="C27" s="430">
        <f t="shared" si="1"/>
        <v>1078</v>
      </c>
      <c r="D27" s="430">
        <f t="shared" si="1"/>
        <v>32</v>
      </c>
      <c r="E27" s="430">
        <f t="shared" si="1"/>
        <v>1372</v>
      </c>
      <c r="F27" s="430">
        <f t="shared" si="1"/>
        <v>15208</v>
      </c>
      <c r="G27" s="430">
        <f t="shared" si="1"/>
        <v>1271098</v>
      </c>
      <c r="H27" s="430">
        <f t="shared" si="1"/>
        <v>668544</v>
      </c>
      <c r="I27" s="274" t="s">
        <v>36</v>
      </c>
    </row>
    <row r="28" spans="1:9">
      <c r="A28" s="468"/>
      <c r="B28" s="468"/>
      <c r="C28" s="468"/>
      <c r="D28" s="468"/>
      <c r="E28" s="468"/>
      <c r="F28" s="468"/>
      <c r="G28" s="468"/>
      <c r="H28" s="468"/>
      <c r="I28" s="468"/>
    </row>
    <row r="29" spans="1:9">
      <c r="A29" s="468"/>
      <c r="B29" s="468"/>
      <c r="C29" s="468"/>
      <c r="D29" s="468"/>
      <c r="E29" s="468"/>
      <c r="F29" s="468"/>
      <c r="G29" s="468"/>
      <c r="H29" s="468"/>
      <c r="I29" s="468"/>
    </row>
  </sheetData>
  <mergeCells count="10">
    <mergeCell ref="A1:I1"/>
    <mergeCell ref="A2:I2"/>
    <mergeCell ref="A3:D3"/>
    <mergeCell ref="E3:I3"/>
    <mergeCell ref="A4:A6"/>
    <mergeCell ref="I4:I6"/>
    <mergeCell ref="B4:E4"/>
    <mergeCell ref="F4:F5"/>
    <mergeCell ref="G4:G5"/>
    <mergeCell ref="H4:H5"/>
  </mergeCells>
  <pageMargins left="0.7" right="0.7" top="0.75" bottom="0.75" header="0.3" footer="0.3"/>
  <pageSetup paperSize="9" scale="76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F27"/>
  <sheetViews>
    <sheetView rightToLeft="1" workbookViewId="0">
      <selection activeCell="E7" sqref="E7"/>
    </sheetView>
  </sheetViews>
  <sheetFormatPr defaultRowHeight="15"/>
  <cols>
    <col min="1" max="1" width="25.7109375" customWidth="1"/>
    <col min="2" max="2" width="17.28515625" style="641" customWidth="1"/>
    <col min="3" max="3" width="19.42578125" style="641" customWidth="1"/>
    <col min="4" max="4" width="18.140625" style="641" customWidth="1"/>
    <col min="5" max="5" width="17.28515625" style="641" customWidth="1"/>
    <col min="6" max="6" width="25.7109375" style="641" customWidth="1"/>
  </cols>
  <sheetData>
    <row r="1" spans="1:6" s="347" customFormat="1" ht="33" customHeight="1">
      <c r="A1" s="1013" t="s">
        <v>1037</v>
      </c>
      <c r="B1" s="1014"/>
      <c r="C1" s="1014"/>
      <c r="D1" s="1014"/>
      <c r="E1" s="1014"/>
      <c r="F1" s="1015"/>
    </row>
    <row r="2" spans="1:6" s="347" customFormat="1" ht="33" customHeight="1">
      <c r="A2" s="1239" t="s">
        <v>1038</v>
      </c>
      <c r="B2" s="1240"/>
      <c r="C2" s="1240"/>
      <c r="D2" s="1240"/>
      <c r="E2" s="1240"/>
      <c r="F2" s="1241"/>
    </row>
    <row r="3" spans="1:6" s="347" customFormat="1" ht="21" customHeight="1">
      <c r="A3" s="1232" t="s">
        <v>581</v>
      </c>
      <c r="B3" s="1242"/>
      <c r="C3" s="1242"/>
      <c r="D3" s="1233" t="s">
        <v>582</v>
      </c>
      <c r="E3" s="1233"/>
      <c r="F3" s="1234"/>
    </row>
    <row r="4" spans="1:6" ht="42" customHeight="1">
      <c r="A4" s="1005" t="s">
        <v>832</v>
      </c>
      <c r="B4" s="1084" t="s">
        <v>1039</v>
      </c>
      <c r="C4" s="1243" t="s">
        <v>1040</v>
      </c>
      <c r="D4" s="1244"/>
      <c r="E4" s="1244"/>
      <c r="F4" s="1074" t="s">
        <v>838</v>
      </c>
    </row>
    <row r="5" spans="1:6" ht="59.25" customHeight="1">
      <c r="A5" s="1020"/>
      <c r="B5" s="1245"/>
      <c r="C5" s="644" t="s">
        <v>1042</v>
      </c>
      <c r="D5" s="644" t="s">
        <v>1043</v>
      </c>
      <c r="E5" s="644" t="s">
        <v>1044</v>
      </c>
      <c r="F5" s="1074"/>
    </row>
    <row r="6" spans="1:6" ht="53.25" customHeight="1">
      <c r="A6" s="1006"/>
      <c r="B6" s="642" t="s">
        <v>1009</v>
      </c>
      <c r="C6" s="639" t="s">
        <v>1041</v>
      </c>
      <c r="D6" s="640" t="s">
        <v>1036</v>
      </c>
      <c r="E6" s="643" t="s">
        <v>1511</v>
      </c>
      <c r="F6" s="1074"/>
    </row>
    <row r="7" spans="1:6" ht="21" customHeight="1">
      <c r="A7" s="630" t="s">
        <v>104</v>
      </c>
      <c r="B7" s="252">
        <f t="shared" ref="B7:B27" si="0">SUM(C7:E7)</f>
        <v>232421</v>
      </c>
      <c r="C7" s="252">
        <v>92934</v>
      </c>
      <c r="D7" s="252">
        <v>97288</v>
      </c>
      <c r="E7" s="252">
        <v>42199</v>
      </c>
      <c r="F7" s="632" t="s">
        <v>2</v>
      </c>
    </row>
    <row r="8" spans="1:6" ht="21" customHeight="1">
      <c r="A8" s="630" t="s">
        <v>750</v>
      </c>
      <c r="B8" s="210">
        <f t="shared" si="0"/>
        <v>93854</v>
      </c>
      <c r="C8" s="210">
        <v>45579</v>
      </c>
      <c r="D8" s="210">
        <v>30871</v>
      </c>
      <c r="E8" s="210">
        <v>17404</v>
      </c>
      <c r="F8" s="632" t="s">
        <v>1139</v>
      </c>
    </row>
    <row r="9" spans="1:6" ht="21" customHeight="1">
      <c r="A9" s="630" t="s">
        <v>105</v>
      </c>
      <c r="B9" s="252">
        <f t="shared" si="0"/>
        <v>75189</v>
      </c>
      <c r="C9" s="252">
        <v>23310</v>
      </c>
      <c r="D9" s="252">
        <v>41418</v>
      </c>
      <c r="E9" s="252">
        <v>10461</v>
      </c>
      <c r="F9" s="632" t="s">
        <v>5</v>
      </c>
    </row>
    <row r="10" spans="1:6" ht="21" customHeight="1">
      <c r="A10" s="630" t="s">
        <v>106</v>
      </c>
      <c r="B10" s="210">
        <f t="shared" si="0"/>
        <v>46987</v>
      </c>
      <c r="C10" s="210">
        <v>19598</v>
      </c>
      <c r="D10" s="210">
        <v>20597</v>
      </c>
      <c r="E10" s="210">
        <v>6792</v>
      </c>
      <c r="F10" s="632" t="s">
        <v>456</v>
      </c>
    </row>
    <row r="11" spans="1:6" ht="21" customHeight="1">
      <c r="A11" s="630" t="s">
        <v>107</v>
      </c>
      <c r="B11" s="252">
        <f t="shared" si="0"/>
        <v>80634</v>
      </c>
      <c r="C11" s="252">
        <v>31948</v>
      </c>
      <c r="D11" s="252">
        <v>34936</v>
      </c>
      <c r="E11" s="252">
        <v>13750</v>
      </c>
      <c r="F11" s="632" t="s">
        <v>8</v>
      </c>
    </row>
    <row r="12" spans="1:6" ht="21" customHeight="1">
      <c r="A12" s="630" t="s">
        <v>108</v>
      </c>
      <c r="B12" s="210">
        <f t="shared" si="0"/>
        <v>50608</v>
      </c>
      <c r="C12" s="210">
        <v>5580</v>
      </c>
      <c r="D12" s="210">
        <v>29798</v>
      </c>
      <c r="E12" s="210">
        <v>15230</v>
      </c>
      <c r="F12" s="632" t="s">
        <v>10</v>
      </c>
    </row>
    <row r="13" spans="1:6" ht="21" customHeight="1">
      <c r="A13" s="630" t="s">
        <v>110</v>
      </c>
      <c r="B13" s="252">
        <f t="shared" si="0"/>
        <v>113807</v>
      </c>
      <c r="C13" s="252">
        <v>29138</v>
      </c>
      <c r="D13" s="252">
        <v>52509</v>
      </c>
      <c r="E13" s="252">
        <v>32160</v>
      </c>
      <c r="F13" s="632" t="s">
        <v>11</v>
      </c>
    </row>
    <row r="14" spans="1:6" ht="21" customHeight="1">
      <c r="A14" s="630" t="s">
        <v>111</v>
      </c>
      <c r="B14" s="210">
        <f t="shared" si="0"/>
        <v>68848</v>
      </c>
      <c r="C14" s="210">
        <v>27784</v>
      </c>
      <c r="D14" s="210">
        <v>24907</v>
      </c>
      <c r="E14" s="210">
        <v>16157</v>
      </c>
      <c r="F14" s="632" t="s">
        <v>458</v>
      </c>
    </row>
    <row r="15" spans="1:6" ht="21" customHeight="1">
      <c r="A15" s="630" t="s">
        <v>124</v>
      </c>
      <c r="B15" s="252">
        <f t="shared" si="0"/>
        <v>30157</v>
      </c>
      <c r="C15" s="252">
        <v>20711</v>
      </c>
      <c r="D15" s="252">
        <v>5794</v>
      </c>
      <c r="E15" s="252">
        <v>3652</v>
      </c>
      <c r="F15" s="632" t="s">
        <v>459</v>
      </c>
    </row>
    <row r="16" spans="1:6" ht="21" customHeight="1">
      <c r="A16" s="630" t="s">
        <v>112</v>
      </c>
      <c r="B16" s="210">
        <f t="shared" si="0"/>
        <v>92631</v>
      </c>
      <c r="C16" s="210">
        <v>48806</v>
      </c>
      <c r="D16" s="210">
        <v>34260</v>
      </c>
      <c r="E16" s="210">
        <v>9565</v>
      </c>
      <c r="F16" s="632" t="s">
        <v>17</v>
      </c>
    </row>
    <row r="17" spans="1:6" ht="21" customHeight="1">
      <c r="A17" s="630" t="s">
        <v>40</v>
      </c>
      <c r="B17" s="252">
        <f t="shared" si="0"/>
        <v>24772</v>
      </c>
      <c r="C17" s="252">
        <v>8127</v>
      </c>
      <c r="D17" s="252">
        <v>13958</v>
      </c>
      <c r="E17" s="252">
        <v>2687</v>
      </c>
      <c r="F17" s="632" t="s">
        <v>18</v>
      </c>
    </row>
    <row r="18" spans="1:6" ht="21" customHeight="1">
      <c r="A18" s="630" t="s">
        <v>113</v>
      </c>
      <c r="B18" s="210">
        <f t="shared" si="0"/>
        <v>47105</v>
      </c>
      <c r="C18" s="210">
        <v>21381</v>
      </c>
      <c r="D18" s="210">
        <v>16497</v>
      </c>
      <c r="E18" s="210">
        <v>9227</v>
      </c>
      <c r="F18" s="632" t="s">
        <v>461</v>
      </c>
    </row>
    <row r="19" spans="1:6" ht="21" customHeight="1">
      <c r="A19" s="630" t="s">
        <v>21</v>
      </c>
      <c r="B19" s="252">
        <f t="shared" si="0"/>
        <v>48800</v>
      </c>
      <c r="C19" s="252">
        <v>26744</v>
      </c>
      <c r="D19" s="252">
        <v>17671</v>
      </c>
      <c r="E19" s="252">
        <v>4385</v>
      </c>
      <c r="F19" s="632" t="s">
        <v>41</v>
      </c>
    </row>
    <row r="20" spans="1:6" ht="21" customHeight="1">
      <c r="A20" s="630" t="s">
        <v>115</v>
      </c>
      <c r="B20" s="210">
        <f t="shared" si="0"/>
        <v>14979</v>
      </c>
      <c r="C20" s="210">
        <v>4045</v>
      </c>
      <c r="D20" s="210">
        <v>8985</v>
      </c>
      <c r="E20" s="210">
        <v>1949</v>
      </c>
      <c r="F20" s="632" t="s">
        <v>462</v>
      </c>
    </row>
    <row r="21" spans="1:6" ht="21" customHeight="1">
      <c r="A21" s="630" t="s">
        <v>24</v>
      </c>
      <c r="B21" s="252">
        <f t="shared" si="0"/>
        <v>47252</v>
      </c>
      <c r="C21" s="252">
        <v>13668</v>
      </c>
      <c r="D21" s="252">
        <v>26462</v>
      </c>
      <c r="E21" s="252">
        <v>7122</v>
      </c>
      <c r="F21" s="632" t="s">
        <v>25</v>
      </c>
    </row>
    <row r="22" spans="1:6" ht="21" customHeight="1">
      <c r="A22" s="630" t="s">
        <v>116</v>
      </c>
      <c r="B22" s="210">
        <f t="shared" si="0"/>
        <v>26614</v>
      </c>
      <c r="C22" s="210">
        <v>9534</v>
      </c>
      <c r="D22" s="210">
        <v>12321</v>
      </c>
      <c r="E22" s="210">
        <v>4759</v>
      </c>
      <c r="F22" s="632" t="s">
        <v>27</v>
      </c>
    </row>
    <row r="23" spans="1:6" ht="21" customHeight="1">
      <c r="A23" s="630" t="s">
        <v>118</v>
      </c>
      <c r="B23" s="252">
        <f t="shared" si="0"/>
        <v>21609</v>
      </c>
      <c r="C23" s="252">
        <v>9262</v>
      </c>
      <c r="D23" s="252">
        <v>7769</v>
      </c>
      <c r="E23" s="252">
        <v>4578</v>
      </c>
      <c r="F23" s="632" t="s">
        <v>102</v>
      </c>
    </row>
    <row r="24" spans="1:6" ht="21" customHeight="1">
      <c r="A24" s="630" t="s">
        <v>126</v>
      </c>
      <c r="B24" s="210">
        <f t="shared" si="0"/>
        <v>19612</v>
      </c>
      <c r="C24" s="210">
        <v>6533</v>
      </c>
      <c r="D24" s="210">
        <v>9374</v>
      </c>
      <c r="E24" s="210">
        <v>3705</v>
      </c>
      <c r="F24" s="632" t="s">
        <v>463</v>
      </c>
    </row>
    <row r="25" spans="1:6" ht="21" customHeight="1">
      <c r="A25" s="630" t="s">
        <v>119</v>
      </c>
      <c r="B25" s="252">
        <f t="shared" si="0"/>
        <v>15228</v>
      </c>
      <c r="C25" s="252">
        <v>8499</v>
      </c>
      <c r="D25" s="252">
        <v>6162</v>
      </c>
      <c r="E25" s="252">
        <v>567</v>
      </c>
      <c r="F25" s="632" t="s">
        <v>464</v>
      </c>
    </row>
    <row r="26" spans="1:6" ht="21" customHeight="1">
      <c r="A26" s="630" t="s">
        <v>154</v>
      </c>
      <c r="B26" s="210">
        <f t="shared" si="0"/>
        <v>8389</v>
      </c>
      <c r="C26" s="210">
        <v>2540</v>
      </c>
      <c r="D26" s="210">
        <v>3624</v>
      </c>
      <c r="E26" s="210">
        <v>2225</v>
      </c>
      <c r="F26" s="632" t="s">
        <v>34</v>
      </c>
    </row>
    <row r="27" spans="1:6" ht="21" customHeight="1">
      <c r="A27" s="274" t="s">
        <v>58</v>
      </c>
      <c r="B27" s="384">
        <f t="shared" si="0"/>
        <v>1159496</v>
      </c>
      <c r="C27" s="384">
        <f>SUM(C7:C26)</f>
        <v>455721</v>
      </c>
      <c r="D27" s="384">
        <f>SUM(D7:D26)</f>
        <v>495201</v>
      </c>
      <c r="E27" s="384">
        <f>SUM(E7:E26)</f>
        <v>208574</v>
      </c>
      <c r="F27" s="274" t="s">
        <v>36</v>
      </c>
    </row>
  </sheetData>
  <mergeCells count="8">
    <mergeCell ref="A1:F1"/>
    <mergeCell ref="A2:F2"/>
    <mergeCell ref="A3:C3"/>
    <mergeCell ref="D3:F3"/>
    <mergeCell ref="A4:A6"/>
    <mergeCell ref="C4:E4"/>
    <mergeCell ref="F4:F6"/>
    <mergeCell ref="B4:B5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"/>
  <sheetViews>
    <sheetView rightToLeft="1" tabSelected="1" zoomScale="180" zoomScaleNormal="180" workbookViewId="0">
      <selection activeCell="K11" sqref="K11"/>
    </sheetView>
  </sheetViews>
  <sheetFormatPr defaultColWidth="9.140625" defaultRowHeight="15"/>
  <cols>
    <col min="1" max="16384" width="9.140625" style="335"/>
  </cols>
  <sheetData/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8"/>
  <sheetViews>
    <sheetView rightToLeft="1" zoomScale="90" zoomScaleNormal="90" workbookViewId="0">
      <selection activeCell="W18" sqref="W18"/>
    </sheetView>
  </sheetViews>
  <sheetFormatPr defaultColWidth="9.140625" defaultRowHeight="15"/>
  <cols>
    <col min="1" max="1" width="9.140625" style="335"/>
    <col min="2" max="2" width="9.42578125" style="335" customWidth="1"/>
    <col min="3" max="3" width="26.5703125" style="335" customWidth="1"/>
    <col min="4" max="22" width="9.140625" style="335"/>
    <col min="23" max="23" width="37.85546875" style="335" bestFit="1" customWidth="1"/>
    <col min="24" max="16384" width="9.140625" style="335"/>
  </cols>
  <sheetData>
    <row r="1" spans="1:25" ht="33" customHeight="1">
      <c r="A1" s="1246" t="s">
        <v>892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  <c r="P1" s="1247"/>
      <c r="Q1" s="1247"/>
      <c r="R1" s="1247"/>
      <c r="S1" s="1247"/>
      <c r="T1" s="1248"/>
    </row>
    <row r="2" spans="1:25" ht="33" customHeight="1">
      <c r="A2" s="1249" t="s">
        <v>893</v>
      </c>
      <c r="B2" s="1250"/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250"/>
      <c r="N2" s="1250"/>
      <c r="O2" s="1250"/>
      <c r="P2" s="1250"/>
      <c r="Q2" s="1250"/>
      <c r="R2" s="1250"/>
      <c r="S2" s="1250"/>
      <c r="T2" s="1251"/>
    </row>
    <row r="9" spans="1:25">
      <c r="X9" s="185" t="s">
        <v>1141</v>
      </c>
      <c r="Y9" s="701" t="s">
        <v>1142</v>
      </c>
    </row>
    <row r="10" spans="1:25">
      <c r="X10" t="s">
        <v>1143</v>
      </c>
      <c r="Y10" s="702">
        <v>13.728634463539249</v>
      </c>
    </row>
    <row r="11" spans="1:25">
      <c r="X11" t="s">
        <v>1144</v>
      </c>
      <c r="Y11" s="702">
        <v>13.084824541017889</v>
      </c>
    </row>
    <row r="12" spans="1:25">
      <c r="X12" t="s">
        <v>1145</v>
      </c>
      <c r="Y12" s="702">
        <v>13.717112660220369</v>
      </c>
    </row>
    <row r="13" spans="1:25">
      <c r="X13" t="s">
        <v>1146</v>
      </c>
      <c r="Y13" s="702">
        <v>14.53550295857988</v>
      </c>
    </row>
    <row r="14" spans="1:25">
      <c r="X14" t="s">
        <v>1147</v>
      </c>
      <c r="Y14" s="702">
        <v>13.69108882104957</v>
      </c>
    </row>
    <row r="15" spans="1:25">
      <c r="X15" t="s">
        <v>1148</v>
      </c>
      <c r="Y15" s="702">
        <v>13.463974939088059</v>
      </c>
    </row>
    <row r="16" spans="1:25">
      <c r="X16" t="s">
        <v>1149</v>
      </c>
      <c r="Y16" s="702">
        <v>14.636971370440341</v>
      </c>
    </row>
    <row r="17" spans="24:25">
      <c r="X17" t="s">
        <v>1150</v>
      </c>
      <c r="Y17" s="702">
        <v>13.539296941983419</v>
      </c>
    </row>
    <row r="18" spans="24:25">
      <c r="X18" t="s">
        <v>1151</v>
      </c>
      <c r="Y18" s="702">
        <v>13.790926949993461</v>
      </c>
    </row>
    <row r="19" spans="24:25">
      <c r="X19" t="s">
        <v>1152</v>
      </c>
      <c r="Y19" s="702">
        <v>13.9881741821397</v>
      </c>
    </row>
    <row r="20" spans="24:25">
      <c r="X20" t="s">
        <v>1153</v>
      </c>
      <c r="Y20" s="702">
        <v>13.49812974243882</v>
      </c>
    </row>
    <row r="21" spans="24:25">
      <c r="X21" s="703" t="s">
        <v>1154</v>
      </c>
      <c r="Y21" s="704">
        <v>12.957045573598741</v>
      </c>
    </row>
    <row r="22" spans="24:25">
      <c r="X22" s="185" t="s">
        <v>1155</v>
      </c>
      <c r="Y22" s="701">
        <v>13.7</v>
      </c>
    </row>
    <row r="41" spans="1:4">
      <c r="B41" s="705"/>
      <c r="C41" s="705"/>
    </row>
    <row r="42" spans="1:4">
      <c r="A42" s="706"/>
      <c r="B42" s="707" t="s">
        <v>49</v>
      </c>
      <c r="C42" s="707" t="s">
        <v>1156</v>
      </c>
      <c r="D42" s="382"/>
    </row>
    <row r="43" spans="1:4">
      <c r="A43" s="706"/>
      <c r="B43" s="707">
        <v>2017</v>
      </c>
      <c r="C43" s="707">
        <v>35.01</v>
      </c>
      <c r="D43" s="382"/>
    </row>
    <row r="44" spans="1:4">
      <c r="A44" s="706"/>
      <c r="B44" s="707">
        <v>2018</v>
      </c>
      <c r="C44" s="707">
        <v>28.31</v>
      </c>
      <c r="D44" s="382"/>
    </row>
    <row r="45" spans="1:4">
      <c r="A45" s="706"/>
      <c r="B45" s="707">
        <v>2019</v>
      </c>
      <c r="C45" s="707">
        <v>18.46</v>
      </c>
      <c r="D45" s="382"/>
    </row>
    <row r="46" spans="1:4">
      <c r="A46" s="706"/>
      <c r="B46" s="707">
        <v>2020</v>
      </c>
      <c r="C46" s="707">
        <v>13.4</v>
      </c>
      <c r="D46" s="382"/>
    </row>
    <row r="47" spans="1:4">
      <c r="A47" s="706"/>
      <c r="B47" s="707">
        <v>2021</v>
      </c>
      <c r="C47" s="707">
        <v>13.7</v>
      </c>
      <c r="D47" s="382"/>
    </row>
    <row r="48" spans="1:4">
      <c r="B48" s="708"/>
      <c r="C48" s="708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1"/>
  <sheetViews>
    <sheetView rightToLeft="1" zoomScale="110" zoomScaleNormal="110" workbookViewId="0">
      <selection sqref="A1:XFD2"/>
    </sheetView>
  </sheetViews>
  <sheetFormatPr defaultColWidth="9.140625" defaultRowHeight="15"/>
  <cols>
    <col min="1" max="2" width="9.140625" style="335"/>
    <col min="3" max="3" width="27.140625" style="335" customWidth="1"/>
    <col min="4" max="22" width="9.140625" style="335"/>
    <col min="23" max="23" width="1.140625" style="335" customWidth="1"/>
    <col min="24" max="24" width="28.85546875" style="335" customWidth="1"/>
    <col min="25" max="25" width="13.140625" style="335" customWidth="1"/>
    <col min="26" max="16384" width="9.140625" style="335"/>
  </cols>
  <sheetData>
    <row r="1" spans="1:26" ht="33" customHeight="1">
      <c r="A1" s="1252" t="s">
        <v>894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3"/>
      <c r="T1" s="1254"/>
    </row>
    <row r="2" spans="1:26" ht="33" customHeight="1">
      <c r="A2" s="1255" t="s">
        <v>895</v>
      </c>
      <c r="B2" s="1256"/>
      <c r="C2" s="1256"/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7"/>
    </row>
    <row r="8" spans="1:26">
      <c r="Y8" s="185" t="s">
        <v>1141</v>
      </c>
      <c r="Z8" s="709" t="s">
        <v>1157</v>
      </c>
    </row>
    <row r="9" spans="1:26">
      <c r="Y9" t="s">
        <v>1158</v>
      </c>
      <c r="Z9" s="710">
        <v>0.90723435905653205</v>
      </c>
    </row>
    <row r="10" spans="1:26">
      <c r="Y10" t="s">
        <v>1159</v>
      </c>
      <c r="Z10" s="710">
        <v>0.92524711905335988</v>
      </c>
    </row>
    <row r="11" spans="1:26">
      <c r="Y11" t="s">
        <v>1160</v>
      </c>
      <c r="Z11" s="710">
        <v>0.91700638996517381</v>
      </c>
    </row>
    <row r="12" spans="1:26">
      <c r="Y12" t="s">
        <v>1161</v>
      </c>
      <c r="Z12" s="710">
        <v>0.92213648523166325</v>
      </c>
    </row>
    <row r="13" spans="1:26">
      <c r="Y13" t="s">
        <v>1162</v>
      </c>
      <c r="Z13" s="710">
        <v>0.92834127903041264</v>
      </c>
    </row>
    <row r="14" spans="1:26">
      <c r="Y14" t="s">
        <v>1163</v>
      </c>
      <c r="Z14" s="710">
        <v>0.91772387733902894</v>
      </c>
    </row>
    <row r="15" spans="1:26">
      <c r="Y15" t="s">
        <v>1164</v>
      </c>
      <c r="Z15" s="710">
        <v>0.91174712047200568</v>
      </c>
    </row>
    <row r="16" spans="1:26">
      <c r="Y16" t="s">
        <v>1165</v>
      </c>
      <c r="Z16" s="710">
        <v>0.92453296291646592</v>
      </c>
    </row>
    <row r="17" spans="25:26">
      <c r="Y17" t="s">
        <v>1166</v>
      </c>
      <c r="Z17" s="710">
        <v>0.93204921421261999</v>
      </c>
    </row>
    <row r="18" spans="25:26">
      <c r="Y18" t="s">
        <v>1152</v>
      </c>
      <c r="Z18" s="710">
        <v>0.9304964593998909</v>
      </c>
    </row>
    <row r="19" spans="25:26">
      <c r="Y19" t="s">
        <v>1153</v>
      </c>
      <c r="Z19" s="710">
        <v>0.92919946730079672</v>
      </c>
    </row>
    <row r="20" spans="25:26">
      <c r="Y20" t="s">
        <v>1154</v>
      </c>
      <c r="Z20" s="710">
        <v>0.93119840592086534</v>
      </c>
    </row>
    <row r="21" spans="25:26">
      <c r="Y21" s="185" t="s">
        <v>1155</v>
      </c>
      <c r="Z21" s="711">
        <v>0.92300000000000004</v>
      </c>
    </row>
    <row r="36" spans="2:3">
      <c r="B36" s="707" t="s">
        <v>49</v>
      </c>
      <c r="C36" s="707" t="s">
        <v>1167</v>
      </c>
    </row>
    <row r="37" spans="2:3">
      <c r="B37" s="707">
        <v>2017</v>
      </c>
      <c r="C37" s="712">
        <v>0.84599999999999997</v>
      </c>
    </row>
    <row r="38" spans="2:3">
      <c r="B38" s="707">
        <v>2018</v>
      </c>
      <c r="C38" s="712">
        <v>0.86099999999999999</v>
      </c>
    </row>
    <row r="39" spans="2:3">
      <c r="B39" s="707">
        <v>2019</v>
      </c>
      <c r="C39" s="712">
        <v>0.85599999999999998</v>
      </c>
    </row>
    <row r="40" spans="2:3">
      <c r="B40" s="707">
        <v>2020</v>
      </c>
      <c r="C40" s="712">
        <v>0.876</v>
      </c>
    </row>
    <row r="41" spans="2:3">
      <c r="B41" s="707">
        <v>2021</v>
      </c>
      <c r="C41" s="712">
        <v>0.92300000000000004</v>
      </c>
    </row>
  </sheetData>
  <mergeCells count="2">
    <mergeCell ref="A1:T1"/>
    <mergeCell ref="A2:T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Z45"/>
  <sheetViews>
    <sheetView rightToLeft="1" zoomScale="90" zoomScaleNormal="90" workbookViewId="0">
      <selection activeCell="W25" sqref="W25"/>
    </sheetView>
  </sheetViews>
  <sheetFormatPr defaultColWidth="9.140625" defaultRowHeight="15"/>
  <cols>
    <col min="1" max="2" width="9.140625" style="335"/>
    <col min="3" max="3" width="34.140625" style="335" customWidth="1"/>
    <col min="4" max="4" width="19.5703125" style="335" customWidth="1"/>
    <col min="5" max="23" width="9.140625" style="335"/>
    <col min="24" max="24" width="29.85546875" style="335" bestFit="1" customWidth="1"/>
    <col min="25" max="25" width="14.5703125" style="335" bestFit="1" customWidth="1"/>
    <col min="26" max="16384" width="9.140625" style="335"/>
  </cols>
  <sheetData>
    <row r="1" spans="1:26" ht="33" customHeight="1">
      <c r="A1" s="1258" t="s">
        <v>1192</v>
      </c>
      <c r="B1" s="1259"/>
      <c r="C1" s="1259"/>
      <c r="D1" s="1259"/>
      <c r="E1" s="1259"/>
      <c r="F1" s="1259"/>
      <c r="G1" s="1259"/>
      <c r="H1" s="1259"/>
      <c r="I1" s="1259"/>
      <c r="J1" s="1259"/>
      <c r="K1" s="1259"/>
      <c r="L1" s="1259"/>
      <c r="M1" s="1259"/>
      <c r="N1" s="1259"/>
      <c r="O1" s="1259"/>
      <c r="P1" s="1259"/>
      <c r="Q1" s="1259"/>
      <c r="R1" s="1259"/>
      <c r="S1" s="1259"/>
      <c r="T1" s="1260"/>
    </row>
    <row r="2" spans="1:26" ht="33" customHeight="1">
      <c r="A2" s="1249" t="s">
        <v>1191</v>
      </c>
      <c r="B2" s="1250"/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250"/>
      <c r="N2" s="1250"/>
      <c r="O2" s="1250"/>
      <c r="P2" s="1250"/>
      <c r="Q2" s="1250"/>
      <c r="R2" s="1250"/>
      <c r="S2" s="1250"/>
      <c r="T2" s="1251"/>
    </row>
    <row r="7" spans="1:26">
      <c r="Y7" s="185" t="s">
        <v>1168</v>
      </c>
      <c r="Z7" s="713" t="s">
        <v>1169</v>
      </c>
    </row>
    <row r="8" spans="1:26">
      <c r="Y8" s="714" t="s">
        <v>1143</v>
      </c>
      <c r="Z8" s="715">
        <v>3.633814078704602</v>
      </c>
    </row>
    <row r="9" spans="1:26">
      <c r="Y9" s="714" t="s">
        <v>1144</v>
      </c>
      <c r="Z9" s="715">
        <v>3.8823767017126531</v>
      </c>
    </row>
    <row r="10" spans="1:26">
      <c r="Y10" s="714" t="s">
        <v>1145</v>
      </c>
      <c r="Z10" s="715">
        <v>3.7899495503021212</v>
      </c>
    </row>
    <row r="11" spans="1:26">
      <c r="Y11" s="714" t="s">
        <v>1146</v>
      </c>
      <c r="Z11" s="715">
        <v>3.8147415775913909</v>
      </c>
    </row>
    <row r="12" spans="1:26">
      <c r="Y12" s="714" t="s">
        <v>1147</v>
      </c>
      <c r="Z12" s="715">
        <v>3.915904558225789</v>
      </c>
    </row>
    <row r="13" spans="1:26">
      <c r="Y13" s="714" t="s">
        <v>1148</v>
      </c>
      <c r="Z13" s="715">
        <v>3.934084038054082</v>
      </c>
    </row>
    <row r="14" spans="1:26">
      <c r="Y14" s="714" t="s">
        <v>1149</v>
      </c>
      <c r="Z14" s="715">
        <v>3.906072051076102</v>
      </c>
    </row>
    <row r="15" spans="1:26">
      <c r="Y15" s="714" t="s">
        <v>1150</v>
      </c>
      <c r="Z15" s="715">
        <v>3.8643502759761108</v>
      </c>
    </row>
    <row r="16" spans="1:26">
      <c r="Y16" s="714" t="s">
        <v>1151</v>
      </c>
      <c r="Z16" s="715">
        <v>3.7997837481278411</v>
      </c>
    </row>
    <row r="17" spans="25:26">
      <c r="Y17" s="714" t="s">
        <v>1152</v>
      </c>
      <c r="Z17" s="715">
        <v>3.774935351554138</v>
      </c>
    </row>
    <row r="18" spans="25:26">
      <c r="Y18" s="714" t="s">
        <v>1153</v>
      </c>
      <c r="Z18" s="715">
        <v>3.69237641444241</v>
      </c>
    </row>
    <row r="19" spans="25:26">
      <c r="Y19" s="714" t="s">
        <v>1154</v>
      </c>
      <c r="Z19" s="335">
        <v>3.74</v>
      </c>
    </row>
    <row r="20" spans="25:26">
      <c r="Y20" s="185" t="s">
        <v>1155</v>
      </c>
      <c r="Z20" s="716">
        <v>3.81</v>
      </c>
    </row>
    <row r="39" spans="2:4">
      <c r="B39" s="1261" t="s">
        <v>1170</v>
      </c>
      <c r="C39" s="1262"/>
      <c r="D39" s="1263"/>
    </row>
    <row r="40" spans="2:4">
      <c r="B40" s="717" t="s">
        <v>49</v>
      </c>
      <c r="C40" s="718" t="s">
        <v>1171</v>
      </c>
      <c r="D40" s="719" t="s">
        <v>1172</v>
      </c>
    </row>
    <row r="41" spans="2:4">
      <c r="B41" s="707">
        <v>2017</v>
      </c>
      <c r="C41" s="720">
        <v>4.96</v>
      </c>
      <c r="D41" s="721"/>
    </row>
    <row r="42" spans="2:4">
      <c r="B42" s="707">
        <v>2018</v>
      </c>
      <c r="C42" s="720">
        <v>4.8499999999999996</v>
      </c>
      <c r="D42" s="721"/>
    </row>
    <row r="43" spans="2:4">
      <c r="B43" s="707">
        <v>2019</v>
      </c>
      <c r="C43" s="720">
        <v>4.4400000000000004</v>
      </c>
      <c r="D43" s="721"/>
    </row>
    <row r="44" spans="2:4">
      <c r="B44" s="707">
        <v>2020</v>
      </c>
      <c r="C44" s="720">
        <v>5.47</v>
      </c>
      <c r="D44" s="721"/>
    </row>
    <row r="45" spans="2:4">
      <c r="B45" s="707">
        <v>2021</v>
      </c>
      <c r="C45" s="720">
        <v>3.81</v>
      </c>
      <c r="D45" s="721"/>
    </row>
  </sheetData>
  <mergeCells count="3">
    <mergeCell ref="A1:T1"/>
    <mergeCell ref="A2:T2"/>
    <mergeCell ref="B39:D39"/>
  </mergeCells>
  <pageMargins left="0.7" right="0.7" top="0.75" bottom="0.75" header="0.3" footer="0.3"/>
  <pageSetup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2"/>
  <sheetViews>
    <sheetView rightToLeft="1" zoomScale="80" zoomScaleNormal="80" workbookViewId="0">
      <selection activeCell="V17" sqref="V17"/>
    </sheetView>
  </sheetViews>
  <sheetFormatPr defaultColWidth="9.140625" defaultRowHeight="15"/>
  <cols>
    <col min="1" max="2" width="9.140625" style="335"/>
    <col min="3" max="3" width="29.140625" style="335" customWidth="1"/>
    <col min="4" max="21" width="9.140625" style="335"/>
    <col min="22" max="22" width="11.7109375" style="335" customWidth="1"/>
    <col min="23" max="23" width="12.140625" style="335" customWidth="1"/>
    <col min="24" max="24" width="9.140625" style="335" customWidth="1"/>
    <col min="25" max="16384" width="9.140625" style="335"/>
  </cols>
  <sheetData>
    <row r="1" spans="1:26" ht="33" customHeight="1">
      <c r="A1" s="1258" t="s">
        <v>1193</v>
      </c>
      <c r="B1" s="1259"/>
      <c r="C1" s="1259"/>
      <c r="D1" s="1259"/>
      <c r="E1" s="1259"/>
      <c r="F1" s="1259"/>
      <c r="G1" s="1259"/>
      <c r="H1" s="1259"/>
      <c r="I1" s="1259"/>
      <c r="J1" s="1259"/>
      <c r="K1" s="1259"/>
      <c r="L1" s="1259"/>
      <c r="M1" s="1259"/>
      <c r="N1" s="1259"/>
      <c r="O1" s="1259"/>
      <c r="P1" s="1259"/>
      <c r="Q1" s="1259"/>
      <c r="R1" s="1259"/>
      <c r="S1" s="1259"/>
      <c r="T1" s="1260"/>
    </row>
    <row r="2" spans="1:26" ht="33" customHeight="1">
      <c r="A2" s="1249" t="s">
        <v>1194</v>
      </c>
      <c r="B2" s="1250"/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250"/>
      <c r="N2" s="1250"/>
      <c r="O2" s="1250"/>
      <c r="P2" s="1250"/>
      <c r="Q2" s="1250"/>
      <c r="R2" s="1250"/>
      <c r="S2" s="1250"/>
      <c r="T2" s="1251"/>
    </row>
    <row r="5" spans="1:26">
      <c r="Y5" s="185" t="s">
        <v>1168</v>
      </c>
      <c r="Z5" s="707" t="s">
        <v>1170</v>
      </c>
    </row>
    <row r="6" spans="1:26">
      <c r="Y6" t="s">
        <v>1143</v>
      </c>
      <c r="Z6" s="715">
        <v>6.1</v>
      </c>
    </row>
    <row r="7" spans="1:26">
      <c r="Y7" t="s">
        <v>1144</v>
      </c>
      <c r="Z7" s="715">
        <v>6</v>
      </c>
    </row>
    <row r="8" spans="1:26">
      <c r="Y8" t="s">
        <v>1145</v>
      </c>
      <c r="Z8" s="715">
        <v>6.2</v>
      </c>
    </row>
    <row r="9" spans="1:26">
      <c r="Y9" t="s">
        <v>1146</v>
      </c>
      <c r="Z9" s="715">
        <v>6.3</v>
      </c>
    </row>
    <row r="10" spans="1:26">
      <c r="Y10" t="s">
        <v>1147</v>
      </c>
      <c r="Z10" s="715">
        <v>6</v>
      </c>
    </row>
    <row r="11" spans="1:26">
      <c r="Y11" t="s">
        <v>1148</v>
      </c>
      <c r="Z11" s="715">
        <v>6.6</v>
      </c>
    </row>
    <row r="12" spans="1:26">
      <c r="Y12" t="s">
        <v>1149</v>
      </c>
      <c r="Z12" s="715">
        <v>6.6</v>
      </c>
    </row>
    <row r="13" spans="1:26">
      <c r="Y13" t="s">
        <v>1150</v>
      </c>
      <c r="Z13" s="715">
        <v>6.5</v>
      </c>
    </row>
    <row r="14" spans="1:26">
      <c r="Y14" t="s">
        <v>1151</v>
      </c>
      <c r="Z14" s="715">
        <v>6.3</v>
      </c>
    </row>
    <row r="15" spans="1:26">
      <c r="Y15" t="s">
        <v>1152</v>
      </c>
      <c r="Z15" s="715">
        <v>6.1</v>
      </c>
    </row>
    <row r="16" spans="1:26">
      <c r="Y16" t="s">
        <v>1153</v>
      </c>
      <c r="Z16" s="715">
        <v>5.9</v>
      </c>
    </row>
    <row r="17" spans="25:26">
      <c r="Y17" t="s">
        <v>1154</v>
      </c>
      <c r="Z17" s="715">
        <v>5.9</v>
      </c>
    </row>
    <row r="18" spans="25:26">
      <c r="Y18" s="185" t="s">
        <v>1155</v>
      </c>
      <c r="Z18" s="713">
        <v>6.2</v>
      </c>
    </row>
    <row r="37" spans="2:3">
      <c r="B37" s="707" t="s">
        <v>49</v>
      </c>
      <c r="C37" s="707" t="s">
        <v>1170</v>
      </c>
    </row>
    <row r="38" spans="2:3">
      <c r="B38" s="707">
        <v>2017</v>
      </c>
      <c r="C38" s="720">
        <v>8.0399999999999991</v>
      </c>
    </row>
    <row r="39" spans="2:3">
      <c r="B39" s="707">
        <v>2018</v>
      </c>
      <c r="C39" s="720">
        <v>6.96</v>
      </c>
    </row>
    <row r="40" spans="2:3">
      <c r="B40" s="707">
        <v>2019</v>
      </c>
      <c r="C40" s="720">
        <v>8.3699999999999992</v>
      </c>
    </row>
    <row r="41" spans="2:3">
      <c r="B41" s="707">
        <v>2020</v>
      </c>
      <c r="C41" s="720">
        <v>7.28</v>
      </c>
    </row>
    <row r="42" spans="2:3">
      <c r="B42" s="707">
        <v>2021</v>
      </c>
      <c r="C42" s="735">
        <v>6.2</v>
      </c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6"/>
  <sheetViews>
    <sheetView rightToLeft="1" zoomScale="90" zoomScaleNormal="90" workbookViewId="0">
      <selection activeCell="X25" sqref="X25"/>
    </sheetView>
  </sheetViews>
  <sheetFormatPr defaultColWidth="9.140625" defaultRowHeight="15"/>
  <cols>
    <col min="1" max="2" width="9.140625" style="335"/>
    <col min="3" max="3" width="27.140625" style="335" customWidth="1"/>
    <col min="4" max="16384" width="9.140625" style="335"/>
  </cols>
  <sheetData>
    <row r="1" spans="1:26" ht="33" customHeight="1">
      <c r="A1" s="1258" t="s">
        <v>1198</v>
      </c>
      <c r="B1" s="1259"/>
      <c r="C1" s="1259"/>
      <c r="D1" s="1259"/>
      <c r="E1" s="1259"/>
      <c r="F1" s="1259"/>
      <c r="G1" s="1259"/>
      <c r="H1" s="1259"/>
      <c r="I1" s="1259"/>
      <c r="J1" s="1259"/>
      <c r="K1" s="1259"/>
      <c r="L1" s="1259"/>
      <c r="M1" s="1259"/>
      <c r="N1" s="1259"/>
      <c r="O1" s="1259"/>
      <c r="P1" s="1259"/>
      <c r="Q1" s="1259"/>
      <c r="R1" s="1259"/>
      <c r="S1" s="1259"/>
      <c r="T1" s="1260"/>
    </row>
    <row r="2" spans="1:26" ht="33" customHeight="1">
      <c r="A2" s="1249" t="s">
        <v>1195</v>
      </c>
      <c r="B2" s="1250"/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250"/>
      <c r="N2" s="1250"/>
      <c r="O2" s="1250"/>
      <c r="P2" s="1250"/>
      <c r="Q2" s="1250"/>
      <c r="R2" s="1250"/>
      <c r="S2" s="1250"/>
      <c r="T2" s="1251"/>
    </row>
    <row r="6" spans="1:26">
      <c r="Y6" s="722" t="s">
        <v>1168</v>
      </c>
      <c r="Z6" s="707" t="s">
        <v>1173</v>
      </c>
    </row>
    <row r="7" spans="1:26">
      <c r="Y7" s="721" t="s">
        <v>1158</v>
      </c>
      <c r="Z7" s="723">
        <v>15.5</v>
      </c>
    </row>
    <row r="8" spans="1:26">
      <c r="Y8" s="721" t="s">
        <v>1159</v>
      </c>
      <c r="Z8" s="723">
        <v>13.4</v>
      </c>
    </row>
    <row r="9" spans="1:26">
      <c r="Y9" s="721" t="s">
        <v>1160</v>
      </c>
      <c r="Z9" s="723">
        <v>12.9</v>
      </c>
    </row>
    <row r="10" spans="1:26">
      <c r="Y10" s="721" t="s">
        <v>1161</v>
      </c>
      <c r="Z10" s="723">
        <v>12.9</v>
      </c>
    </row>
    <row r="11" spans="1:26">
      <c r="Y11" s="721" t="s">
        <v>1162</v>
      </c>
      <c r="Z11" s="723">
        <v>13.8</v>
      </c>
    </row>
    <row r="12" spans="1:26">
      <c r="Y12" s="721" t="s">
        <v>1163</v>
      </c>
      <c r="Z12" s="723">
        <v>13.6</v>
      </c>
    </row>
    <row r="13" spans="1:26">
      <c r="Y13" s="721" t="s">
        <v>1164</v>
      </c>
      <c r="Z13" s="723">
        <v>15.1</v>
      </c>
    </row>
    <row r="14" spans="1:26">
      <c r="Y14" s="721" t="s">
        <v>1165</v>
      </c>
      <c r="Z14" s="723">
        <v>13.7</v>
      </c>
    </row>
    <row r="15" spans="1:26">
      <c r="Y15" s="721" t="s">
        <v>1166</v>
      </c>
      <c r="Z15" s="723">
        <v>14.6</v>
      </c>
    </row>
    <row r="16" spans="1:26">
      <c r="Y16" s="721" t="s">
        <v>1152</v>
      </c>
      <c r="Z16" s="723">
        <v>14.1</v>
      </c>
    </row>
    <row r="17" spans="25:26">
      <c r="Y17" s="721" t="s">
        <v>1153</v>
      </c>
      <c r="Z17" s="723">
        <v>14</v>
      </c>
    </row>
    <row r="18" spans="25:26">
      <c r="Y18" s="721" t="s">
        <v>1154</v>
      </c>
      <c r="Z18" s="723">
        <v>14.4</v>
      </c>
    </row>
    <row r="19" spans="25:26">
      <c r="Y19" s="724" t="s">
        <v>1155</v>
      </c>
      <c r="Z19" s="725">
        <v>14</v>
      </c>
    </row>
    <row r="42" spans="2:3">
      <c r="B42" s="707" t="s">
        <v>49</v>
      </c>
      <c r="C42" s="707" t="s">
        <v>1173</v>
      </c>
    </row>
    <row r="43" spans="2:3">
      <c r="B43" s="707">
        <v>2018</v>
      </c>
      <c r="C43" s="720">
        <v>35.93</v>
      </c>
    </row>
    <row r="44" spans="2:3">
      <c r="B44" s="707">
        <v>2019</v>
      </c>
      <c r="C44" s="720">
        <v>31.96</v>
      </c>
    </row>
    <row r="45" spans="2:3">
      <c r="B45" s="707">
        <v>2020</v>
      </c>
      <c r="C45" s="720">
        <v>17.18</v>
      </c>
    </row>
    <row r="46" spans="2:3">
      <c r="B46" s="707">
        <v>2021</v>
      </c>
      <c r="C46" s="735">
        <v>14</v>
      </c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4"/>
  <sheetViews>
    <sheetView rightToLeft="1" zoomScale="90" zoomScaleNormal="90" workbookViewId="0">
      <selection activeCell="A2" sqref="A2:T2"/>
    </sheetView>
  </sheetViews>
  <sheetFormatPr defaultColWidth="9.140625" defaultRowHeight="15"/>
  <cols>
    <col min="1" max="16384" width="9.140625" style="335"/>
  </cols>
  <sheetData>
    <row r="1" spans="1:26" ht="33" customHeight="1">
      <c r="A1" s="1264" t="s">
        <v>1199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  <c r="L1" s="1265"/>
      <c r="M1" s="1265"/>
      <c r="N1" s="1265"/>
      <c r="O1" s="1265"/>
      <c r="P1" s="1265"/>
      <c r="Q1" s="1265"/>
      <c r="R1" s="1265"/>
      <c r="S1" s="1265"/>
      <c r="T1" s="1266"/>
    </row>
    <row r="2" spans="1:26" ht="33" customHeight="1">
      <c r="A2" s="1249" t="s">
        <v>1196</v>
      </c>
      <c r="B2" s="1250"/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250"/>
      <c r="N2" s="1250"/>
      <c r="O2" s="1250"/>
      <c r="P2" s="1250"/>
      <c r="Q2" s="1250"/>
      <c r="R2" s="1250"/>
      <c r="S2" s="1250"/>
      <c r="T2" s="1251"/>
    </row>
    <row r="7" spans="1:26">
      <c r="Y7" s="335" t="s">
        <v>1141</v>
      </c>
      <c r="Z7" s="726" t="s">
        <v>1174</v>
      </c>
    </row>
    <row r="8" spans="1:26">
      <c r="Y8" s="335" t="s">
        <v>1175</v>
      </c>
      <c r="Z8" s="726">
        <v>0.54895977210258551</v>
      </c>
    </row>
    <row r="9" spans="1:26">
      <c r="Y9" s="335" t="s">
        <v>1176</v>
      </c>
      <c r="Z9" s="726">
        <v>0.6233021746482682</v>
      </c>
    </row>
    <row r="10" spans="1:26">
      <c r="Y10" s="335" t="s">
        <v>1177</v>
      </c>
      <c r="Z10" s="726">
        <v>0.66674230507587662</v>
      </c>
    </row>
    <row r="11" spans="1:26">
      <c r="Y11" s="335" t="s">
        <v>1178</v>
      </c>
      <c r="Z11" s="726">
        <v>0.51926248212461745</v>
      </c>
    </row>
    <row r="12" spans="1:26">
      <c r="Y12" s="335" t="s">
        <v>1179</v>
      </c>
      <c r="Z12" s="726">
        <v>0.49152974403475552</v>
      </c>
    </row>
    <row r="13" spans="1:26">
      <c r="Y13" s="335" t="s">
        <v>1180</v>
      </c>
      <c r="Z13" s="726">
        <v>0.63876007832562898</v>
      </c>
    </row>
    <row r="14" spans="1:26">
      <c r="Y14" s="335" t="s">
        <v>1181</v>
      </c>
      <c r="Z14" s="726">
        <v>0.80011417351530645</v>
      </c>
    </row>
    <row r="15" spans="1:26">
      <c r="Y15" s="335" t="s">
        <v>1182</v>
      </c>
      <c r="Z15" s="726">
        <v>0.63307895060968067</v>
      </c>
    </row>
    <row r="16" spans="1:26">
      <c r="Y16" s="335" t="s">
        <v>1183</v>
      </c>
      <c r="Z16" s="726">
        <v>0.67428111864857643</v>
      </c>
    </row>
    <row r="17" spans="25:26">
      <c r="Y17" s="335" t="s">
        <v>1184</v>
      </c>
      <c r="Z17" s="726">
        <v>0.69627616684082194</v>
      </c>
    </row>
    <row r="18" spans="25:26">
      <c r="Y18" s="335" t="s">
        <v>1185</v>
      </c>
      <c r="Z18" s="726">
        <v>0.67723068181818191</v>
      </c>
    </row>
    <row r="19" spans="25:26">
      <c r="Y19" s="335" t="s">
        <v>1186</v>
      </c>
      <c r="Z19" s="726">
        <v>0.68170624036979977</v>
      </c>
    </row>
    <row r="20" spans="25:26">
      <c r="Y20" s="716" t="s">
        <v>1155</v>
      </c>
      <c r="Z20" s="727">
        <v>0.63700000000000001</v>
      </c>
    </row>
    <row r="39" spans="2:3">
      <c r="B39" s="707" t="s">
        <v>49</v>
      </c>
      <c r="C39" s="707" t="s">
        <v>1187</v>
      </c>
    </row>
    <row r="40" spans="2:3">
      <c r="B40" s="707">
        <v>2017</v>
      </c>
      <c r="C40" s="728">
        <v>0.32</v>
      </c>
    </row>
    <row r="41" spans="2:3">
      <c r="B41" s="707">
        <v>2018</v>
      </c>
      <c r="C41" s="729">
        <v>0.36399999999999999</v>
      </c>
    </row>
    <row r="42" spans="2:3">
      <c r="B42" s="707">
        <v>2019</v>
      </c>
      <c r="C42" s="729">
        <v>0.626</v>
      </c>
    </row>
    <row r="43" spans="2:3">
      <c r="B43" s="707">
        <v>2020</v>
      </c>
      <c r="C43" s="729">
        <v>0.44400000000000001</v>
      </c>
    </row>
    <row r="44" spans="2:3">
      <c r="B44" s="707">
        <v>2021</v>
      </c>
      <c r="C44" s="729">
        <v>0.63700000000000001</v>
      </c>
    </row>
  </sheetData>
  <mergeCells count="2">
    <mergeCell ref="A1:T1"/>
    <mergeCell ref="A2:T2"/>
  </mergeCells>
  <pageMargins left="0.7" right="0.7" top="0.75" bottom="0.75" header="0.3" footer="0.3"/>
  <pageSetup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Z54"/>
  <sheetViews>
    <sheetView rightToLeft="1" zoomScale="90" zoomScaleNormal="90" workbookViewId="0">
      <selection activeCell="X30" sqref="X30"/>
    </sheetView>
  </sheetViews>
  <sheetFormatPr defaultColWidth="9.140625" defaultRowHeight="15"/>
  <cols>
    <col min="1" max="2" width="9.140625" style="335"/>
    <col min="3" max="3" width="24.42578125" style="335" customWidth="1"/>
    <col min="4" max="4" width="13.85546875" style="335" bestFit="1" customWidth="1"/>
    <col min="5" max="24" width="9.140625" style="335"/>
    <col min="25" max="25" width="13.5703125" style="335" customWidth="1"/>
    <col min="26" max="26" width="24" style="734" bestFit="1" customWidth="1"/>
    <col min="27" max="16384" width="9.140625" style="335"/>
  </cols>
  <sheetData>
    <row r="1" spans="1:26" ht="33" customHeight="1">
      <c r="A1" s="1258" t="s">
        <v>1201</v>
      </c>
      <c r="B1" s="1259"/>
      <c r="C1" s="1259"/>
      <c r="D1" s="1259"/>
      <c r="E1" s="1259"/>
      <c r="F1" s="1259"/>
      <c r="G1" s="1259"/>
      <c r="H1" s="1259"/>
      <c r="I1" s="1259"/>
      <c r="J1" s="1259"/>
      <c r="K1" s="1259"/>
      <c r="L1" s="1259"/>
      <c r="M1" s="1259"/>
      <c r="N1" s="1259"/>
      <c r="O1" s="1259"/>
      <c r="P1" s="1259"/>
      <c r="Q1" s="1259"/>
      <c r="R1" s="1259"/>
      <c r="S1" s="1259"/>
      <c r="T1" s="1260"/>
      <c r="Z1" s="335"/>
    </row>
    <row r="2" spans="1:26" ht="33" customHeight="1">
      <c r="A2" s="1249" t="s">
        <v>1197</v>
      </c>
      <c r="B2" s="1250"/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250"/>
      <c r="N2" s="1250"/>
      <c r="O2" s="1250"/>
      <c r="P2" s="1250"/>
      <c r="Q2" s="1250"/>
      <c r="R2" s="1250"/>
      <c r="S2" s="1250"/>
      <c r="T2" s="1251"/>
      <c r="Z2" s="335"/>
    </row>
    <row r="4" spans="1:26">
      <c r="Z4" s="335"/>
    </row>
    <row r="5" spans="1:26">
      <c r="Y5" s="1267" t="s">
        <v>1189</v>
      </c>
      <c r="Z5" s="1268"/>
    </row>
    <row r="6" spans="1:26">
      <c r="Z6" s="335"/>
    </row>
    <row r="7" spans="1:26">
      <c r="Y7" s="730" t="s">
        <v>1188</v>
      </c>
      <c r="Z7" s="730" t="s">
        <v>1190</v>
      </c>
    </row>
    <row r="8" spans="1:26">
      <c r="X8" t="s">
        <v>1175</v>
      </c>
      <c r="Y8" s="732">
        <v>5.1118055555555557</v>
      </c>
      <c r="Z8" s="732">
        <v>1.4826388888888891</v>
      </c>
    </row>
    <row r="9" spans="1:26">
      <c r="X9" t="s">
        <v>1176</v>
      </c>
      <c r="Y9" s="732">
        <v>5.438194444444445</v>
      </c>
      <c r="Z9" s="732">
        <v>1.4131944444444444</v>
      </c>
    </row>
    <row r="10" spans="1:26">
      <c r="X10" t="s">
        <v>1177</v>
      </c>
      <c r="Y10" s="732">
        <v>5.5756944444444443</v>
      </c>
      <c r="Z10" s="732">
        <v>1.6090277777777777</v>
      </c>
    </row>
    <row r="11" spans="1:26">
      <c r="X11" t="s">
        <v>1178</v>
      </c>
      <c r="Y11" s="732">
        <v>5.2965277777777775</v>
      </c>
      <c r="Z11" s="732">
        <v>1.3944444444444446</v>
      </c>
    </row>
    <row r="12" spans="1:26">
      <c r="X12" t="s">
        <v>1179</v>
      </c>
      <c r="Y12" s="732">
        <v>4.9673611111111109</v>
      </c>
      <c r="Z12" s="732">
        <v>1.2131944444444445</v>
      </c>
    </row>
    <row r="13" spans="1:26">
      <c r="X13" t="s">
        <v>1180</v>
      </c>
      <c r="Y13" s="732">
        <v>5.6729166666666666</v>
      </c>
      <c r="Z13" s="732">
        <v>1.4875</v>
      </c>
    </row>
    <row r="14" spans="1:26">
      <c r="X14" t="s">
        <v>1181</v>
      </c>
      <c r="Y14" s="732">
        <v>5.2819444444444441</v>
      </c>
      <c r="Z14" s="732">
        <v>1.5236111111111112</v>
      </c>
    </row>
    <row r="15" spans="1:26">
      <c r="X15" t="s">
        <v>1182</v>
      </c>
      <c r="Y15" s="732">
        <v>5.2493055555555559</v>
      </c>
      <c r="Z15" s="732">
        <v>1.403472222222222</v>
      </c>
    </row>
    <row r="16" spans="1:26">
      <c r="X16" t="s">
        <v>1183</v>
      </c>
      <c r="Y16" s="732">
        <v>5.1006944444444446</v>
      </c>
      <c r="Z16" s="732">
        <v>1.4694444444444443</v>
      </c>
    </row>
    <row r="17" spans="24:26">
      <c r="X17" t="s">
        <v>1184</v>
      </c>
      <c r="Y17" s="732">
        <v>5.05</v>
      </c>
      <c r="Z17" s="732">
        <v>1.6965277777777779</v>
      </c>
    </row>
    <row r="18" spans="24:26">
      <c r="X18" t="s">
        <v>1185</v>
      </c>
      <c r="Y18" s="732">
        <v>5.1395833333333334</v>
      </c>
      <c r="Z18" s="732">
        <v>1.7027777777777777</v>
      </c>
    </row>
    <row r="19" spans="24:26">
      <c r="X19" t="s">
        <v>1186</v>
      </c>
      <c r="Y19" s="732">
        <v>5.0152777777777775</v>
      </c>
      <c r="Z19" s="732">
        <v>1.4791666666666667</v>
      </c>
    </row>
    <row r="20" spans="24:26">
      <c r="X20" s="716" t="s">
        <v>1155</v>
      </c>
      <c r="Y20" s="733">
        <v>5.2444444444444445</v>
      </c>
      <c r="Z20" s="733">
        <v>1.4965277777777777</v>
      </c>
    </row>
    <row r="23" spans="24:26">
      <c r="Z23" s="335"/>
    </row>
    <row r="24" spans="24:26">
      <c r="Y24" s="731"/>
      <c r="Z24" s="335"/>
    </row>
    <row r="25" spans="24:26">
      <c r="Y25" s="734"/>
      <c r="Z25" s="335"/>
    </row>
    <row r="26" spans="24:26">
      <c r="Y26" s="734"/>
      <c r="Z26" s="335"/>
    </row>
    <row r="27" spans="24:26">
      <c r="Y27" s="734"/>
      <c r="Z27" s="335"/>
    </row>
    <row r="28" spans="24:26">
      <c r="Y28" s="734"/>
      <c r="Z28" s="335"/>
    </row>
    <row r="29" spans="24:26">
      <c r="Y29" s="734"/>
      <c r="Z29" s="335"/>
    </row>
    <row r="30" spans="24:26">
      <c r="Y30" s="734"/>
      <c r="Z30" s="335"/>
    </row>
    <row r="31" spans="24:26">
      <c r="Y31" s="734"/>
      <c r="Z31" s="335"/>
    </row>
    <row r="32" spans="24:26">
      <c r="Y32" s="734"/>
      <c r="Z32" s="335"/>
    </row>
    <row r="33" spans="2:26">
      <c r="Y33" s="734"/>
      <c r="Z33" s="335"/>
    </row>
    <row r="34" spans="2:26">
      <c r="Y34" s="734"/>
      <c r="Z34" s="335"/>
    </row>
    <row r="35" spans="2:26">
      <c r="Y35" s="734"/>
      <c r="Z35" s="335"/>
    </row>
    <row r="36" spans="2:26">
      <c r="Y36" s="734"/>
      <c r="Z36" s="335"/>
    </row>
    <row r="37" spans="2:26">
      <c r="Y37" s="734"/>
      <c r="Z37" s="335"/>
    </row>
    <row r="38" spans="2:26">
      <c r="Y38" s="734"/>
      <c r="Z38" s="335"/>
    </row>
    <row r="39" spans="2:26">
      <c r="Y39" s="734"/>
      <c r="Z39" s="335"/>
    </row>
    <row r="47" spans="2:26">
      <c r="B47" s="1269" t="s">
        <v>896</v>
      </c>
      <c r="C47" s="1270"/>
      <c r="D47" s="1271"/>
    </row>
    <row r="48" spans="2:26">
      <c r="B48" s="707"/>
      <c r="C48" s="707" t="s">
        <v>1190</v>
      </c>
      <c r="D48" s="707" t="s">
        <v>1188</v>
      </c>
      <c r="E48" s="382"/>
    </row>
    <row r="49" spans="2:5">
      <c r="B49" s="707">
        <v>2017</v>
      </c>
      <c r="C49" s="732">
        <v>4.4763888888888888</v>
      </c>
      <c r="D49" s="732">
        <v>10.609722222222222</v>
      </c>
      <c r="E49" s="382"/>
    </row>
    <row r="50" spans="2:5">
      <c r="B50" s="707">
        <v>2018</v>
      </c>
      <c r="C50" s="732">
        <v>3.3972222222222221</v>
      </c>
      <c r="D50" s="732">
        <v>8.1944444444444446</v>
      </c>
      <c r="E50" s="382"/>
    </row>
    <row r="51" spans="2:5">
      <c r="B51" s="707">
        <v>2019</v>
      </c>
      <c r="C51" s="732">
        <v>2.4069444444444446</v>
      </c>
      <c r="D51" s="732">
        <v>6.8694444444444445</v>
      </c>
      <c r="E51" s="382"/>
    </row>
    <row r="52" spans="2:5">
      <c r="B52" s="707">
        <v>2020</v>
      </c>
      <c r="C52" s="732">
        <v>1.6263888888888889</v>
      </c>
      <c r="D52" s="732">
        <v>6.1236111111111109</v>
      </c>
      <c r="E52" s="382"/>
    </row>
    <row r="53" spans="2:5">
      <c r="B53" s="707">
        <v>2021</v>
      </c>
      <c r="C53" s="732">
        <v>1.4965277777777777</v>
      </c>
      <c r="D53" s="732">
        <v>5.2444444444444445</v>
      </c>
      <c r="E53" s="382"/>
    </row>
    <row r="54" spans="2:5">
      <c r="B54" s="739"/>
      <c r="C54" s="739"/>
      <c r="D54" s="739"/>
    </row>
  </sheetData>
  <mergeCells count="4">
    <mergeCell ref="A1:T1"/>
    <mergeCell ref="A2:T2"/>
    <mergeCell ref="Y5:Z5"/>
    <mergeCell ref="B47:D47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161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0FB579CE-8D2C-406D-9932-2878AA0C8385}"/>
</file>

<file path=customXml/itemProps2.xml><?xml version="1.0" encoding="utf-8"?>
<ds:datastoreItem xmlns:ds="http://schemas.openxmlformats.org/officeDocument/2006/customXml" ds:itemID="{BF364BAD-9BE1-4081-9A74-E34665947858}"/>
</file>

<file path=customXml/itemProps3.xml><?xml version="1.0" encoding="utf-8"?>
<ds:datastoreItem xmlns:ds="http://schemas.openxmlformats.org/officeDocument/2006/customXml" ds:itemID="{02BF18DA-D0A8-4EBF-8BFE-BCCCAAEE8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60</vt:i4>
      </vt:variant>
    </vt:vector>
  </HeadingPairs>
  <TitlesOfParts>
    <vt:vector size="136" baseType="lpstr">
      <vt:lpstr>فهرس الباب الرابع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4.11</vt:lpstr>
      <vt:lpstr>112020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4.22</vt:lpstr>
      <vt:lpstr>26</vt:lpstr>
      <vt:lpstr>27</vt:lpstr>
      <vt:lpstr>28</vt:lpstr>
      <vt:lpstr>29</vt:lpstr>
      <vt:lpstr>30</vt:lpstr>
      <vt:lpstr>31</vt:lpstr>
      <vt:lpstr>4-32</vt:lpstr>
      <vt:lpstr>32ملغى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4.50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مؤشرات أداء الصحة</vt:lpstr>
      <vt:lpstr>fig1</vt:lpstr>
      <vt:lpstr>fig2</vt:lpstr>
      <vt:lpstr>fig3</vt:lpstr>
      <vt:lpstr>fig4</vt:lpstr>
      <vt:lpstr>fig5</vt:lpstr>
      <vt:lpstr>fig6</vt:lpstr>
      <vt:lpstr>fig7</vt:lpstr>
      <vt:lpstr>'1'!Print_Area</vt:lpstr>
      <vt:lpstr>'10'!Print_Area</vt:lpstr>
      <vt:lpstr>'11'!Print_Area</vt:lpstr>
      <vt:lpstr>'112020'!Print_Area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'2'!Print_Area</vt:lpstr>
      <vt:lpstr>'20'!Print_Area</vt:lpstr>
      <vt:lpstr>'21'!Print_Area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'32ملغى'!Print_Area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'4.11'!Print_Area</vt:lpstr>
      <vt:lpstr>'4.22'!Print_Area</vt:lpstr>
      <vt:lpstr>'4.50'!Print_Area</vt:lpstr>
      <vt:lpstr>'40'!Print_Area</vt:lpstr>
      <vt:lpstr>'41'!Print_Area</vt:lpstr>
      <vt:lpstr>'42'!Print_Area</vt:lpstr>
      <vt:lpstr>'43'!Print_Area</vt:lpstr>
      <vt:lpstr>'4-32'!Print_Area</vt:lpstr>
      <vt:lpstr>'44'!Print_Area</vt:lpstr>
      <vt:lpstr>'45'!Print_Area</vt:lpstr>
      <vt:lpstr>'46'!Print_Area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'55'!Print_Area</vt:lpstr>
      <vt:lpstr>'56'!Print_Area</vt:lpstr>
      <vt:lpstr>'57'!Print_Area</vt:lpstr>
      <vt:lpstr>'58'!Print_Area</vt:lpstr>
      <vt:lpstr>'6'!Print_Area</vt:lpstr>
      <vt:lpstr>'60'!Print_Area</vt:lpstr>
      <vt:lpstr>'7'!Print_Area</vt:lpstr>
      <vt:lpstr>'8'!Print_Area</vt:lpstr>
      <vt:lpstr>'9'!Print_Area</vt:lpstr>
      <vt:lpstr>'فهرس الباب الرابع'!Print_Area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الباب الرابع: الأنشطة الصحية لعام 2021</dc:title>
  <dc:creator>aziz</dc:creator>
  <cp:lastModifiedBy>Abdulaziz Ismail Abu Husayn</cp:lastModifiedBy>
  <cp:lastPrinted>2022-07-17T10:27:00Z</cp:lastPrinted>
  <dcterms:created xsi:type="dcterms:W3CDTF">2013-04-21T09:14:43Z</dcterms:created>
  <dcterms:modified xsi:type="dcterms:W3CDTF">2022-09-14T10:43:37Z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