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79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saeed-a\Documents\الكتاب الاحصائي\"/>
    </mc:Choice>
  </mc:AlternateContent>
  <xr:revisionPtr revIDLastSave="0" documentId="13_ncr:1_{E5E2F275-9E5C-43DE-8264-951C7385C9AC}" xr6:coauthVersionLast="36" xr6:coauthVersionMax="36" xr10:uidLastSave="{00000000-0000-0000-0000-000000000000}"/>
  <bookViews>
    <workbookView xWindow="195" yWindow="750" windowWidth="12420" windowHeight="3795" firstSheet="6" activeTab="11" xr2:uid="{00000000-000D-0000-FFFF-FFFF00000000}"/>
  </bookViews>
  <sheets>
    <sheet name="شكل2" sheetId="87" r:id="rId1"/>
    <sheet name="1 مراجعو مراكز" sheetId="89" r:id="rId2"/>
    <sheet name="2 طوارئ مرضية" sheetId="90" r:id="rId3"/>
    <sheet name="3 طوارئ جراحية" sheetId="91" r:id="rId4"/>
    <sheet name="4 مراجعو مستشفيات" sheetId="92" r:id="rId5"/>
    <sheet name="5 مراجعون" sheetId="93" r:id="rId6"/>
    <sheet name="6 مراجعون خمس سنوات" sheetId="94" r:id="rId7"/>
    <sheet name="7 هلال" sheetId="95" r:id="rId8"/>
    <sheet name="8 هلال" sheetId="96" r:id="rId9"/>
    <sheet name="9 هلال" sheetId="97" r:id="rId10"/>
    <sheet name="10 مراجعون جهات" sheetId="98" r:id="rId11"/>
    <sheet name="11 مراجعون خاص" sheetId="99" r:id="rId12"/>
    <sheet name="12 مراجعون خاص خمس سنوات" sheetId="100" r:id="rId13"/>
    <sheet name="13 مراجعون تجميعي" sheetId="101" r:id="rId14"/>
    <sheet name="14 السكري" sheetId="102" r:id="rId15"/>
    <sheet name="15 مضاعفات الحمل" sheetId="103" r:id="rId16"/>
    <sheet name="16 نفسية" sheetId="104" r:id="rId17"/>
    <sheet name="17 اسنان" sheetId="105" r:id="rId18"/>
    <sheet name="18 منومون وزارة" sheetId="106" r:id="rId19"/>
    <sheet name="19 اقامة طويلة" sheetId="107" r:id="rId20"/>
    <sheet name="20 ا" sheetId="108" r:id="rId21"/>
    <sheet name="20 ب" sheetId="109" r:id="rId22"/>
    <sheet name="20 ج" sheetId="110" r:id="rId23"/>
    <sheet name="20 د" sheetId="111" r:id="rId24"/>
    <sheet name="21 منومون جهات" sheetId="112" r:id="rId25"/>
    <sheet name="22 منومون خاص" sheetId="113" r:id="rId26"/>
    <sheet name="23 منومون تجميعي" sheetId="114" r:id="rId27"/>
    <sheet name="24 ولادات وزارة" sheetId="115" r:id="rId28"/>
    <sheet name="25 ولادات جهات" sheetId="116" r:id="rId29"/>
    <sheet name="26 ولادات خاص" sheetId="117" r:id="rId30"/>
    <sheet name="27 مواليد وزارة" sheetId="118" r:id="rId31"/>
    <sheet name="28 مواليد جهات" sheetId="119" r:id="rId32"/>
    <sheet name="29 مواليد خاص" sheetId="120" r:id="rId33"/>
    <sheet name="30 جراحة وزارة" sheetId="121" r:id="rId34"/>
    <sheet name="31 جراحة جهات" sheetId="122" r:id="rId35"/>
    <sheet name="32 جراحة خاص" sheetId="123" r:id="rId36"/>
    <sheet name="33 جراحة اليوم الواحد" sheetId="124" r:id="rId37"/>
    <sheet name="34 جراحة نساء" sheetId="125" r:id="rId38"/>
    <sheet name="35 اسنان" sheetId="126" r:id="rId39"/>
    <sheet name="36 عيون" sheetId="127" r:id="rId40"/>
    <sheet name="37 اورام" sheetId="128" r:id="rId41"/>
    <sheet name="38 اورام" sheetId="129" r:id="rId42"/>
    <sheet name="39 كلى" sheetId="130" r:id="rId43"/>
    <sheet name="40 كلى" sheetId="131" r:id="rId44"/>
    <sheet name="41 تاهيل وزارة" sheetId="132" r:id="rId45"/>
    <sheet name="42 بتر" sheetId="133" r:id="rId46"/>
    <sheet name="43 تأهيل جهات" sheetId="134" r:id="rId47"/>
    <sheet name="44 اطفال معاقون" sheetId="135" r:id="rId48"/>
    <sheet name="45 مختبر مراكز" sheetId="136" r:id="rId49"/>
    <sheet name="46 مختبر واشعة" sheetId="137" r:id="rId50"/>
    <sheet name="47 مختبر تفصيلي" sheetId="138" r:id="rId51"/>
    <sheet name="48 مختبر خمس سنوات" sheetId="139" r:id="rId52"/>
    <sheet name="49 مختبر جهات" sheetId="140" r:id="rId53"/>
    <sheet name="50 مختبر خاص" sheetId="141" r:id="rId54"/>
    <sheet name="51 مركز سموم" sheetId="142" r:id="rId55"/>
    <sheet name="52 بنك دم وزارة" sheetId="143" r:id="rId56"/>
    <sheet name="53 بنك دم خمس سنوات" sheetId="144" r:id="rId57"/>
    <sheet name="54 بنك دم جهات" sheetId="145" r:id="rId58"/>
    <sheet name="55 شرعي" sheetId="146" r:id="rId59"/>
    <sheet name="56 شرعي" sheetId="147" r:id="rId60"/>
    <sheet name="57 شرعي" sheetId="148" r:id="rId61"/>
    <sheet name="58 شرعي" sheetId="149" r:id="rId62"/>
    <sheet name="59 هيئات" sheetId="150" r:id="rId63"/>
    <sheet name="60 هيئات" sheetId="151" r:id="rId64"/>
    <sheet name="61 اجتماعية" sheetId="152" r:id="rId65"/>
    <sheet name="62 وجبات" sheetId="153" r:id="rId66"/>
    <sheet name="63 طب منزلي" sheetId="154" r:id="rId67"/>
    <sheet name="64 توعية دينية" sheetId="155" r:id="rId68"/>
    <sheet name="65 الوفيات" sheetId="156" r:id="rId69"/>
    <sheet name="66 مركز 937" sheetId="183" r:id="rId70"/>
    <sheet name="5-1" sheetId="197" r:id="rId71"/>
    <sheet name="5-2" sheetId="198" r:id="rId72"/>
    <sheet name="5-3" sheetId="199" r:id="rId73"/>
    <sheet name="5-4" sheetId="200" r:id="rId74"/>
    <sheet name="5-5" sheetId="201" r:id="rId75"/>
    <sheet name="5-6" sheetId="202" r:id="rId76"/>
    <sheet name="5-7" sheetId="203" r:id="rId77"/>
    <sheet name="5-8" sheetId="204" r:id="rId78"/>
    <sheet name="5-9" sheetId="205" r:id="rId79"/>
    <sheet name="5-10" sheetId="206" r:id="rId80"/>
    <sheet name="5-11" sheetId="207" r:id="rId81"/>
    <sheet name="5-12" sheetId="208" r:id="rId82"/>
    <sheet name="5-13" sheetId="209" r:id="rId83"/>
    <sheet name="5-14" sheetId="210" r:id="rId84"/>
    <sheet name="5-15" sheetId="211" r:id="rId85"/>
  </sheets>
  <externalReferences>
    <externalReference r:id="rId86"/>
    <externalReference r:id="rId87"/>
    <externalReference r:id="rId88"/>
  </externalReferences>
  <definedNames>
    <definedName name="_xlnm.Print_Area" localSheetId="10">'10 مراجعون جهات'!$A$1:$I$64</definedName>
    <definedName name="_xlnm.Print_Area" localSheetId="11">'11 مراجعون خاص'!$A$1:$F$28</definedName>
    <definedName name="_xlnm.Print_Area" localSheetId="14">'14 السكري'!$A$1:$G$41</definedName>
    <definedName name="_xlnm.Print_Area" localSheetId="15">'15 مضاعفات الحمل'!$A$1:$E$19</definedName>
    <definedName name="_xlnm.Print_Area" localSheetId="16">'16 نفسية'!$A$1:$K$30</definedName>
    <definedName name="_xlnm.Print_Area" localSheetId="17">'17 اسنان'!$A$1:$H$29</definedName>
    <definedName name="_xlnm.Print_Area" localSheetId="18">'18 منومون وزارة'!$A$1:$H$27</definedName>
    <definedName name="_xlnm.Print_Area" localSheetId="2">'2 طوارئ مرضية'!$A$1:$G$27</definedName>
    <definedName name="_xlnm.Print_Area" localSheetId="20">'20 ا'!$A$1:$H$11</definedName>
    <definedName name="_xlnm.Print_Area" localSheetId="23">'20 د'!$A$1:$H$27</definedName>
    <definedName name="_xlnm.Print_Area" localSheetId="24">'21 منومون جهات'!$A$1:$E$34</definedName>
    <definedName name="_xlnm.Print_Area" localSheetId="25">'22 منومون خاص'!$A$1:$F$24</definedName>
    <definedName name="_xlnm.Print_Area" localSheetId="26">'23 منومون تجميعي'!$A$1:$G$15</definedName>
    <definedName name="_xlnm.Print_Area" localSheetId="27">'24 ولادات وزارة'!$A$1:$AE$29</definedName>
    <definedName name="_xlnm.Print_Area" localSheetId="28">'25 ولادات جهات'!$A$1:$J$33</definedName>
    <definedName name="_xlnm.Print_Area" localSheetId="29">'26 ولادات خاص'!$A$1:$AH$30</definedName>
    <definedName name="_xlnm.Print_Area" localSheetId="31">'28 مواليد جهات'!$A$1:$J$31</definedName>
    <definedName name="_xlnm.Print_Area" localSheetId="32">'29 مواليد خاص'!$A$1:$H$26</definedName>
    <definedName name="_xlnm.Print_Area" localSheetId="3">'3 طوارئ جراحية'!$A$1:$G$27</definedName>
    <definedName name="_xlnm.Print_Area" localSheetId="33">'30 جراحة وزارة'!$A$1:$O$44</definedName>
    <definedName name="_xlnm.Print_Area" localSheetId="34">'31 جراحة جهات'!$1:$73</definedName>
    <definedName name="_xlnm.Print_Area" localSheetId="35">'32 جراحة خاص'!$A$1:$O$29</definedName>
    <definedName name="_xlnm.Print_Area" localSheetId="36">'33 جراحة اليوم الواحد'!$A$1:$D$27</definedName>
    <definedName name="_xlnm.Print_Area" localSheetId="37">'34 جراحة نساء'!$A$1:$J$34</definedName>
    <definedName name="_xlnm.Print_Area" localSheetId="38">'35 اسنان'!$A$1:$F$29</definedName>
    <definedName name="_xlnm.Print_Area" localSheetId="39">'36 عيون'!$A$1:$G$25</definedName>
    <definedName name="_xlnm.Print_Area" localSheetId="40">'37 اورام'!$A$1:$J$25</definedName>
    <definedName name="_xlnm.Print_Area" localSheetId="41">'38 اورام'!$A$1:$F$20</definedName>
    <definedName name="_xlnm.Print_Area" localSheetId="4">'4 مراجعو مستشفيات'!$A$1:$G$27</definedName>
    <definedName name="_xlnm.Print_Area" localSheetId="43">'40 كلى'!$A$1:$G$12</definedName>
    <definedName name="_xlnm.Print_Area" localSheetId="44">'41 تاهيل وزارة'!$A$1:$H$28</definedName>
    <definedName name="_xlnm.Print_Area" localSheetId="45">'42 بتر'!$A$1:$G$13</definedName>
    <definedName name="_xlnm.Print_Area" localSheetId="46">'43 تأهيل جهات'!$A$1:$G$34</definedName>
    <definedName name="_xlnm.Print_Area" localSheetId="47">'44 اطفال معاقون'!$A$1:$O$22</definedName>
    <definedName name="_xlnm.Print_Area" localSheetId="48">'45 مختبر مراكز'!$A$1:$D$30</definedName>
    <definedName name="_xlnm.Print_Area" localSheetId="49">'46 مختبر واشعة'!$A$1:$K$39</definedName>
    <definedName name="_xlnm.Print_Area" localSheetId="50">'47 مختبر تفصيلي'!$A$1:$T$30</definedName>
    <definedName name="_xlnm.Print_Area" localSheetId="51">'48 مختبر خمس سنوات'!$A$1:$H$14</definedName>
    <definedName name="_xlnm.Print_Area" localSheetId="52">'49 مختبر جهات'!$A$1:$C$65</definedName>
    <definedName name="_xlnm.Print_Area" localSheetId="5">'5 مراجعون'!$A$1:$K$29</definedName>
    <definedName name="_xlnm.Print_Area" localSheetId="53">'50 مختبر خاص'!$A$1:$D$30</definedName>
    <definedName name="_xlnm.Print_Area" localSheetId="70">'5-1'!$A$1:$D$18</definedName>
    <definedName name="_xlnm.Print_Area" localSheetId="54">'51 مركز سموم'!$A$1:$G$15</definedName>
    <definedName name="_xlnm.Print_Area" localSheetId="79">'5-10'!$A$1:$F$16</definedName>
    <definedName name="_xlnm.Print_Area" localSheetId="80">'5-11'!$A$1:$P$12</definedName>
    <definedName name="_xlnm.Print_Area" localSheetId="81">'5-12'!$A$1:$F$16</definedName>
    <definedName name="_xlnm.Print_Area" localSheetId="82">'5-13'!$A$1:$F$14</definedName>
    <definedName name="_xlnm.Print_Area" localSheetId="83">'5-14'!$A$1:$F$14</definedName>
    <definedName name="_xlnm.Print_Area" localSheetId="84">'5-15'!$A$1:$C$46</definedName>
    <definedName name="_xlnm.Print_Area" localSheetId="71">'5-2'!$A$1:$F$15</definedName>
    <definedName name="_xlnm.Print_Area" localSheetId="55">'52 بنك دم وزارة'!$A$1:$G$49</definedName>
    <definedName name="_xlnm.Print_Area" localSheetId="72">'5-3'!$A$1:$H$25</definedName>
    <definedName name="_xlnm.Print_Area" localSheetId="56">'53 بنك دم خمس سنوات'!$A$1:$F$9</definedName>
    <definedName name="_xlnm.Print_Area" localSheetId="73">'5-4'!$A$1:$E$11</definedName>
    <definedName name="_xlnm.Print_Area" localSheetId="57">'54 بنك دم جهات'!$A$1:$E$32</definedName>
    <definedName name="_xlnm.Print_Area" localSheetId="74">'5-5'!$A$1:$H$16</definedName>
    <definedName name="_xlnm.Print_Area" localSheetId="58">'55 شرعي'!$A$1:$H$28</definedName>
    <definedName name="_xlnm.Print_Area" localSheetId="75">'5-6'!$A$1:$H$16</definedName>
    <definedName name="_xlnm.Print_Area" localSheetId="59">'56 شرعي'!$A$1:$C$19</definedName>
    <definedName name="_xlnm.Print_Area" localSheetId="76">'5-7'!$A$1:$H$16</definedName>
    <definedName name="_xlnm.Print_Area" localSheetId="60">'57 شرعي'!$A$1:$H$31</definedName>
    <definedName name="_xlnm.Print_Area" localSheetId="77">'5-8'!$A$1:$H$16</definedName>
    <definedName name="_xlnm.Print_Area" localSheetId="61">'58 شرعي'!$A$1:$G$20</definedName>
    <definedName name="_xlnm.Print_Area" localSheetId="78">'5-9'!$A$1:$F$16</definedName>
    <definedName name="_xlnm.Print_Area" localSheetId="62">'59 هيئات'!$A$1:$X$26</definedName>
    <definedName name="_xlnm.Print_Area" localSheetId="6">'6 مراجعون خمس سنوات'!$A$1:$L$31</definedName>
    <definedName name="_xlnm.Print_Area" localSheetId="63">'60 هيئات'!$A$1:$AB$12</definedName>
    <definedName name="_xlnm.Print_Area" localSheetId="64">'61 اجتماعية'!$A$1:$D$22</definedName>
    <definedName name="_xlnm.Print_Area" localSheetId="65">'62 وجبات'!$A$1:$J$27</definedName>
    <definedName name="_xlnm.Print_Area" localSheetId="66">'63 طب منزلي'!$A$1:$G$27</definedName>
    <definedName name="_xlnm.Print_Area" localSheetId="68">'65 الوفيات'!$A$1:$N$25</definedName>
    <definedName name="_xlnm.Print_Area" localSheetId="7">'7 هلال'!$A$1:$G$23</definedName>
    <definedName name="_xlnm.Print_Area" localSheetId="8">'8 هلال'!$A$1:$J$20</definedName>
    <definedName name="_xlnm.Print_Area" localSheetId="9">'9 هلال'!$A$1:$G$20</definedName>
  </definedNames>
  <calcPr calcId="191029"/>
</workbook>
</file>

<file path=xl/calcChain.xml><?xml version="1.0" encoding="utf-8"?>
<calcChain xmlns="http://schemas.openxmlformats.org/spreadsheetml/2006/main">
  <c r="B44" i="211" l="1"/>
  <c r="C40" i="211" s="1"/>
  <c r="C20" i="211"/>
  <c r="C18" i="211"/>
  <c r="C12" i="211"/>
  <c r="E13" i="210"/>
  <c r="D13" i="210"/>
  <c r="C13" i="210"/>
  <c r="B13" i="210"/>
  <c r="F12" i="210"/>
  <c r="F11" i="210"/>
  <c r="F10" i="210"/>
  <c r="F9" i="210"/>
  <c r="F8" i="210"/>
  <c r="F7" i="210"/>
  <c r="E13" i="209"/>
  <c r="D13" i="209"/>
  <c r="C13" i="209"/>
  <c r="B13" i="209"/>
  <c r="F12" i="209"/>
  <c r="F11" i="209"/>
  <c r="F10" i="209"/>
  <c r="F9" i="209"/>
  <c r="F8" i="209"/>
  <c r="F7" i="209"/>
  <c r="F13" i="209" s="1"/>
  <c r="F14" i="208"/>
  <c r="E14" i="208"/>
  <c r="D14" i="208"/>
  <c r="C14" i="208"/>
  <c r="B14" i="208"/>
  <c r="P11" i="207"/>
  <c r="K11" i="207"/>
  <c r="F11" i="207"/>
  <c r="P10" i="207"/>
  <c r="K10" i="207"/>
  <c r="F10" i="207"/>
  <c r="P9" i="207"/>
  <c r="K9" i="207"/>
  <c r="F9" i="207"/>
  <c r="P8" i="207"/>
  <c r="K8" i="207"/>
  <c r="F8" i="207"/>
  <c r="P7" i="207"/>
  <c r="K7" i="207"/>
  <c r="F7" i="207"/>
  <c r="F14" i="206"/>
  <c r="E14" i="206"/>
  <c r="D14" i="206"/>
  <c r="C14" i="206"/>
  <c r="B14" i="206"/>
  <c r="F14" i="205"/>
  <c r="E14" i="205"/>
  <c r="D14" i="205"/>
  <c r="C14" i="205"/>
  <c r="B14" i="205"/>
  <c r="G14" i="204"/>
  <c r="F14" i="204"/>
  <c r="E14" i="204"/>
  <c r="D14" i="204"/>
  <c r="C14" i="204"/>
  <c r="B14" i="204"/>
  <c r="H12" i="204"/>
  <c r="H10" i="204"/>
  <c r="H8" i="204"/>
  <c r="H6" i="204"/>
  <c r="G14" i="203"/>
  <c r="F14" i="203"/>
  <c r="E14" i="203"/>
  <c r="D14" i="203"/>
  <c r="C14" i="203"/>
  <c r="B14" i="203"/>
  <c r="H12" i="203"/>
  <c r="H10" i="203"/>
  <c r="H8" i="203"/>
  <c r="H6" i="203"/>
  <c r="G14" i="202"/>
  <c r="F14" i="202"/>
  <c r="E14" i="202"/>
  <c r="D14" i="202"/>
  <c r="C14" i="202"/>
  <c r="B14" i="202"/>
  <c r="H12" i="202"/>
  <c r="H10" i="202"/>
  <c r="H8" i="202"/>
  <c r="H6" i="202"/>
  <c r="G14" i="201"/>
  <c r="F14" i="201"/>
  <c r="E14" i="201"/>
  <c r="D14" i="201"/>
  <c r="C14" i="201"/>
  <c r="B14" i="201"/>
  <c r="H12" i="201"/>
  <c r="H10" i="201"/>
  <c r="H8" i="201"/>
  <c r="H6" i="201"/>
  <c r="E9" i="200"/>
  <c r="D9" i="200"/>
  <c r="C9" i="200"/>
  <c r="F24" i="199"/>
  <c r="E24" i="199"/>
  <c r="C24" i="199"/>
  <c r="B24" i="199"/>
  <c r="G22" i="199"/>
  <c r="D22" i="199"/>
  <c r="H22" i="199" s="1"/>
  <c r="G20" i="199"/>
  <c r="H20" i="199" s="1"/>
  <c r="D20" i="199"/>
  <c r="G18" i="199"/>
  <c r="H18" i="199" s="1"/>
  <c r="D18" i="199"/>
  <c r="G16" i="199"/>
  <c r="D16" i="199"/>
  <c r="G14" i="199"/>
  <c r="D14" i="199"/>
  <c r="H14" i="199" s="1"/>
  <c r="H12" i="199"/>
  <c r="G12" i="199"/>
  <c r="D12" i="199"/>
  <c r="G10" i="199"/>
  <c r="H10" i="199" s="1"/>
  <c r="D10" i="199"/>
  <c r="G8" i="199"/>
  <c r="D8" i="199"/>
  <c r="H8" i="199" s="1"/>
  <c r="G6" i="199"/>
  <c r="D6" i="199"/>
  <c r="D24" i="199" s="1"/>
  <c r="F14" i="198"/>
  <c r="F12" i="198"/>
  <c r="F10" i="198"/>
  <c r="F8" i="198"/>
  <c r="F6" i="198"/>
  <c r="B16" i="197"/>
  <c r="B15" i="197"/>
  <c r="B14" i="197"/>
  <c r="B13" i="197"/>
  <c r="B12" i="197"/>
  <c r="B11" i="197"/>
  <c r="B10" i="197"/>
  <c r="B9" i="197"/>
  <c r="B8" i="197"/>
  <c r="B7" i="197"/>
  <c r="H14" i="204" l="1"/>
  <c r="C26" i="211"/>
  <c r="G24" i="199"/>
  <c r="H16" i="199"/>
  <c r="C28" i="211"/>
  <c r="C34" i="211"/>
  <c r="H14" i="201"/>
  <c r="H14" i="202"/>
  <c r="F13" i="210"/>
  <c r="C36" i="211"/>
  <c r="C10" i="211"/>
  <c r="C42" i="211"/>
  <c r="H14" i="203"/>
  <c r="C6" i="211"/>
  <c r="C14" i="211"/>
  <c r="C22" i="211"/>
  <c r="C30" i="211"/>
  <c r="C38" i="211"/>
  <c r="C44" i="211"/>
  <c r="H6" i="199"/>
  <c r="H24" i="199" s="1"/>
  <c r="C8" i="211"/>
  <c r="C16" i="211"/>
  <c r="C24" i="211"/>
  <c r="C32" i="211"/>
  <c r="I23" i="156" l="1"/>
  <c r="L23" i="156"/>
  <c r="K23" i="156"/>
  <c r="M23" i="156" s="1"/>
  <c r="E23" i="156"/>
  <c r="D6" i="183" l="1"/>
  <c r="D7" i="183"/>
  <c r="D8" i="183"/>
  <c r="D9" i="183"/>
  <c r="D10" i="183"/>
  <c r="D11" i="183"/>
  <c r="D12" i="183"/>
  <c r="D5" i="183"/>
  <c r="H25" i="156" l="1"/>
  <c r="G25" i="156"/>
  <c r="D25" i="156"/>
  <c r="C25" i="156"/>
  <c r="L24" i="156"/>
  <c r="K24" i="156"/>
  <c r="I24" i="156"/>
  <c r="E24" i="156"/>
  <c r="L22" i="156"/>
  <c r="K22" i="156"/>
  <c r="I22" i="156"/>
  <c r="E22" i="156"/>
  <c r="L20" i="156"/>
  <c r="K20" i="156"/>
  <c r="I20" i="156"/>
  <c r="E20" i="156"/>
  <c r="L21" i="156"/>
  <c r="K21" i="156"/>
  <c r="I21" i="156"/>
  <c r="E21" i="156"/>
  <c r="L19" i="156"/>
  <c r="K19" i="156"/>
  <c r="I19" i="156"/>
  <c r="E19" i="156"/>
  <c r="L18" i="156"/>
  <c r="K18" i="156"/>
  <c r="I18" i="156"/>
  <c r="E18" i="156"/>
  <c r="L17" i="156"/>
  <c r="K17" i="156"/>
  <c r="I17" i="156"/>
  <c r="E17" i="156"/>
  <c r="L16" i="156"/>
  <c r="K16" i="156"/>
  <c r="I16" i="156"/>
  <c r="E16" i="156"/>
  <c r="L15" i="156"/>
  <c r="K15" i="156"/>
  <c r="I15" i="156"/>
  <c r="E15" i="156"/>
  <c r="L14" i="156"/>
  <c r="K14" i="156"/>
  <c r="I14" i="156"/>
  <c r="E14" i="156"/>
  <c r="L13" i="156"/>
  <c r="K13" i="156"/>
  <c r="I13" i="156"/>
  <c r="E13" i="156"/>
  <c r="L12" i="156"/>
  <c r="K12" i="156"/>
  <c r="I12" i="156"/>
  <c r="E12" i="156"/>
  <c r="L11" i="156"/>
  <c r="K11" i="156"/>
  <c r="I11" i="156"/>
  <c r="E11" i="156"/>
  <c r="L10" i="156"/>
  <c r="K10" i="156"/>
  <c r="I10" i="156"/>
  <c r="E10" i="156"/>
  <c r="L9" i="156"/>
  <c r="K9" i="156"/>
  <c r="I9" i="156"/>
  <c r="E9" i="156"/>
  <c r="L8" i="156"/>
  <c r="K8" i="156"/>
  <c r="I8" i="156"/>
  <c r="E8" i="156"/>
  <c r="L7" i="156"/>
  <c r="K7" i="156"/>
  <c r="I7" i="156"/>
  <c r="E7" i="156"/>
  <c r="G26" i="154"/>
  <c r="F26" i="154"/>
  <c r="E26" i="154"/>
  <c r="D26" i="154"/>
  <c r="C26" i="154"/>
  <c r="F26" i="153"/>
  <c r="E26" i="153"/>
  <c r="D26" i="153"/>
  <c r="C26" i="153"/>
  <c r="J25" i="153"/>
  <c r="H25" i="153"/>
  <c r="G25" i="153"/>
  <c r="I25" i="153" s="1"/>
  <c r="J24" i="153"/>
  <c r="H24" i="153"/>
  <c r="G24" i="153"/>
  <c r="I24" i="153" s="1"/>
  <c r="J23" i="153"/>
  <c r="H23" i="153"/>
  <c r="G23" i="153"/>
  <c r="I23" i="153" s="1"/>
  <c r="J22" i="153"/>
  <c r="H22" i="153"/>
  <c r="G22" i="153"/>
  <c r="I22" i="153" s="1"/>
  <c r="J21" i="153"/>
  <c r="H21" i="153"/>
  <c r="G21" i="153"/>
  <c r="I21" i="153" s="1"/>
  <c r="J20" i="153"/>
  <c r="H20" i="153"/>
  <c r="G20" i="153"/>
  <c r="I20" i="153" s="1"/>
  <c r="J19" i="153"/>
  <c r="H19" i="153"/>
  <c r="G19" i="153"/>
  <c r="I19" i="153" s="1"/>
  <c r="J18" i="153"/>
  <c r="H18" i="153"/>
  <c r="G18" i="153"/>
  <c r="I18" i="153" s="1"/>
  <c r="J17" i="153"/>
  <c r="H17" i="153"/>
  <c r="G17" i="153"/>
  <c r="I17" i="153" s="1"/>
  <c r="J16" i="153"/>
  <c r="H16" i="153"/>
  <c r="G16" i="153"/>
  <c r="I16" i="153" s="1"/>
  <c r="J15" i="153"/>
  <c r="H15" i="153"/>
  <c r="G15" i="153"/>
  <c r="I15" i="153" s="1"/>
  <c r="J14" i="153"/>
  <c r="H14" i="153"/>
  <c r="G14" i="153"/>
  <c r="I14" i="153" s="1"/>
  <c r="J13" i="153"/>
  <c r="H13" i="153"/>
  <c r="G13" i="153"/>
  <c r="I13" i="153" s="1"/>
  <c r="J12" i="153"/>
  <c r="H12" i="153"/>
  <c r="G12" i="153"/>
  <c r="I12" i="153" s="1"/>
  <c r="J11" i="153"/>
  <c r="H11" i="153"/>
  <c r="G11" i="153"/>
  <c r="I11" i="153" s="1"/>
  <c r="J10" i="153"/>
  <c r="H10" i="153"/>
  <c r="G10" i="153"/>
  <c r="I10" i="153" s="1"/>
  <c r="J9" i="153"/>
  <c r="H9" i="153"/>
  <c r="G9" i="153"/>
  <c r="I9" i="153" s="1"/>
  <c r="J8" i="153"/>
  <c r="H8" i="153"/>
  <c r="G8" i="153"/>
  <c r="I8" i="153" s="1"/>
  <c r="J7" i="153"/>
  <c r="H7" i="153"/>
  <c r="G7" i="153"/>
  <c r="I7" i="153" s="1"/>
  <c r="J6" i="153"/>
  <c r="H6" i="153"/>
  <c r="G6" i="153"/>
  <c r="I6" i="153" s="1"/>
  <c r="D20" i="152"/>
  <c r="D18" i="152"/>
  <c r="D16" i="152"/>
  <c r="D14" i="152"/>
  <c r="D12" i="152"/>
  <c r="D10" i="152"/>
  <c r="D8" i="152"/>
  <c r="D6" i="152"/>
  <c r="AA11" i="151"/>
  <c r="Z11" i="151"/>
  <c r="Y11" i="151"/>
  <c r="X11" i="151"/>
  <c r="W11" i="151"/>
  <c r="V11" i="151"/>
  <c r="U11" i="151"/>
  <c r="T11" i="151"/>
  <c r="S11" i="151"/>
  <c r="R11" i="151"/>
  <c r="Q11" i="151"/>
  <c r="P11" i="151"/>
  <c r="O11" i="151"/>
  <c r="N11" i="151"/>
  <c r="M11" i="151"/>
  <c r="L11" i="151"/>
  <c r="K11" i="151"/>
  <c r="J11" i="151"/>
  <c r="I11" i="151"/>
  <c r="H11" i="151"/>
  <c r="G11" i="151"/>
  <c r="F11" i="151"/>
  <c r="E11" i="151"/>
  <c r="D11" i="151"/>
  <c r="C11" i="151"/>
  <c r="AB10" i="151"/>
  <c r="AB9" i="151"/>
  <c r="AB8" i="151"/>
  <c r="AB7" i="151"/>
  <c r="W25" i="150"/>
  <c r="V25" i="150"/>
  <c r="U25" i="150"/>
  <c r="T25" i="150"/>
  <c r="S25" i="150"/>
  <c r="R25" i="150"/>
  <c r="Q25" i="150"/>
  <c r="P25" i="150"/>
  <c r="O25" i="150"/>
  <c r="N25" i="150"/>
  <c r="M25" i="150"/>
  <c r="L25" i="150"/>
  <c r="K25" i="150"/>
  <c r="J25" i="150"/>
  <c r="I25" i="150"/>
  <c r="H25" i="150"/>
  <c r="G25" i="150"/>
  <c r="F25" i="150"/>
  <c r="E25" i="150"/>
  <c r="D25" i="150"/>
  <c r="C25" i="150"/>
  <c r="X24" i="150"/>
  <c r="X23" i="150"/>
  <c r="X22" i="150"/>
  <c r="X21" i="150"/>
  <c r="X20" i="150"/>
  <c r="X19" i="150"/>
  <c r="X18" i="150"/>
  <c r="X17" i="150"/>
  <c r="X16" i="150"/>
  <c r="X15" i="150"/>
  <c r="X14" i="150"/>
  <c r="X13" i="150"/>
  <c r="X12" i="150"/>
  <c r="X11" i="150"/>
  <c r="X10" i="150"/>
  <c r="X9" i="150"/>
  <c r="X8" i="150"/>
  <c r="X7" i="150"/>
  <c r="E20" i="149"/>
  <c r="C20" i="149"/>
  <c r="G19" i="149"/>
  <c r="D19" i="149" s="1"/>
  <c r="F19" i="149"/>
  <c r="G18" i="149"/>
  <c r="F18" i="149"/>
  <c r="D18" i="149"/>
  <c r="G17" i="149"/>
  <c r="G16" i="149"/>
  <c r="G15" i="149"/>
  <c r="F15" i="149" s="1"/>
  <c r="D15" i="149"/>
  <c r="G14" i="149"/>
  <c r="F14" i="149" s="1"/>
  <c r="D14" i="149"/>
  <c r="G13" i="149"/>
  <c r="F13" i="149" s="1"/>
  <c r="G12" i="149"/>
  <c r="G11" i="149"/>
  <c r="D11" i="149" s="1"/>
  <c r="F11" i="149"/>
  <c r="G10" i="149"/>
  <c r="D10" i="149" s="1"/>
  <c r="F10" i="149"/>
  <c r="G9" i="149"/>
  <c r="G8" i="149"/>
  <c r="D8" i="149" s="1"/>
  <c r="F8" i="149"/>
  <c r="G7" i="149"/>
  <c r="H36" i="148"/>
  <c r="G36" i="148"/>
  <c r="D36" i="148"/>
  <c r="C36" i="148"/>
  <c r="E32" i="148"/>
  <c r="E36" i="148" s="1"/>
  <c r="G30" i="148"/>
  <c r="F30" i="148"/>
  <c r="D30" i="148"/>
  <c r="C30" i="148"/>
  <c r="H29" i="148"/>
  <c r="E29" i="148"/>
  <c r="H28" i="148"/>
  <c r="E28" i="148"/>
  <c r="H27" i="148"/>
  <c r="E27" i="148"/>
  <c r="H26" i="148"/>
  <c r="E26" i="148"/>
  <c r="H25" i="148"/>
  <c r="E25" i="148"/>
  <c r="H24" i="148"/>
  <c r="E24" i="148"/>
  <c r="H23" i="148"/>
  <c r="E23" i="148"/>
  <c r="H22" i="148"/>
  <c r="E22" i="148"/>
  <c r="H21" i="148"/>
  <c r="E21" i="148"/>
  <c r="H20" i="148"/>
  <c r="E20" i="148"/>
  <c r="H19" i="148"/>
  <c r="E19" i="148"/>
  <c r="H18" i="148"/>
  <c r="E18" i="148"/>
  <c r="H17" i="148"/>
  <c r="E17" i="148"/>
  <c r="H16" i="148"/>
  <c r="E16" i="148"/>
  <c r="H15" i="148"/>
  <c r="E15" i="148"/>
  <c r="H14" i="148"/>
  <c r="E14" i="148"/>
  <c r="H13" i="148"/>
  <c r="E13" i="148"/>
  <c r="H12" i="148"/>
  <c r="E12" i="148"/>
  <c r="H11" i="148"/>
  <c r="E11" i="148"/>
  <c r="H10" i="148"/>
  <c r="E10" i="148"/>
  <c r="H9" i="148"/>
  <c r="E9" i="148"/>
  <c r="H8" i="148"/>
  <c r="E8" i="148"/>
  <c r="H7" i="148"/>
  <c r="E7" i="148"/>
  <c r="E30" i="148" s="1"/>
  <c r="C19" i="147"/>
  <c r="G28" i="146"/>
  <c r="F28" i="146"/>
  <c r="D28" i="146"/>
  <c r="C28" i="146"/>
  <c r="E27" i="146"/>
  <c r="H27" i="146" s="1"/>
  <c r="H26" i="146"/>
  <c r="E26" i="146"/>
  <c r="E25" i="146"/>
  <c r="H25" i="146" s="1"/>
  <c r="E24" i="146"/>
  <c r="H24" i="146" s="1"/>
  <c r="E23" i="146"/>
  <c r="H23" i="146" s="1"/>
  <c r="H22" i="146"/>
  <c r="E22" i="146"/>
  <c r="E21" i="146"/>
  <c r="H21" i="146" s="1"/>
  <c r="E20" i="146"/>
  <c r="H20" i="146" s="1"/>
  <c r="E19" i="146"/>
  <c r="H19" i="146" s="1"/>
  <c r="H18" i="146"/>
  <c r="E18" i="146"/>
  <c r="E17" i="146"/>
  <c r="H17" i="146" s="1"/>
  <c r="E16" i="146"/>
  <c r="H16" i="146" s="1"/>
  <c r="E15" i="146"/>
  <c r="H15" i="146" s="1"/>
  <c r="H14" i="146"/>
  <c r="E14" i="146"/>
  <c r="E13" i="146"/>
  <c r="H13" i="146" s="1"/>
  <c r="E12" i="146"/>
  <c r="H12" i="146" s="1"/>
  <c r="E11" i="146"/>
  <c r="H11" i="146" s="1"/>
  <c r="H10" i="146"/>
  <c r="E10" i="146"/>
  <c r="E9" i="146"/>
  <c r="H9" i="146" s="1"/>
  <c r="E8" i="146"/>
  <c r="H8" i="146" s="1"/>
  <c r="E7" i="146"/>
  <c r="E29" i="145"/>
  <c r="D29" i="145"/>
  <c r="C29" i="145"/>
  <c r="B29" i="145"/>
  <c r="G65" i="143"/>
  <c r="F65" i="143"/>
  <c r="D65" i="143"/>
  <c r="C65" i="143"/>
  <c r="E64" i="143"/>
  <c r="E65" i="143" s="1"/>
  <c r="G60" i="143"/>
  <c r="F60" i="143"/>
  <c r="D60" i="143"/>
  <c r="C60" i="143"/>
  <c r="E59" i="143"/>
  <c r="E58" i="143"/>
  <c r="E60" i="143" s="1"/>
  <c r="G55" i="143"/>
  <c r="F55" i="143"/>
  <c r="D55" i="143"/>
  <c r="C55" i="143"/>
  <c r="E54" i="143"/>
  <c r="E53" i="143"/>
  <c r="E55" i="143" s="1"/>
  <c r="E45" i="143"/>
  <c r="E44" i="143"/>
  <c r="E42" i="143"/>
  <c r="E41" i="143"/>
  <c r="E40" i="143"/>
  <c r="G35" i="143"/>
  <c r="F35" i="143"/>
  <c r="D35" i="143"/>
  <c r="C35" i="143"/>
  <c r="E34" i="143"/>
  <c r="E33" i="143"/>
  <c r="E35" i="143" s="1"/>
  <c r="G30" i="143"/>
  <c r="F30" i="143"/>
  <c r="D30" i="143"/>
  <c r="C30" i="143"/>
  <c r="E29" i="143"/>
  <c r="E28" i="143"/>
  <c r="E27" i="143"/>
  <c r="E26" i="143"/>
  <c r="P21" i="143" s="1"/>
  <c r="E25" i="143"/>
  <c r="E24" i="143"/>
  <c r="E23" i="143"/>
  <c r="R22" i="143"/>
  <c r="Q22" i="143"/>
  <c r="P22" i="143"/>
  <c r="O22" i="143"/>
  <c r="N22" i="143"/>
  <c r="L22" i="143"/>
  <c r="K22" i="143"/>
  <c r="I22" i="143"/>
  <c r="H22" i="143"/>
  <c r="E22" i="143"/>
  <c r="J17" i="143" s="1"/>
  <c r="R21" i="143"/>
  <c r="Q21" i="143"/>
  <c r="O21" i="143"/>
  <c r="N21" i="143"/>
  <c r="L21" i="143"/>
  <c r="K21" i="143"/>
  <c r="I21" i="143"/>
  <c r="H21" i="143"/>
  <c r="E21" i="143"/>
  <c r="R20" i="143"/>
  <c r="Q20" i="143"/>
  <c r="P20" i="143"/>
  <c r="O20" i="143"/>
  <c r="N20" i="143"/>
  <c r="L20" i="143"/>
  <c r="K20" i="143"/>
  <c r="J20" i="143"/>
  <c r="I20" i="143"/>
  <c r="H20" i="143"/>
  <c r="E20" i="143"/>
  <c r="R19" i="143"/>
  <c r="Q19" i="143"/>
  <c r="O19" i="143"/>
  <c r="N19" i="143"/>
  <c r="L19" i="143"/>
  <c r="K19" i="143"/>
  <c r="I19" i="143"/>
  <c r="H19" i="143"/>
  <c r="E19" i="143"/>
  <c r="R18" i="143"/>
  <c r="Q18" i="143"/>
  <c r="P18" i="143"/>
  <c r="O18" i="143"/>
  <c r="N18" i="143"/>
  <c r="L18" i="143"/>
  <c r="K18" i="143"/>
  <c r="J18" i="143"/>
  <c r="I18" i="143"/>
  <c r="H18" i="143"/>
  <c r="E18" i="143"/>
  <c r="R17" i="143"/>
  <c r="Q17" i="143"/>
  <c r="P17" i="143"/>
  <c r="O17" i="143"/>
  <c r="N17" i="143"/>
  <c r="L17" i="143"/>
  <c r="K17" i="143"/>
  <c r="I17" i="143"/>
  <c r="H17" i="143"/>
  <c r="E17" i="143"/>
  <c r="R16" i="143"/>
  <c r="Q16" i="143"/>
  <c r="O16" i="143"/>
  <c r="O23" i="143" s="1"/>
  <c r="N16" i="143"/>
  <c r="L16" i="143"/>
  <c r="K16" i="143"/>
  <c r="I16" i="143"/>
  <c r="H16" i="143"/>
  <c r="E16" i="143"/>
  <c r="R15" i="143"/>
  <c r="Q15" i="143"/>
  <c r="O15" i="143"/>
  <c r="N15" i="143"/>
  <c r="L15" i="143"/>
  <c r="K15" i="143"/>
  <c r="I15" i="143"/>
  <c r="H15" i="143"/>
  <c r="E15" i="143"/>
  <c r="R14" i="143"/>
  <c r="Q14" i="143"/>
  <c r="O14" i="143"/>
  <c r="N14" i="143"/>
  <c r="L14" i="143"/>
  <c r="K14" i="143"/>
  <c r="I14" i="143"/>
  <c r="H14" i="143"/>
  <c r="E14" i="143"/>
  <c r="P12" i="143" s="1"/>
  <c r="R13" i="143"/>
  <c r="Q13" i="143"/>
  <c r="O13" i="143"/>
  <c r="N13" i="143"/>
  <c r="L13" i="143"/>
  <c r="K13" i="143"/>
  <c r="I13" i="143"/>
  <c r="H13" i="143"/>
  <c r="E13" i="143"/>
  <c r="R12" i="143"/>
  <c r="Q12" i="143"/>
  <c r="O12" i="143"/>
  <c r="N12" i="143"/>
  <c r="L12" i="143"/>
  <c r="K12" i="143"/>
  <c r="I12" i="143"/>
  <c r="H12" i="143"/>
  <c r="E12" i="143"/>
  <c r="R11" i="143"/>
  <c r="Q11" i="143"/>
  <c r="O11" i="143"/>
  <c r="N11" i="143"/>
  <c r="L11" i="143"/>
  <c r="K11" i="143"/>
  <c r="I11" i="143"/>
  <c r="H11" i="143"/>
  <c r="E11" i="143"/>
  <c r="R10" i="143"/>
  <c r="Q10" i="143"/>
  <c r="O10" i="143"/>
  <c r="N10" i="143"/>
  <c r="L10" i="143"/>
  <c r="K10" i="143"/>
  <c r="I10" i="143"/>
  <c r="H10" i="143"/>
  <c r="E10" i="143"/>
  <c r="P10" i="143" s="1"/>
  <c r="G15" i="142"/>
  <c r="E15" i="142"/>
  <c r="D15" i="142"/>
  <c r="C15" i="142"/>
  <c r="F14" i="142"/>
  <c r="F13" i="142"/>
  <c r="F12" i="142"/>
  <c r="F11" i="142"/>
  <c r="F10" i="142"/>
  <c r="F9" i="142"/>
  <c r="F8" i="142"/>
  <c r="F7" i="142"/>
  <c r="F6" i="142"/>
  <c r="D27" i="141"/>
  <c r="C27" i="141"/>
  <c r="D26" i="141"/>
  <c r="C26" i="141"/>
  <c r="D25" i="141"/>
  <c r="C25" i="141"/>
  <c r="D24" i="141"/>
  <c r="C24" i="141"/>
  <c r="D23" i="141"/>
  <c r="C23" i="141"/>
  <c r="D22" i="141"/>
  <c r="C22" i="141"/>
  <c r="D21" i="141"/>
  <c r="C21" i="141"/>
  <c r="D20" i="141"/>
  <c r="C20" i="141"/>
  <c r="D19" i="141"/>
  <c r="C19" i="141"/>
  <c r="D18" i="141"/>
  <c r="C18" i="141"/>
  <c r="D17" i="141"/>
  <c r="C17" i="141"/>
  <c r="D16" i="141"/>
  <c r="C16" i="141"/>
  <c r="D15" i="141"/>
  <c r="C15" i="141"/>
  <c r="D14" i="141"/>
  <c r="C14" i="141"/>
  <c r="D13" i="141"/>
  <c r="C13" i="141"/>
  <c r="D12" i="141"/>
  <c r="C12" i="141"/>
  <c r="D11" i="141"/>
  <c r="C11" i="141"/>
  <c r="D9" i="141"/>
  <c r="C9" i="141"/>
  <c r="D8" i="141"/>
  <c r="C8" i="141"/>
  <c r="C63" i="140"/>
  <c r="B63" i="140"/>
  <c r="S189" i="138"/>
  <c r="R189" i="138"/>
  <c r="Q189" i="138"/>
  <c r="P189" i="138"/>
  <c r="O189" i="138"/>
  <c r="N189" i="138"/>
  <c r="M189" i="138"/>
  <c r="L189" i="138"/>
  <c r="K189" i="138"/>
  <c r="J189" i="138"/>
  <c r="I189" i="138"/>
  <c r="H189" i="138"/>
  <c r="G189" i="138"/>
  <c r="F189" i="138"/>
  <c r="E189" i="138"/>
  <c r="D189" i="138"/>
  <c r="C189" i="138"/>
  <c r="T188" i="138"/>
  <c r="T187" i="138"/>
  <c r="T186" i="138"/>
  <c r="T185" i="138"/>
  <c r="T184" i="138"/>
  <c r="V180" i="138"/>
  <c r="V179" i="138"/>
  <c r="V178" i="138"/>
  <c r="V177" i="138"/>
  <c r="V176" i="138"/>
  <c r="V175" i="138"/>
  <c r="V174" i="138"/>
  <c r="V173" i="138"/>
  <c r="V172" i="138"/>
  <c r="V171" i="138"/>
  <c r="V170" i="138"/>
  <c r="V169" i="138"/>
  <c r="V168" i="138"/>
  <c r="V167" i="138"/>
  <c r="V166" i="138"/>
  <c r="V165" i="138"/>
  <c r="V164" i="138"/>
  <c r="V163" i="138"/>
  <c r="V162" i="138"/>
  <c r="V161" i="138"/>
  <c r="V160" i="138"/>
  <c r="V159" i="138"/>
  <c r="V158" i="138"/>
  <c r="V157" i="138"/>
  <c r="V156" i="138"/>
  <c r="V155" i="138"/>
  <c r="V154" i="138"/>
  <c r="V153" i="138"/>
  <c r="V152" i="138"/>
  <c r="V151" i="138"/>
  <c r="V150" i="138"/>
  <c r="V149" i="138"/>
  <c r="V148" i="138"/>
  <c r="V147" i="138"/>
  <c r="V146" i="138"/>
  <c r="V145" i="138"/>
  <c r="V144" i="138"/>
  <c r="V143" i="138"/>
  <c r="V142" i="138"/>
  <c r="V141" i="138"/>
  <c r="V140" i="138"/>
  <c r="V139" i="138"/>
  <c r="V138" i="138"/>
  <c r="V137" i="138"/>
  <c r="V136" i="138"/>
  <c r="V135" i="138"/>
  <c r="V134" i="138"/>
  <c r="V133" i="138"/>
  <c r="V132" i="138"/>
  <c r="V131" i="138"/>
  <c r="V130" i="138"/>
  <c r="V129" i="138"/>
  <c r="V128" i="138"/>
  <c r="V127" i="138"/>
  <c r="V126" i="138"/>
  <c r="V125" i="138"/>
  <c r="V124" i="138"/>
  <c r="V123" i="138"/>
  <c r="V122" i="138"/>
  <c r="V121" i="138"/>
  <c r="V120" i="138"/>
  <c r="V119" i="138"/>
  <c r="V118" i="138"/>
  <c r="V117" i="138"/>
  <c r="V116" i="138"/>
  <c r="V115" i="138"/>
  <c r="V114" i="138"/>
  <c r="V113" i="138"/>
  <c r="V112" i="138"/>
  <c r="V111" i="138"/>
  <c r="V110" i="138"/>
  <c r="V109" i="138"/>
  <c r="V108" i="138"/>
  <c r="V107" i="138"/>
  <c r="V106" i="138"/>
  <c r="V105" i="138"/>
  <c r="V104" i="138"/>
  <c r="V103" i="138"/>
  <c r="V102" i="138"/>
  <c r="V101" i="138"/>
  <c r="V100" i="138"/>
  <c r="V99" i="138"/>
  <c r="V98" i="138"/>
  <c r="V97" i="138"/>
  <c r="V96" i="138"/>
  <c r="V95" i="138"/>
  <c r="V94" i="138"/>
  <c r="V93" i="138"/>
  <c r="V92" i="138"/>
  <c r="V91" i="138"/>
  <c r="V90" i="138"/>
  <c r="V89" i="138"/>
  <c r="V88" i="138"/>
  <c r="V87" i="138"/>
  <c r="V86" i="138"/>
  <c r="V85" i="138"/>
  <c r="V84" i="138"/>
  <c r="V83" i="138"/>
  <c r="V82" i="138"/>
  <c r="V81" i="138"/>
  <c r="V80" i="138"/>
  <c r="V79" i="138"/>
  <c r="V78" i="138"/>
  <c r="V77" i="138"/>
  <c r="V76" i="138"/>
  <c r="V75" i="138"/>
  <c r="V74" i="138"/>
  <c r="V73" i="138"/>
  <c r="V72" i="138"/>
  <c r="V71" i="138"/>
  <c r="V70" i="138"/>
  <c r="V69" i="138"/>
  <c r="S68" i="138"/>
  <c r="R68" i="138"/>
  <c r="Q68" i="138"/>
  <c r="P68" i="138"/>
  <c r="O68" i="138"/>
  <c r="N68" i="138"/>
  <c r="M68" i="138"/>
  <c r="L68" i="138"/>
  <c r="K68" i="138"/>
  <c r="J68" i="138"/>
  <c r="I68" i="138"/>
  <c r="H68" i="138"/>
  <c r="G68" i="138"/>
  <c r="F68" i="138"/>
  <c r="E68" i="138"/>
  <c r="D68" i="138"/>
  <c r="C68" i="138"/>
  <c r="T67" i="138"/>
  <c r="V67" i="138" s="1"/>
  <c r="T66" i="138"/>
  <c r="V65" i="138"/>
  <c r="V64" i="138"/>
  <c r="S63" i="138"/>
  <c r="R63" i="138"/>
  <c r="Q63" i="138"/>
  <c r="P63" i="138"/>
  <c r="O63" i="138"/>
  <c r="N63" i="138"/>
  <c r="M63" i="138"/>
  <c r="L63" i="138"/>
  <c r="K63" i="138"/>
  <c r="J63" i="138"/>
  <c r="I63" i="138"/>
  <c r="H63" i="138"/>
  <c r="G63" i="138"/>
  <c r="F63" i="138"/>
  <c r="E63" i="138"/>
  <c r="D63" i="138"/>
  <c r="C63" i="138"/>
  <c r="T62" i="138"/>
  <c r="V62" i="138" s="1"/>
  <c r="T61" i="138"/>
  <c r="V60" i="138"/>
  <c r="V59" i="138"/>
  <c r="S58" i="138"/>
  <c r="R58" i="138"/>
  <c r="Q58" i="138"/>
  <c r="P58" i="138"/>
  <c r="O58" i="138"/>
  <c r="N58" i="138"/>
  <c r="M58" i="138"/>
  <c r="L58" i="138"/>
  <c r="K58" i="138"/>
  <c r="J58" i="138"/>
  <c r="I58" i="138"/>
  <c r="H58" i="138"/>
  <c r="G58" i="138"/>
  <c r="F58" i="138"/>
  <c r="E58" i="138"/>
  <c r="D58" i="138"/>
  <c r="C58" i="138"/>
  <c r="T57" i="138"/>
  <c r="V57" i="138" s="1"/>
  <c r="T56" i="138"/>
  <c r="V55" i="138"/>
  <c r="V54" i="138"/>
  <c r="S53" i="138"/>
  <c r="R53" i="138"/>
  <c r="Q53" i="138"/>
  <c r="P53" i="138"/>
  <c r="O53" i="138"/>
  <c r="N53" i="138"/>
  <c r="M53" i="138"/>
  <c r="L53" i="138"/>
  <c r="K53" i="138"/>
  <c r="J53" i="138"/>
  <c r="I53" i="138"/>
  <c r="H53" i="138"/>
  <c r="G53" i="138"/>
  <c r="F53" i="138"/>
  <c r="E53" i="138"/>
  <c r="D53" i="138"/>
  <c r="C53" i="138"/>
  <c r="T52" i="138"/>
  <c r="V52" i="138" s="1"/>
  <c r="T51" i="138"/>
  <c r="V51" i="138" s="1"/>
  <c r="T50" i="138"/>
  <c r="V49" i="138"/>
  <c r="S48" i="138"/>
  <c r="R48" i="138"/>
  <c r="Q48" i="138"/>
  <c r="P48" i="138"/>
  <c r="O48" i="138"/>
  <c r="N48" i="138"/>
  <c r="M48" i="138"/>
  <c r="L48" i="138"/>
  <c r="K48" i="138"/>
  <c r="J48" i="138"/>
  <c r="I48" i="138"/>
  <c r="H48" i="138"/>
  <c r="G48" i="138"/>
  <c r="F48" i="138"/>
  <c r="E48" i="138"/>
  <c r="D48" i="138"/>
  <c r="C48" i="138"/>
  <c r="T47" i="138"/>
  <c r="V47" i="138" s="1"/>
  <c r="T46" i="138"/>
  <c r="V46" i="138" s="1"/>
  <c r="T45" i="138"/>
  <c r="V45" i="138" s="1"/>
  <c r="T44" i="138"/>
  <c r="V44" i="138" s="1"/>
  <c r="T43" i="138"/>
  <c r="V42" i="138"/>
  <c r="V41" i="138"/>
  <c r="V40" i="138"/>
  <c r="V39" i="138"/>
  <c r="T39" i="138"/>
  <c r="T38" i="138"/>
  <c r="V38" i="138" s="1"/>
  <c r="V37" i="138"/>
  <c r="T37" i="138"/>
  <c r="T36" i="138"/>
  <c r="V36" i="138" s="1"/>
  <c r="T35" i="138"/>
  <c r="V35" i="138" s="1"/>
  <c r="T34" i="138"/>
  <c r="V34" i="138" s="1"/>
  <c r="V33" i="138"/>
  <c r="S33" i="138"/>
  <c r="R33" i="138"/>
  <c r="Q33" i="138"/>
  <c r="P33" i="138"/>
  <c r="O33" i="138"/>
  <c r="N33" i="138"/>
  <c r="M33" i="138"/>
  <c r="L33" i="138"/>
  <c r="K33" i="138"/>
  <c r="J33" i="138"/>
  <c r="I33" i="138"/>
  <c r="H33" i="138"/>
  <c r="G33" i="138"/>
  <c r="F33" i="138"/>
  <c r="E33" i="138"/>
  <c r="D33" i="138"/>
  <c r="C33" i="138"/>
  <c r="V32" i="138"/>
  <c r="V31" i="138"/>
  <c r="V30" i="138"/>
  <c r="V29" i="138"/>
  <c r="S28" i="138"/>
  <c r="R28" i="138"/>
  <c r="Q28" i="138"/>
  <c r="P28" i="138"/>
  <c r="O28" i="138"/>
  <c r="N28" i="138"/>
  <c r="M28" i="138"/>
  <c r="L28" i="138"/>
  <c r="K28" i="138"/>
  <c r="J28" i="138"/>
  <c r="I28" i="138"/>
  <c r="H28" i="138"/>
  <c r="G28" i="138"/>
  <c r="F28" i="138"/>
  <c r="E28" i="138"/>
  <c r="D28" i="138"/>
  <c r="C28" i="138"/>
  <c r="V27" i="138"/>
  <c r="W27" i="138" s="1"/>
  <c r="T27" i="138"/>
  <c r="T26" i="138"/>
  <c r="V26" i="138" s="1"/>
  <c r="W26" i="138" s="1"/>
  <c r="T25" i="138"/>
  <c r="V25" i="138" s="1"/>
  <c r="W25" i="138" s="1"/>
  <c r="T24" i="138"/>
  <c r="V24" i="138" s="1"/>
  <c r="W24" i="138" s="1"/>
  <c r="T23" i="138"/>
  <c r="V23" i="138" s="1"/>
  <c r="W23" i="138" s="1"/>
  <c r="V22" i="138"/>
  <c r="W22" i="138" s="1"/>
  <c r="T22" i="138"/>
  <c r="T21" i="138"/>
  <c r="V21" i="138" s="1"/>
  <c r="W21" i="138" s="1"/>
  <c r="V20" i="138"/>
  <c r="W20" i="138" s="1"/>
  <c r="T20" i="138"/>
  <c r="T19" i="138"/>
  <c r="V19" i="138" s="1"/>
  <c r="W19" i="138" s="1"/>
  <c r="V18" i="138"/>
  <c r="W18" i="138" s="1"/>
  <c r="T18" i="138"/>
  <c r="T17" i="138"/>
  <c r="V17" i="138" s="1"/>
  <c r="W17" i="138" s="1"/>
  <c r="T16" i="138"/>
  <c r="V16" i="138" s="1"/>
  <c r="W16" i="138" s="1"/>
  <c r="T15" i="138"/>
  <c r="V15" i="138" s="1"/>
  <c r="W15" i="138" s="1"/>
  <c r="T14" i="138"/>
  <c r="V14" i="138" s="1"/>
  <c r="W14" i="138" s="1"/>
  <c r="W13" i="138"/>
  <c r="T13" i="138"/>
  <c r="V13" i="138" s="1"/>
  <c r="T12" i="138"/>
  <c r="V12" i="138" s="1"/>
  <c r="W12" i="138" s="1"/>
  <c r="T11" i="138"/>
  <c r="V11" i="138" s="1"/>
  <c r="W11" i="138" s="1"/>
  <c r="T10" i="138"/>
  <c r="V10" i="138" s="1"/>
  <c r="W10" i="138" s="1"/>
  <c r="T9" i="138"/>
  <c r="V9" i="138" s="1"/>
  <c r="W9" i="138" s="1"/>
  <c r="W8" i="138"/>
  <c r="V8" i="138"/>
  <c r="T8" i="138"/>
  <c r="J29" i="137"/>
  <c r="K29" i="137" s="1"/>
  <c r="D29" i="137"/>
  <c r="C29" i="137"/>
  <c r="J28" i="137"/>
  <c r="K28" i="137" s="1"/>
  <c r="J27" i="137"/>
  <c r="K27" i="137" s="1"/>
  <c r="J26" i="137"/>
  <c r="K26" i="137" s="1"/>
  <c r="J25" i="137"/>
  <c r="K25" i="137" s="1"/>
  <c r="J24" i="137"/>
  <c r="K24" i="137" s="1"/>
  <c r="J23" i="137"/>
  <c r="K23" i="137" s="1"/>
  <c r="J22" i="137"/>
  <c r="K22" i="137" s="1"/>
  <c r="J21" i="137"/>
  <c r="K21" i="137" s="1"/>
  <c r="H21" i="137"/>
  <c r="G21" i="137"/>
  <c r="J20" i="137"/>
  <c r="K20" i="137" s="1"/>
  <c r="H20" i="137"/>
  <c r="G20" i="137"/>
  <c r="J19" i="137"/>
  <c r="K19" i="137" s="1"/>
  <c r="H19" i="137"/>
  <c r="G19" i="137"/>
  <c r="J18" i="137"/>
  <c r="K18" i="137" s="1"/>
  <c r="H18" i="137"/>
  <c r="G18" i="137"/>
  <c r="J17" i="137"/>
  <c r="K17" i="137" s="1"/>
  <c r="H17" i="137"/>
  <c r="G17" i="137"/>
  <c r="J16" i="137"/>
  <c r="K16" i="137" s="1"/>
  <c r="H16" i="137"/>
  <c r="G16" i="137"/>
  <c r="J15" i="137"/>
  <c r="K15" i="137" s="1"/>
  <c r="H15" i="137"/>
  <c r="G15" i="137"/>
  <c r="J14" i="137"/>
  <c r="K14" i="137" s="1"/>
  <c r="H14" i="137"/>
  <c r="G14" i="137"/>
  <c r="J13" i="137"/>
  <c r="K13" i="137" s="1"/>
  <c r="H13" i="137"/>
  <c r="G13" i="137"/>
  <c r="O12" i="137"/>
  <c r="J12" i="137"/>
  <c r="K12" i="137" s="1"/>
  <c r="H12" i="137"/>
  <c r="G12" i="137"/>
  <c r="J11" i="137"/>
  <c r="K11" i="137" s="1"/>
  <c r="H11" i="137"/>
  <c r="G11" i="137"/>
  <c r="J10" i="137"/>
  <c r="K10" i="137" s="1"/>
  <c r="H10" i="137"/>
  <c r="G10" i="137"/>
  <c r="J9" i="137"/>
  <c r="K9" i="137" s="1"/>
  <c r="H9" i="137"/>
  <c r="G9" i="137"/>
  <c r="D28" i="136"/>
  <c r="C28" i="136"/>
  <c r="M20" i="135"/>
  <c r="L20" i="135"/>
  <c r="K20" i="135"/>
  <c r="J20" i="135"/>
  <c r="I20" i="135"/>
  <c r="H20" i="135"/>
  <c r="G20" i="135"/>
  <c r="F20" i="135"/>
  <c r="E20" i="135"/>
  <c r="D20" i="135"/>
  <c r="C20" i="135"/>
  <c r="B20" i="135"/>
  <c r="O19" i="135"/>
  <c r="N19" i="135"/>
  <c r="N18" i="135"/>
  <c r="O18" i="135" s="1"/>
  <c r="N17" i="135"/>
  <c r="O17" i="135" s="1"/>
  <c r="N16" i="135"/>
  <c r="O16" i="135" s="1"/>
  <c r="O15" i="135"/>
  <c r="N15" i="135"/>
  <c r="N14" i="135"/>
  <c r="O14" i="135" s="1"/>
  <c r="O13" i="135"/>
  <c r="N13" i="135"/>
  <c r="N12" i="135"/>
  <c r="O12" i="135" s="1"/>
  <c r="N11" i="135"/>
  <c r="O11" i="135" s="1"/>
  <c r="N10" i="135"/>
  <c r="O10" i="135" s="1"/>
  <c r="N9" i="135"/>
  <c r="O9" i="135" s="1"/>
  <c r="N8" i="135"/>
  <c r="O8" i="135" s="1"/>
  <c r="O7" i="135"/>
  <c r="N7" i="135"/>
  <c r="F32" i="134"/>
  <c r="E32" i="134"/>
  <c r="D32" i="134"/>
  <c r="C32" i="134"/>
  <c r="B32" i="134"/>
  <c r="G30" i="134"/>
  <c r="G28" i="134"/>
  <c r="G26" i="134"/>
  <c r="G24" i="134"/>
  <c r="G22" i="134"/>
  <c r="G20" i="134"/>
  <c r="G18" i="134"/>
  <c r="G16" i="134"/>
  <c r="G14" i="134"/>
  <c r="G12" i="134"/>
  <c r="G10" i="134"/>
  <c r="G8" i="134"/>
  <c r="F12" i="133"/>
  <c r="E12" i="133"/>
  <c r="D12" i="133"/>
  <c r="C12" i="133"/>
  <c r="G11" i="133"/>
  <c r="G10" i="133"/>
  <c r="G9" i="133"/>
  <c r="G8" i="133"/>
  <c r="G7" i="133"/>
  <c r="G6" i="133"/>
  <c r="D45" i="132"/>
  <c r="H42" i="132"/>
  <c r="H41" i="132"/>
  <c r="G41" i="132"/>
  <c r="F41" i="132"/>
  <c r="E41" i="132"/>
  <c r="D41" i="132"/>
  <c r="C41" i="132"/>
  <c r="G35" i="132"/>
  <c r="F35" i="132"/>
  <c r="E35" i="132"/>
  <c r="D35" i="132"/>
  <c r="C35" i="132"/>
  <c r="H34" i="132"/>
  <c r="H33" i="132"/>
  <c r="H32" i="132"/>
  <c r="G28" i="132"/>
  <c r="F28" i="132"/>
  <c r="E28" i="132"/>
  <c r="D28" i="132"/>
  <c r="C28" i="132"/>
  <c r="H27" i="132"/>
  <c r="H26" i="132"/>
  <c r="H25" i="132"/>
  <c r="H24" i="132"/>
  <c r="H23" i="132"/>
  <c r="H22" i="132"/>
  <c r="H21" i="132"/>
  <c r="H20" i="132"/>
  <c r="H19" i="132"/>
  <c r="H18" i="132"/>
  <c r="H17" i="132"/>
  <c r="H16" i="132"/>
  <c r="H15" i="132"/>
  <c r="H14" i="132"/>
  <c r="H13" i="132"/>
  <c r="H12" i="132"/>
  <c r="H10" i="132"/>
  <c r="H9" i="132"/>
  <c r="H8" i="132"/>
  <c r="G10" i="131"/>
  <c r="F10" i="131"/>
  <c r="E10" i="131"/>
  <c r="D10" i="131"/>
  <c r="C10" i="131"/>
  <c r="H9" i="131"/>
  <c r="B9" i="131"/>
  <c r="H8" i="131"/>
  <c r="B8" i="131"/>
  <c r="H7" i="131"/>
  <c r="B7" i="131"/>
  <c r="E9" i="130"/>
  <c r="E8" i="130"/>
  <c r="E7" i="130"/>
  <c r="E6" i="130"/>
  <c r="E17" i="129"/>
  <c r="C17" i="129"/>
  <c r="F7" i="129"/>
  <c r="I23" i="128"/>
  <c r="G23" i="128"/>
  <c r="H21" i="128" s="1"/>
  <c r="E23" i="128"/>
  <c r="C23" i="128"/>
  <c r="D22" i="128" s="1"/>
  <c r="H22" i="128"/>
  <c r="D21" i="128"/>
  <c r="J20" i="128"/>
  <c r="H20" i="128"/>
  <c r="J19" i="128"/>
  <c r="H19" i="128"/>
  <c r="D19" i="128"/>
  <c r="H18" i="128"/>
  <c r="D18" i="128"/>
  <c r="J17" i="128"/>
  <c r="H17" i="128"/>
  <c r="J16" i="128"/>
  <c r="H16" i="128"/>
  <c r="J15" i="128"/>
  <c r="H15" i="128"/>
  <c r="D15" i="128"/>
  <c r="H14" i="128"/>
  <c r="D14" i="128"/>
  <c r="H13" i="128"/>
  <c r="D13" i="128"/>
  <c r="J12" i="128"/>
  <c r="H12" i="128"/>
  <c r="J11" i="128"/>
  <c r="H11" i="128"/>
  <c r="D11" i="128"/>
  <c r="H10" i="128"/>
  <c r="D10" i="128"/>
  <c r="J9" i="128"/>
  <c r="H9" i="128"/>
  <c r="J8" i="128"/>
  <c r="H8" i="128"/>
  <c r="G15" i="127"/>
  <c r="F15" i="127"/>
  <c r="E15" i="127"/>
  <c r="D15" i="127"/>
  <c r="C15" i="127"/>
  <c r="G10" i="127"/>
  <c r="F10" i="127"/>
  <c r="E10" i="127"/>
  <c r="D10" i="127"/>
  <c r="C10" i="127"/>
  <c r="G26" i="126"/>
  <c r="H26" i="126" s="1"/>
  <c r="F26" i="126"/>
  <c r="D26" i="126"/>
  <c r="C26" i="126"/>
  <c r="G25" i="126"/>
  <c r="H25" i="126" s="1"/>
  <c r="E25" i="126"/>
  <c r="G24" i="126"/>
  <c r="H24" i="126" s="1"/>
  <c r="E24" i="126"/>
  <c r="G23" i="126"/>
  <c r="H23" i="126" s="1"/>
  <c r="E23" i="126"/>
  <c r="G22" i="126"/>
  <c r="H22" i="126" s="1"/>
  <c r="E22" i="126"/>
  <c r="G21" i="126"/>
  <c r="H21" i="126" s="1"/>
  <c r="E21" i="126"/>
  <c r="H20" i="126"/>
  <c r="G20" i="126"/>
  <c r="E20" i="126"/>
  <c r="G19" i="126"/>
  <c r="H19" i="126" s="1"/>
  <c r="E19" i="126"/>
  <c r="G18" i="126"/>
  <c r="H18" i="126" s="1"/>
  <c r="E18" i="126"/>
  <c r="H17" i="126"/>
  <c r="G17" i="126"/>
  <c r="E17" i="126"/>
  <c r="G16" i="126"/>
  <c r="H16" i="126" s="1"/>
  <c r="E16" i="126"/>
  <c r="G15" i="126"/>
  <c r="H15" i="126" s="1"/>
  <c r="E15" i="126"/>
  <c r="H14" i="126"/>
  <c r="G14" i="126"/>
  <c r="E14" i="126"/>
  <c r="G13" i="126"/>
  <c r="H13" i="126" s="1"/>
  <c r="E13" i="126"/>
  <c r="G12" i="126"/>
  <c r="H12" i="126" s="1"/>
  <c r="E12" i="126"/>
  <c r="G11" i="126"/>
  <c r="H11" i="126" s="1"/>
  <c r="E11" i="126"/>
  <c r="H10" i="126"/>
  <c r="G10" i="126"/>
  <c r="E10" i="126"/>
  <c r="G9" i="126"/>
  <c r="H9" i="126" s="1"/>
  <c r="E9" i="126"/>
  <c r="G8" i="126"/>
  <c r="H8" i="126" s="1"/>
  <c r="E8" i="126"/>
  <c r="G7" i="126"/>
  <c r="H7" i="126" s="1"/>
  <c r="E7" i="126"/>
  <c r="G6" i="126"/>
  <c r="H6" i="126" s="1"/>
  <c r="E6" i="126"/>
  <c r="J32" i="125"/>
  <c r="J31" i="125"/>
  <c r="I29" i="125"/>
  <c r="H29" i="125"/>
  <c r="G29" i="125"/>
  <c r="F29" i="125"/>
  <c r="E29" i="125"/>
  <c r="D29" i="125"/>
  <c r="C29" i="125"/>
  <c r="J28" i="125"/>
  <c r="J27" i="125"/>
  <c r="J26" i="125"/>
  <c r="J25" i="125"/>
  <c r="J24" i="125"/>
  <c r="J23" i="125"/>
  <c r="J22" i="125"/>
  <c r="J21" i="125"/>
  <c r="J20" i="125"/>
  <c r="J19" i="125"/>
  <c r="J18" i="125"/>
  <c r="J17" i="125"/>
  <c r="J16" i="125"/>
  <c r="J15" i="125"/>
  <c r="J14" i="125"/>
  <c r="J13" i="125"/>
  <c r="J12" i="125"/>
  <c r="J11" i="125"/>
  <c r="J10" i="125"/>
  <c r="J9" i="125"/>
  <c r="E40" i="124"/>
  <c r="D40" i="124"/>
  <c r="E36" i="124"/>
  <c r="D36" i="124"/>
  <c r="E32" i="124"/>
  <c r="D32" i="124"/>
  <c r="D26" i="124"/>
  <c r="C26" i="124"/>
  <c r="N27" i="123"/>
  <c r="M27" i="123"/>
  <c r="L27" i="123"/>
  <c r="K27" i="123"/>
  <c r="J27" i="123"/>
  <c r="I27" i="123"/>
  <c r="H27" i="123"/>
  <c r="G27" i="123"/>
  <c r="F27" i="123"/>
  <c r="E27" i="123"/>
  <c r="D27" i="123"/>
  <c r="C27" i="123"/>
  <c r="O25" i="123"/>
  <c r="O24" i="123"/>
  <c r="O23" i="123"/>
  <c r="O22" i="123"/>
  <c r="O21" i="123"/>
  <c r="O20" i="123"/>
  <c r="O19" i="123"/>
  <c r="O18" i="123"/>
  <c r="O17" i="123"/>
  <c r="O16" i="123"/>
  <c r="O15" i="123"/>
  <c r="O14" i="123"/>
  <c r="O13" i="123"/>
  <c r="O12" i="123"/>
  <c r="O11" i="123"/>
  <c r="O10" i="123"/>
  <c r="O9" i="123"/>
  <c r="O8" i="123"/>
  <c r="O7" i="123"/>
  <c r="M70" i="122"/>
  <c r="L70" i="122"/>
  <c r="K70" i="122"/>
  <c r="J70" i="122"/>
  <c r="I70" i="122"/>
  <c r="H70" i="122"/>
  <c r="G70" i="122"/>
  <c r="F70" i="122"/>
  <c r="E70" i="122"/>
  <c r="D70" i="122"/>
  <c r="C70" i="122"/>
  <c r="B70" i="122"/>
  <c r="N68" i="122"/>
  <c r="N66" i="122"/>
  <c r="N64" i="122"/>
  <c r="N62" i="122"/>
  <c r="N60" i="122"/>
  <c r="N58" i="122"/>
  <c r="N56" i="122"/>
  <c r="N54" i="122"/>
  <c r="N52" i="122"/>
  <c r="N50" i="122"/>
  <c r="N48" i="122"/>
  <c r="N46" i="122"/>
  <c r="N44" i="122"/>
  <c r="O33" i="122"/>
  <c r="N33" i="122"/>
  <c r="M33" i="122"/>
  <c r="L33" i="122"/>
  <c r="K33" i="122"/>
  <c r="J33" i="122"/>
  <c r="I33" i="122"/>
  <c r="H33" i="122"/>
  <c r="G33" i="122"/>
  <c r="F33" i="122"/>
  <c r="E33" i="122"/>
  <c r="D33" i="122"/>
  <c r="C33" i="122"/>
  <c r="B33" i="122"/>
  <c r="Q42" i="121"/>
  <c r="R42" i="121" s="1"/>
  <c r="Q41" i="121"/>
  <c r="R41" i="121" s="1"/>
  <c r="Q40" i="121"/>
  <c r="R40" i="121" s="1"/>
  <c r="Q39" i="121"/>
  <c r="R39" i="121" s="1"/>
  <c r="Q38" i="121"/>
  <c r="R38" i="121" s="1"/>
  <c r="Q37" i="121"/>
  <c r="R37" i="121" s="1"/>
  <c r="Q36" i="121"/>
  <c r="R36" i="121" s="1"/>
  <c r="Q35" i="121"/>
  <c r="R35" i="121" s="1"/>
  <c r="O35" i="121"/>
  <c r="O34" i="121"/>
  <c r="Q34" i="121" s="1"/>
  <c r="R34" i="121" s="1"/>
  <c r="Q33" i="121"/>
  <c r="R33" i="121" s="1"/>
  <c r="O32" i="121"/>
  <c r="Q32" i="121" s="1"/>
  <c r="R32" i="121" s="1"/>
  <c r="R31" i="121"/>
  <c r="Q31" i="121"/>
  <c r="O31" i="121"/>
  <c r="Q30" i="121"/>
  <c r="R30" i="121" s="1"/>
  <c r="Q29" i="121"/>
  <c r="R29" i="121" s="1"/>
  <c r="N27" i="121"/>
  <c r="M27" i="121"/>
  <c r="L27" i="121"/>
  <c r="K27" i="121"/>
  <c r="J27" i="121"/>
  <c r="I27" i="121"/>
  <c r="H27" i="121"/>
  <c r="G27" i="121"/>
  <c r="F27" i="121"/>
  <c r="E27" i="121"/>
  <c r="D27" i="121"/>
  <c r="C27" i="121"/>
  <c r="N26" i="121"/>
  <c r="M26" i="121"/>
  <c r="L26" i="121"/>
  <c r="K26" i="121"/>
  <c r="J26" i="121"/>
  <c r="I26" i="121"/>
  <c r="H26" i="121"/>
  <c r="G26" i="121"/>
  <c r="F26" i="121"/>
  <c r="E26" i="121"/>
  <c r="D26" i="121"/>
  <c r="C26" i="121"/>
  <c r="O26" i="121" s="1"/>
  <c r="Q26" i="121" s="1"/>
  <c r="R26" i="121" s="1"/>
  <c r="N25" i="121"/>
  <c r="M25" i="121"/>
  <c r="L25" i="121"/>
  <c r="K25" i="121"/>
  <c r="J25" i="121"/>
  <c r="I25" i="121"/>
  <c r="H25" i="121"/>
  <c r="G25" i="121"/>
  <c r="F25" i="121"/>
  <c r="E25" i="121"/>
  <c r="D25" i="121"/>
  <c r="C25" i="121"/>
  <c r="N24" i="121"/>
  <c r="M24" i="121"/>
  <c r="L24" i="121"/>
  <c r="K24" i="121"/>
  <c r="J24" i="121"/>
  <c r="I24" i="121"/>
  <c r="H24" i="121"/>
  <c r="G24" i="121"/>
  <c r="F24" i="121"/>
  <c r="E24" i="121"/>
  <c r="D24" i="121"/>
  <c r="C24" i="121"/>
  <c r="O24" i="121" s="1"/>
  <c r="Q24" i="121" s="1"/>
  <c r="R24" i="121" s="1"/>
  <c r="N23" i="121"/>
  <c r="M23" i="121"/>
  <c r="L23" i="121"/>
  <c r="K23" i="121"/>
  <c r="J23" i="121"/>
  <c r="I23" i="121"/>
  <c r="H23" i="121"/>
  <c r="G23" i="121"/>
  <c r="F23" i="121"/>
  <c r="E23" i="121"/>
  <c r="D23" i="121"/>
  <c r="C23" i="121"/>
  <c r="N22" i="121"/>
  <c r="M22" i="121"/>
  <c r="L22" i="121"/>
  <c r="K22" i="121"/>
  <c r="J22" i="121"/>
  <c r="I22" i="121"/>
  <c r="H22" i="121"/>
  <c r="G22" i="121"/>
  <c r="F22" i="121"/>
  <c r="E22" i="121"/>
  <c r="D22" i="121"/>
  <c r="C22" i="121"/>
  <c r="N21" i="121"/>
  <c r="M21" i="121"/>
  <c r="L21" i="121"/>
  <c r="K21" i="121"/>
  <c r="J21" i="121"/>
  <c r="I21" i="121"/>
  <c r="H21" i="121"/>
  <c r="G21" i="121"/>
  <c r="F21" i="121"/>
  <c r="E21" i="121"/>
  <c r="D21" i="121"/>
  <c r="C21" i="121"/>
  <c r="N20" i="121"/>
  <c r="M20" i="121"/>
  <c r="L20" i="121"/>
  <c r="K20" i="121"/>
  <c r="J20" i="121"/>
  <c r="I20" i="121"/>
  <c r="H20" i="121"/>
  <c r="G20" i="121"/>
  <c r="F20" i="121"/>
  <c r="E20" i="121"/>
  <c r="D20" i="121"/>
  <c r="C20" i="121"/>
  <c r="O20" i="121" s="1"/>
  <c r="Q20" i="121" s="1"/>
  <c r="R20" i="121" s="1"/>
  <c r="N19" i="121"/>
  <c r="M19" i="121"/>
  <c r="L19" i="121"/>
  <c r="K19" i="121"/>
  <c r="J19" i="121"/>
  <c r="I19" i="121"/>
  <c r="H19" i="121"/>
  <c r="G19" i="121"/>
  <c r="F19" i="121"/>
  <c r="E19" i="121"/>
  <c r="D19" i="121"/>
  <c r="C19" i="121"/>
  <c r="N18" i="121"/>
  <c r="M18" i="121"/>
  <c r="L18" i="121"/>
  <c r="K18" i="121"/>
  <c r="J18" i="121"/>
  <c r="I18" i="121"/>
  <c r="H18" i="121"/>
  <c r="G18" i="121"/>
  <c r="F18" i="121"/>
  <c r="E18" i="121"/>
  <c r="D18" i="121"/>
  <c r="C18" i="121"/>
  <c r="N17" i="121"/>
  <c r="M17" i="121"/>
  <c r="L17" i="121"/>
  <c r="K17" i="121"/>
  <c r="J17" i="121"/>
  <c r="I17" i="121"/>
  <c r="H17" i="121"/>
  <c r="G17" i="121"/>
  <c r="F17" i="121"/>
  <c r="E17" i="121"/>
  <c r="D17" i="121"/>
  <c r="C17" i="121"/>
  <c r="N16" i="121"/>
  <c r="M16" i="121"/>
  <c r="L16" i="121"/>
  <c r="K16" i="121"/>
  <c r="J16" i="121"/>
  <c r="I16" i="121"/>
  <c r="H16" i="121"/>
  <c r="G16" i="121"/>
  <c r="F16" i="121"/>
  <c r="E16" i="121"/>
  <c r="D16" i="121"/>
  <c r="C16" i="121"/>
  <c r="O16" i="121" s="1"/>
  <c r="Q16" i="121" s="1"/>
  <c r="R16" i="121" s="1"/>
  <c r="N15" i="121"/>
  <c r="M15" i="121"/>
  <c r="L15" i="121"/>
  <c r="K15" i="121"/>
  <c r="J15" i="121"/>
  <c r="I15" i="121"/>
  <c r="H15" i="121"/>
  <c r="G15" i="121"/>
  <c r="F15" i="121"/>
  <c r="E15" i="121"/>
  <c r="D15" i="121"/>
  <c r="C15" i="121"/>
  <c r="N14" i="121"/>
  <c r="M14" i="121"/>
  <c r="L14" i="121"/>
  <c r="K14" i="121"/>
  <c r="J14" i="121"/>
  <c r="I14" i="121"/>
  <c r="H14" i="121"/>
  <c r="G14" i="121"/>
  <c r="F14" i="121"/>
  <c r="E14" i="121"/>
  <c r="D14" i="121"/>
  <c r="C14" i="121"/>
  <c r="O14" i="121" s="1"/>
  <c r="Q14" i="121" s="1"/>
  <c r="R14" i="121" s="1"/>
  <c r="N13" i="121"/>
  <c r="M13" i="121"/>
  <c r="L13" i="121"/>
  <c r="K13" i="121"/>
  <c r="J13" i="121"/>
  <c r="I13" i="121"/>
  <c r="H13" i="121"/>
  <c r="G13" i="121"/>
  <c r="F13" i="121"/>
  <c r="E13" i="121"/>
  <c r="D13" i="121"/>
  <c r="C13" i="121"/>
  <c r="N12" i="121"/>
  <c r="M12" i="121"/>
  <c r="L12" i="121"/>
  <c r="K12" i="121"/>
  <c r="J12" i="121"/>
  <c r="I12" i="121"/>
  <c r="H12" i="121"/>
  <c r="G12" i="121"/>
  <c r="F12" i="121"/>
  <c r="E12" i="121"/>
  <c r="D12" i="121"/>
  <c r="C12" i="121"/>
  <c r="O12" i="121" s="1"/>
  <c r="Q12" i="121" s="1"/>
  <c r="R12" i="121" s="1"/>
  <c r="N11" i="121"/>
  <c r="M11" i="121"/>
  <c r="L11" i="121"/>
  <c r="K11" i="121"/>
  <c r="J11" i="121"/>
  <c r="I11" i="121"/>
  <c r="H11" i="121"/>
  <c r="G11" i="121"/>
  <c r="F11" i="121"/>
  <c r="E11" i="121"/>
  <c r="D11" i="121"/>
  <c r="C11" i="121"/>
  <c r="N10" i="121"/>
  <c r="M10" i="121"/>
  <c r="L10" i="121"/>
  <c r="K10" i="121"/>
  <c r="J10" i="121"/>
  <c r="I10" i="121"/>
  <c r="H10" i="121"/>
  <c r="G10" i="121"/>
  <c r="F10" i="121"/>
  <c r="E10" i="121"/>
  <c r="D10" i="121"/>
  <c r="C10" i="121"/>
  <c r="N9" i="121"/>
  <c r="M9" i="121"/>
  <c r="L9" i="121"/>
  <c r="K9" i="121"/>
  <c r="J9" i="121"/>
  <c r="I9" i="121"/>
  <c r="H9" i="121"/>
  <c r="G9" i="121"/>
  <c r="F9" i="121"/>
  <c r="E9" i="121"/>
  <c r="D9" i="121"/>
  <c r="C9" i="121"/>
  <c r="N8" i="121"/>
  <c r="M8" i="121"/>
  <c r="L8" i="121"/>
  <c r="K8" i="121"/>
  <c r="J8" i="121"/>
  <c r="I8" i="121"/>
  <c r="H8" i="121"/>
  <c r="G8" i="121"/>
  <c r="F8" i="121"/>
  <c r="E8" i="121"/>
  <c r="E28" i="121" s="1"/>
  <c r="D8" i="121"/>
  <c r="C8" i="121"/>
  <c r="O8" i="121" s="1"/>
  <c r="Q8" i="121" s="1"/>
  <c r="R8" i="121" s="1"/>
  <c r="F25" i="120"/>
  <c r="D25" i="120"/>
  <c r="C25" i="120"/>
  <c r="G25" i="120" s="1"/>
  <c r="G24" i="120"/>
  <c r="E24" i="120"/>
  <c r="H24" i="120" s="1"/>
  <c r="E23" i="120"/>
  <c r="E22" i="120"/>
  <c r="H21" i="120"/>
  <c r="G21" i="120"/>
  <c r="E21" i="120"/>
  <c r="G20" i="120"/>
  <c r="E20" i="120"/>
  <c r="H20" i="120" s="1"/>
  <c r="H19" i="120"/>
  <c r="G19" i="120"/>
  <c r="E19" i="120"/>
  <c r="E18" i="120"/>
  <c r="G17" i="120"/>
  <c r="E17" i="120"/>
  <c r="H17" i="120" s="1"/>
  <c r="H16" i="120"/>
  <c r="G16" i="120"/>
  <c r="E16" i="120"/>
  <c r="G15" i="120"/>
  <c r="E15" i="120"/>
  <c r="H15" i="120" s="1"/>
  <c r="G14" i="120"/>
  <c r="E14" i="120"/>
  <c r="H14" i="120" s="1"/>
  <c r="H13" i="120"/>
  <c r="G13" i="120"/>
  <c r="E13" i="120"/>
  <c r="G12" i="120"/>
  <c r="E12" i="120"/>
  <c r="H12" i="120" s="1"/>
  <c r="G11" i="120"/>
  <c r="E11" i="120"/>
  <c r="H11" i="120" s="1"/>
  <c r="G10" i="120"/>
  <c r="E10" i="120"/>
  <c r="H10" i="120" s="1"/>
  <c r="G9" i="120"/>
  <c r="E9" i="120"/>
  <c r="H9" i="120" s="1"/>
  <c r="G8" i="120"/>
  <c r="E8" i="120"/>
  <c r="H8" i="120" s="1"/>
  <c r="H7" i="120"/>
  <c r="G7" i="120"/>
  <c r="E7" i="120"/>
  <c r="G6" i="120"/>
  <c r="E6" i="120"/>
  <c r="H6" i="120" s="1"/>
  <c r="G5" i="120"/>
  <c r="E5" i="120"/>
  <c r="H5" i="120" s="1"/>
  <c r="J29" i="119"/>
  <c r="H29" i="119"/>
  <c r="E29" i="119"/>
  <c r="C29" i="119"/>
  <c r="B29" i="119"/>
  <c r="I27" i="119"/>
  <c r="D27" i="119"/>
  <c r="G27" i="119" s="1"/>
  <c r="I25" i="119"/>
  <c r="D25" i="119"/>
  <c r="G25" i="119" s="1"/>
  <c r="F23" i="119"/>
  <c r="D23" i="119"/>
  <c r="D21" i="119"/>
  <c r="D19" i="119"/>
  <c r="G19" i="119" s="1"/>
  <c r="I17" i="119"/>
  <c r="D17" i="119"/>
  <c r="G17" i="119" s="1"/>
  <c r="F15" i="119"/>
  <c r="D15" i="119"/>
  <c r="D13" i="119"/>
  <c r="D11" i="119"/>
  <c r="G11" i="119" s="1"/>
  <c r="I9" i="119"/>
  <c r="D9" i="119"/>
  <c r="G9" i="119" s="1"/>
  <c r="F7" i="119"/>
  <c r="D7" i="119"/>
  <c r="G11" i="118"/>
  <c r="F11" i="118"/>
  <c r="E11" i="118"/>
  <c r="D11" i="118"/>
  <c r="C11" i="118"/>
  <c r="B11" i="118"/>
  <c r="G10" i="118"/>
  <c r="F10" i="118"/>
  <c r="E10" i="118"/>
  <c r="D10" i="118"/>
  <c r="C10" i="118"/>
  <c r="B10" i="118"/>
  <c r="G8" i="118"/>
  <c r="F8" i="118"/>
  <c r="E8" i="118"/>
  <c r="D8" i="118"/>
  <c r="C8" i="118"/>
  <c r="B8" i="118"/>
  <c r="H28" i="117"/>
  <c r="G28" i="117"/>
  <c r="F28" i="117"/>
  <c r="E28" i="117"/>
  <c r="D28" i="117"/>
  <c r="C28" i="117"/>
  <c r="I27" i="117"/>
  <c r="I26" i="117"/>
  <c r="J26" i="117" s="1"/>
  <c r="L26" i="117" s="1"/>
  <c r="I25" i="117"/>
  <c r="J24" i="117"/>
  <c r="I24" i="117"/>
  <c r="K23" i="117"/>
  <c r="U18" i="117" s="1"/>
  <c r="J23" i="117"/>
  <c r="I23" i="117"/>
  <c r="I22" i="117"/>
  <c r="J22" i="117" s="1"/>
  <c r="I21" i="117"/>
  <c r="J21" i="117" s="1"/>
  <c r="U20" i="117"/>
  <c r="R20" i="117"/>
  <c r="Q20" i="117"/>
  <c r="P20" i="117"/>
  <c r="O20" i="117"/>
  <c r="N20" i="117"/>
  <c r="M20" i="117"/>
  <c r="K20" i="117"/>
  <c r="U15" i="117" s="1"/>
  <c r="I20" i="117"/>
  <c r="J20" i="117" s="1"/>
  <c r="S19" i="117"/>
  <c r="R19" i="117"/>
  <c r="Q19" i="117"/>
  <c r="P19" i="117"/>
  <c r="O19" i="117"/>
  <c r="N19" i="117"/>
  <c r="M19" i="117"/>
  <c r="I19" i="117"/>
  <c r="S18" i="117"/>
  <c r="R18" i="117"/>
  <c r="Q18" i="117"/>
  <c r="P18" i="117"/>
  <c r="O18" i="117"/>
  <c r="N18" i="117"/>
  <c r="M18" i="117"/>
  <c r="I18" i="117"/>
  <c r="J18" i="117" s="1"/>
  <c r="L18" i="117" s="1"/>
  <c r="S17" i="117"/>
  <c r="R17" i="117"/>
  <c r="Q17" i="117"/>
  <c r="P17" i="117"/>
  <c r="O17" i="117"/>
  <c r="N17" i="117"/>
  <c r="M17" i="117"/>
  <c r="I17" i="117"/>
  <c r="U16" i="117"/>
  <c r="R16" i="117"/>
  <c r="Q16" i="117"/>
  <c r="P16" i="117"/>
  <c r="O16" i="117"/>
  <c r="N16" i="117"/>
  <c r="M16" i="117"/>
  <c r="I16" i="117"/>
  <c r="J16" i="117" s="1"/>
  <c r="L16" i="117" s="1"/>
  <c r="S15" i="117"/>
  <c r="R15" i="117"/>
  <c r="Q15" i="117"/>
  <c r="P15" i="117"/>
  <c r="O15" i="117"/>
  <c r="N15" i="117"/>
  <c r="M15" i="117"/>
  <c r="I15" i="117"/>
  <c r="S14" i="117"/>
  <c r="R14" i="117"/>
  <c r="Q14" i="117"/>
  <c r="P14" i="117"/>
  <c r="O14" i="117"/>
  <c r="N14" i="117"/>
  <c r="M14" i="117"/>
  <c r="I14" i="117"/>
  <c r="J14" i="117" s="1"/>
  <c r="R13" i="117"/>
  <c r="Q13" i="117"/>
  <c r="P13" i="117"/>
  <c r="O13" i="117"/>
  <c r="N13" i="117"/>
  <c r="M13" i="117"/>
  <c r="J13" i="117"/>
  <c r="I13" i="117"/>
  <c r="R12" i="117"/>
  <c r="Q12" i="117"/>
  <c r="P12" i="117"/>
  <c r="O12" i="117"/>
  <c r="N12" i="117"/>
  <c r="M12" i="117"/>
  <c r="I12" i="117"/>
  <c r="J12" i="117" s="1"/>
  <c r="S11" i="117"/>
  <c r="R11" i="117"/>
  <c r="Q11" i="117"/>
  <c r="P11" i="117"/>
  <c r="O11" i="117"/>
  <c r="N11" i="117"/>
  <c r="M11" i="117"/>
  <c r="I11" i="117"/>
  <c r="R10" i="117"/>
  <c r="Q10" i="117"/>
  <c r="P10" i="117"/>
  <c r="O10" i="117"/>
  <c r="N10" i="117"/>
  <c r="M10" i="117"/>
  <c r="I10" i="117"/>
  <c r="J10" i="117" s="1"/>
  <c r="L10" i="117" s="1"/>
  <c r="R9" i="117"/>
  <c r="Q9" i="117"/>
  <c r="P9" i="117"/>
  <c r="O9" i="117"/>
  <c r="N9" i="117"/>
  <c r="M9" i="117"/>
  <c r="J9" i="117"/>
  <c r="I9" i="117"/>
  <c r="R8" i="117"/>
  <c r="Q8" i="117"/>
  <c r="P8" i="117"/>
  <c r="O8" i="117"/>
  <c r="N8" i="117"/>
  <c r="M8" i="117"/>
  <c r="I8" i="117"/>
  <c r="G30" i="116"/>
  <c r="F30" i="116"/>
  <c r="E30" i="116"/>
  <c r="D30" i="116"/>
  <c r="C30" i="116"/>
  <c r="B30" i="116"/>
  <c r="H28" i="116"/>
  <c r="I28" i="116" s="1"/>
  <c r="I26" i="116"/>
  <c r="J26" i="116" s="1"/>
  <c r="H26" i="116"/>
  <c r="H24" i="116"/>
  <c r="I24" i="116" s="1"/>
  <c r="J24" i="116" s="1"/>
  <c r="H22" i="116"/>
  <c r="H20" i="116"/>
  <c r="I20" i="116" s="1"/>
  <c r="H18" i="116"/>
  <c r="I18" i="116" s="1"/>
  <c r="J18" i="116" s="1"/>
  <c r="H16" i="116"/>
  <c r="H14" i="116"/>
  <c r="J12" i="116"/>
  <c r="H12" i="116"/>
  <c r="I12" i="116" s="1"/>
  <c r="I10" i="116"/>
  <c r="J10" i="116" s="1"/>
  <c r="H10" i="116"/>
  <c r="H8" i="116"/>
  <c r="H28" i="115"/>
  <c r="G28" i="115"/>
  <c r="F28" i="115"/>
  <c r="E28" i="115"/>
  <c r="D28" i="115"/>
  <c r="C28" i="115"/>
  <c r="I27" i="115"/>
  <c r="J27" i="115" s="1"/>
  <c r="L27" i="115" s="1"/>
  <c r="I26" i="115"/>
  <c r="J26" i="115" s="1"/>
  <c r="L26" i="115" s="1"/>
  <c r="I25" i="115"/>
  <c r="K24" i="115"/>
  <c r="U19" i="115" s="1"/>
  <c r="I24" i="115"/>
  <c r="J24" i="115" s="1"/>
  <c r="T19" i="115" s="1"/>
  <c r="I23" i="115"/>
  <c r="J23" i="115" s="1"/>
  <c r="T18" i="115" s="1"/>
  <c r="I22" i="115"/>
  <c r="J22" i="115" s="1"/>
  <c r="I21" i="115"/>
  <c r="J21" i="115" s="1"/>
  <c r="T16" i="115" s="1"/>
  <c r="R20" i="115"/>
  <c r="Q20" i="115"/>
  <c r="P20" i="115"/>
  <c r="O20" i="115"/>
  <c r="N20" i="115"/>
  <c r="M20" i="115"/>
  <c r="I20" i="115"/>
  <c r="J20" i="115" s="1"/>
  <c r="R19" i="115"/>
  <c r="Q19" i="115"/>
  <c r="P19" i="115"/>
  <c r="O19" i="115"/>
  <c r="N19" i="115"/>
  <c r="M19" i="115"/>
  <c r="L19" i="115"/>
  <c r="V14" i="115" s="1"/>
  <c r="I19" i="115"/>
  <c r="J19" i="115" s="1"/>
  <c r="T14" i="115" s="1"/>
  <c r="R18" i="115"/>
  <c r="Q18" i="115"/>
  <c r="P18" i="115"/>
  <c r="O18" i="115"/>
  <c r="N18" i="115"/>
  <c r="M18" i="115"/>
  <c r="I18" i="115"/>
  <c r="J18" i="115" s="1"/>
  <c r="R17" i="115"/>
  <c r="Q17" i="115"/>
  <c r="P17" i="115"/>
  <c r="O17" i="115"/>
  <c r="N17" i="115"/>
  <c r="M17" i="115"/>
  <c r="L17" i="115"/>
  <c r="I17" i="115"/>
  <c r="J17" i="115" s="1"/>
  <c r="R16" i="115"/>
  <c r="Q16" i="115"/>
  <c r="P16" i="115"/>
  <c r="O16" i="115"/>
  <c r="N16" i="115"/>
  <c r="M16" i="115"/>
  <c r="I16" i="115"/>
  <c r="J16" i="115" s="1"/>
  <c r="R15" i="115"/>
  <c r="Q15" i="115"/>
  <c r="P15" i="115"/>
  <c r="O15" i="115"/>
  <c r="N15" i="115"/>
  <c r="M15" i="115"/>
  <c r="I15" i="115"/>
  <c r="J15" i="115" s="1"/>
  <c r="L15" i="115" s="1"/>
  <c r="R14" i="115"/>
  <c r="Q14" i="115"/>
  <c r="P14" i="115"/>
  <c r="O14" i="115"/>
  <c r="N14" i="115"/>
  <c r="M14" i="115"/>
  <c r="I14" i="115"/>
  <c r="J14" i="115" s="1"/>
  <c r="R13" i="115"/>
  <c r="Q13" i="115"/>
  <c r="P13" i="115"/>
  <c r="O13" i="115"/>
  <c r="N13" i="115"/>
  <c r="M13" i="115"/>
  <c r="L13" i="115"/>
  <c r="V11" i="115" s="1"/>
  <c r="I13" i="115"/>
  <c r="J13" i="115" s="1"/>
  <c r="R12" i="115"/>
  <c r="Q12" i="115"/>
  <c r="P12" i="115"/>
  <c r="O12" i="115"/>
  <c r="N12" i="115"/>
  <c r="M12" i="115"/>
  <c r="I12" i="115"/>
  <c r="J12" i="115" s="1"/>
  <c r="T11" i="115"/>
  <c r="R11" i="115"/>
  <c r="Q11" i="115"/>
  <c r="P11" i="115"/>
  <c r="O11" i="115"/>
  <c r="N11" i="115"/>
  <c r="M11" i="115"/>
  <c r="L11" i="115"/>
  <c r="I11" i="115"/>
  <c r="J11" i="115" s="1"/>
  <c r="R10" i="115"/>
  <c r="Q10" i="115"/>
  <c r="P10" i="115"/>
  <c r="O10" i="115"/>
  <c r="N10" i="115"/>
  <c r="M10" i="115"/>
  <c r="I10" i="115"/>
  <c r="J10" i="115" s="1"/>
  <c r="R9" i="115"/>
  <c r="Q9" i="115"/>
  <c r="P9" i="115"/>
  <c r="O9" i="115"/>
  <c r="N9" i="115"/>
  <c r="M9" i="115"/>
  <c r="I9" i="115"/>
  <c r="J9" i="115" s="1"/>
  <c r="L9" i="115" s="1"/>
  <c r="R8" i="115"/>
  <c r="Q8" i="115"/>
  <c r="P8" i="115"/>
  <c r="O8" i="115"/>
  <c r="N8" i="115"/>
  <c r="M8" i="115"/>
  <c r="I8" i="115"/>
  <c r="S8" i="115" s="1"/>
  <c r="G12" i="114"/>
  <c r="G7" i="114" s="1"/>
  <c r="F12" i="114"/>
  <c r="F7" i="114" s="1"/>
  <c r="E12" i="114"/>
  <c r="E9" i="114" s="1"/>
  <c r="D12" i="114"/>
  <c r="D11" i="114" s="1"/>
  <c r="C12" i="114"/>
  <c r="C11" i="114" s="1"/>
  <c r="E11" i="114"/>
  <c r="G9" i="114"/>
  <c r="D9" i="114"/>
  <c r="C9" i="114"/>
  <c r="E7" i="114"/>
  <c r="D7" i="114"/>
  <c r="C7" i="114"/>
  <c r="D23" i="113"/>
  <c r="C23" i="113"/>
  <c r="E21" i="113"/>
  <c r="F21" i="113" s="1"/>
  <c r="F20" i="113"/>
  <c r="E20" i="113"/>
  <c r="O16" i="113" s="1"/>
  <c r="E19" i="113"/>
  <c r="F19" i="113" s="1"/>
  <c r="E18" i="113"/>
  <c r="O17" i="113"/>
  <c r="N17" i="113"/>
  <c r="M17" i="113"/>
  <c r="E17" i="113"/>
  <c r="O13" i="113" s="1"/>
  <c r="N16" i="113"/>
  <c r="M16" i="113"/>
  <c r="E16" i="113"/>
  <c r="N15" i="113"/>
  <c r="M15" i="113"/>
  <c r="E15" i="113"/>
  <c r="F15" i="113" s="1"/>
  <c r="O14" i="113"/>
  <c r="N14" i="113"/>
  <c r="M14" i="113"/>
  <c r="E14" i="113"/>
  <c r="F14" i="113" s="1"/>
  <c r="N13" i="113"/>
  <c r="M13" i="113"/>
  <c r="F13" i="113"/>
  <c r="E13" i="113"/>
  <c r="N12" i="113"/>
  <c r="M12" i="113"/>
  <c r="F12" i="113"/>
  <c r="E12" i="113"/>
  <c r="O10" i="113" s="1"/>
  <c r="N11" i="113"/>
  <c r="M11" i="113"/>
  <c r="E11" i="113"/>
  <c r="F11" i="113" s="1"/>
  <c r="N10" i="113"/>
  <c r="M10" i="113"/>
  <c r="E10" i="113"/>
  <c r="F10" i="113" s="1"/>
  <c r="O9" i="113"/>
  <c r="N9" i="113"/>
  <c r="M9" i="113"/>
  <c r="E9" i="113"/>
  <c r="F9" i="113" s="1"/>
  <c r="N8" i="113"/>
  <c r="M8" i="113"/>
  <c r="E8" i="113"/>
  <c r="N7" i="113"/>
  <c r="M7" i="113"/>
  <c r="E7" i="113"/>
  <c r="F7" i="113" s="1"/>
  <c r="E30" i="112"/>
  <c r="D30" i="112"/>
  <c r="D28" i="112"/>
  <c r="E28" i="112" s="1"/>
  <c r="E26" i="112"/>
  <c r="D26" i="112"/>
  <c r="D24" i="112"/>
  <c r="E24" i="112" s="1"/>
  <c r="E22" i="112"/>
  <c r="D22" i="112"/>
  <c r="D20" i="112"/>
  <c r="E20" i="112" s="1"/>
  <c r="E14" i="112"/>
  <c r="D14" i="112"/>
  <c r="D12" i="112"/>
  <c r="E12" i="112" s="1"/>
  <c r="E10" i="112"/>
  <c r="D10" i="112"/>
  <c r="D8" i="112"/>
  <c r="M11" i="111"/>
  <c r="M12" i="111" s="1"/>
  <c r="K11" i="111"/>
  <c r="K12" i="111" s="1"/>
  <c r="M10" i="111"/>
  <c r="M9" i="111"/>
  <c r="K12" i="110"/>
  <c r="K11" i="110"/>
  <c r="M10" i="110"/>
  <c r="M9" i="110"/>
  <c r="M11" i="110" s="1"/>
  <c r="M12" i="110" s="1"/>
  <c r="K11" i="109"/>
  <c r="K12" i="109" s="1"/>
  <c r="M10" i="109"/>
  <c r="M11" i="109" s="1"/>
  <c r="M9" i="109"/>
  <c r="E41" i="107"/>
  <c r="D41" i="107"/>
  <c r="E37" i="107"/>
  <c r="D37" i="107"/>
  <c r="E33" i="107"/>
  <c r="D33" i="107"/>
  <c r="E26" i="107"/>
  <c r="D26" i="107"/>
  <c r="G26" i="107" s="1"/>
  <c r="C26" i="107"/>
  <c r="G25" i="107"/>
  <c r="F25" i="107"/>
  <c r="G24" i="107"/>
  <c r="F24" i="107"/>
  <c r="G23" i="107"/>
  <c r="F23" i="107"/>
  <c r="G22" i="107"/>
  <c r="F22" i="107"/>
  <c r="G21" i="107"/>
  <c r="F21" i="107"/>
  <c r="G20" i="107"/>
  <c r="F20" i="107"/>
  <c r="G19" i="107"/>
  <c r="F19" i="107"/>
  <c r="G18" i="107"/>
  <c r="F18" i="107"/>
  <c r="G17" i="107"/>
  <c r="F17" i="107"/>
  <c r="G16" i="107"/>
  <c r="F16" i="107"/>
  <c r="G15" i="107"/>
  <c r="F15" i="107"/>
  <c r="G14" i="107"/>
  <c r="F14" i="107"/>
  <c r="G13" i="107"/>
  <c r="F13" i="107"/>
  <c r="G12" i="107"/>
  <c r="F12" i="107"/>
  <c r="G11" i="107"/>
  <c r="F11" i="107"/>
  <c r="G10" i="107"/>
  <c r="F10" i="107"/>
  <c r="G9" i="107"/>
  <c r="F9" i="107"/>
  <c r="G8" i="107"/>
  <c r="F8" i="107"/>
  <c r="G7" i="107"/>
  <c r="F7" i="107"/>
  <c r="G6" i="107"/>
  <c r="F6" i="107"/>
  <c r="E40" i="106"/>
  <c r="D40" i="106"/>
  <c r="C40" i="106"/>
  <c r="E36" i="106"/>
  <c r="D36" i="106"/>
  <c r="C36" i="106"/>
  <c r="E32" i="106"/>
  <c r="D32" i="106"/>
  <c r="C32" i="106"/>
  <c r="E26" i="106"/>
  <c r="D26" i="106"/>
  <c r="C26" i="106"/>
  <c r="F25" i="106"/>
  <c r="G25" i="106" s="1"/>
  <c r="H25" i="106" s="1"/>
  <c r="F24" i="106"/>
  <c r="G24" i="106" s="1"/>
  <c r="H24" i="106" s="1"/>
  <c r="F23" i="106"/>
  <c r="G23" i="106" s="1"/>
  <c r="H23" i="106" s="1"/>
  <c r="F22" i="106"/>
  <c r="G22" i="106" s="1"/>
  <c r="H22" i="106" s="1"/>
  <c r="F21" i="106"/>
  <c r="G21" i="106" s="1"/>
  <c r="H21" i="106" s="1"/>
  <c r="F20" i="106"/>
  <c r="G20" i="106" s="1"/>
  <c r="H20" i="106" s="1"/>
  <c r="F19" i="106"/>
  <c r="G19" i="106" s="1"/>
  <c r="H19" i="106" s="1"/>
  <c r="F18" i="106"/>
  <c r="G18" i="106" s="1"/>
  <c r="H18" i="106" s="1"/>
  <c r="F17" i="106"/>
  <c r="G17" i="106" s="1"/>
  <c r="H17" i="106" s="1"/>
  <c r="F16" i="106"/>
  <c r="G16" i="106" s="1"/>
  <c r="H16" i="106" s="1"/>
  <c r="F15" i="106"/>
  <c r="G15" i="106" s="1"/>
  <c r="H15" i="106" s="1"/>
  <c r="F14" i="106"/>
  <c r="G14" i="106" s="1"/>
  <c r="H14" i="106" s="1"/>
  <c r="F13" i="106"/>
  <c r="G13" i="106" s="1"/>
  <c r="H13" i="106" s="1"/>
  <c r="G12" i="106"/>
  <c r="H12" i="106" s="1"/>
  <c r="F12" i="106"/>
  <c r="F11" i="106"/>
  <c r="G11" i="106" s="1"/>
  <c r="H11" i="106" s="1"/>
  <c r="F10" i="106"/>
  <c r="G10" i="106" s="1"/>
  <c r="H10" i="106" s="1"/>
  <c r="F9" i="106"/>
  <c r="G9" i="106" s="1"/>
  <c r="H9" i="106" s="1"/>
  <c r="G8" i="106"/>
  <c r="H8" i="106" s="1"/>
  <c r="F8" i="106"/>
  <c r="F7" i="106"/>
  <c r="G7" i="106" s="1"/>
  <c r="H7" i="106" s="1"/>
  <c r="F6" i="106"/>
  <c r="H26" i="105"/>
  <c r="G26" i="105"/>
  <c r="F26" i="105"/>
  <c r="E26" i="105"/>
  <c r="D26" i="105"/>
  <c r="I25" i="105"/>
  <c r="J25" i="105" s="1"/>
  <c r="C25" i="105"/>
  <c r="I24" i="105"/>
  <c r="C24" i="105"/>
  <c r="I23" i="105"/>
  <c r="C23" i="105"/>
  <c r="I22" i="105"/>
  <c r="C22" i="105"/>
  <c r="J21" i="105"/>
  <c r="I21" i="105"/>
  <c r="C21" i="105"/>
  <c r="I20" i="105"/>
  <c r="J20" i="105" s="1"/>
  <c r="C20" i="105"/>
  <c r="I19" i="105"/>
  <c r="C19" i="105"/>
  <c r="I18" i="105"/>
  <c r="C18" i="105"/>
  <c r="I17" i="105"/>
  <c r="C17" i="105"/>
  <c r="I16" i="105"/>
  <c r="J16" i="105" s="1"/>
  <c r="C16" i="105"/>
  <c r="I15" i="105"/>
  <c r="J15" i="105" s="1"/>
  <c r="C15" i="105"/>
  <c r="I14" i="105"/>
  <c r="C14" i="105"/>
  <c r="I13" i="105"/>
  <c r="C13" i="105"/>
  <c r="J13" i="105" s="1"/>
  <c r="I12" i="105"/>
  <c r="J12" i="105" s="1"/>
  <c r="C12" i="105"/>
  <c r="I11" i="105"/>
  <c r="C11" i="105"/>
  <c r="I10" i="105"/>
  <c r="C10" i="105"/>
  <c r="J9" i="105"/>
  <c r="I9" i="105"/>
  <c r="C9" i="105"/>
  <c r="I8" i="105"/>
  <c r="J8" i="105" s="1"/>
  <c r="C8" i="105"/>
  <c r="I7" i="105"/>
  <c r="J7" i="105" s="1"/>
  <c r="C7" i="105"/>
  <c r="I6" i="105"/>
  <c r="C6" i="105"/>
  <c r="J29" i="104"/>
  <c r="I29" i="104"/>
  <c r="K29" i="104" s="1"/>
  <c r="G29" i="104"/>
  <c r="F29" i="104"/>
  <c r="K27" i="104"/>
  <c r="H27" i="104"/>
  <c r="K25" i="104"/>
  <c r="H25" i="104"/>
  <c r="K23" i="104"/>
  <c r="H23" i="104"/>
  <c r="K21" i="104"/>
  <c r="H21" i="104"/>
  <c r="K19" i="104"/>
  <c r="H19" i="104"/>
  <c r="K17" i="104"/>
  <c r="H17" i="104"/>
  <c r="K15" i="104"/>
  <c r="H15" i="104"/>
  <c r="K13" i="104"/>
  <c r="H13" i="104"/>
  <c r="K11" i="104"/>
  <c r="H11" i="104"/>
  <c r="K9" i="104"/>
  <c r="H9" i="104"/>
  <c r="K7" i="104"/>
  <c r="H7" i="104"/>
  <c r="E18" i="103"/>
  <c r="E17" i="103"/>
  <c r="E16" i="103"/>
  <c r="E15" i="103"/>
  <c r="E14" i="103"/>
  <c r="E13" i="103"/>
  <c r="E12" i="103"/>
  <c r="E11" i="103"/>
  <c r="E10" i="103"/>
  <c r="E9" i="103"/>
  <c r="E8" i="103"/>
  <c r="E7" i="103"/>
  <c r="E6" i="103"/>
  <c r="F44" i="102"/>
  <c r="E44" i="102"/>
  <c r="D44" i="102"/>
  <c r="C44" i="102"/>
  <c r="F38" i="102"/>
  <c r="E38" i="102"/>
  <c r="D38" i="102"/>
  <c r="C38" i="102"/>
  <c r="G37" i="102"/>
  <c r="G38" i="102" s="1"/>
  <c r="F34" i="102"/>
  <c r="E34" i="102"/>
  <c r="D34" i="102"/>
  <c r="C34" i="102"/>
  <c r="G33" i="102"/>
  <c r="G34" i="102" s="1"/>
  <c r="G31" i="102"/>
  <c r="F26" i="102"/>
  <c r="E26" i="102"/>
  <c r="D26" i="102"/>
  <c r="C26" i="102"/>
  <c r="G25" i="102"/>
  <c r="G24" i="102"/>
  <c r="G23" i="102"/>
  <c r="G22" i="102"/>
  <c r="G21" i="102"/>
  <c r="G20" i="102"/>
  <c r="G19" i="102"/>
  <c r="G18" i="102"/>
  <c r="G17" i="102"/>
  <c r="G16" i="102"/>
  <c r="G15" i="102"/>
  <c r="G14" i="102"/>
  <c r="G13" i="102"/>
  <c r="G12" i="102"/>
  <c r="G11" i="102"/>
  <c r="G10" i="102"/>
  <c r="G9" i="102"/>
  <c r="G8" i="102"/>
  <c r="G7" i="102"/>
  <c r="G6" i="102"/>
  <c r="F13" i="101"/>
  <c r="E13" i="101"/>
  <c r="E12" i="101" s="1"/>
  <c r="D13" i="101"/>
  <c r="C13" i="101"/>
  <c r="C8" i="101" s="1"/>
  <c r="B13" i="101"/>
  <c r="B10" i="101" s="1"/>
  <c r="F12" i="101"/>
  <c r="D12" i="101"/>
  <c r="B12" i="101"/>
  <c r="E10" i="101"/>
  <c r="D10" i="101"/>
  <c r="C10" i="101"/>
  <c r="E8" i="101"/>
  <c r="D8" i="101"/>
  <c r="G26" i="100"/>
  <c r="F26" i="100"/>
  <c r="E26" i="100"/>
  <c r="D26" i="100"/>
  <c r="C26" i="100"/>
  <c r="D26" i="99"/>
  <c r="C26" i="99"/>
  <c r="D25" i="99"/>
  <c r="C25" i="99"/>
  <c r="D24" i="99"/>
  <c r="C24" i="99"/>
  <c r="D23" i="99"/>
  <c r="C23" i="99"/>
  <c r="E23" i="99" s="1"/>
  <c r="D22" i="99"/>
  <c r="C22" i="99"/>
  <c r="D21" i="99"/>
  <c r="C21" i="99"/>
  <c r="D20" i="99"/>
  <c r="C20" i="99"/>
  <c r="D19" i="99"/>
  <c r="C19" i="99"/>
  <c r="D18" i="99"/>
  <c r="C18" i="99"/>
  <c r="E18" i="99" s="1"/>
  <c r="D17" i="99"/>
  <c r="C17" i="99"/>
  <c r="E17" i="99" s="1"/>
  <c r="F17" i="99" s="1"/>
  <c r="D16" i="99"/>
  <c r="C16" i="99"/>
  <c r="D15" i="99"/>
  <c r="C15" i="99"/>
  <c r="D14" i="99"/>
  <c r="C14" i="99"/>
  <c r="D13" i="99"/>
  <c r="C13" i="99"/>
  <c r="E13" i="99" s="1"/>
  <c r="D12" i="99"/>
  <c r="C12" i="99"/>
  <c r="D11" i="99"/>
  <c r="C11" i="99"/>
  <c r="E11" i="99" s="1"/>
  <c r="D10" i="99"/>
  <c r="C10" i="99"/>
  <c r="D9" i="99"/>
  <c r="C9" i="99"/>
  <c r="D8" i="99"/>
  <c r="C8" i="99"/>
  <c r="D7" i="99"/>
  <c r="C7" i="99"/>
  <c r="D60" i="98"/>
  <c r="E60" i="98" s="1"/>
  <c r="D58" i="98"/>
  <c r="E58" i="98" s="1"/>
  <c r="D56" i="98"/>
  <c r="E56" i="98" s="1"/>
  <c r="D54" i="98"/>
  <c r="E54" i="98" s="1"/>
  <c r="D52" i="98"/>
  <c r="E52" i="98" s="1"/>
  <c r="H50" i="98"/>
  <c r="E50" i="98"/>
  <c r="D50" i="98"/>
  <c r="D48" i="98"/>
  <c r="E48" i="98" s="1"/>
  <c r="D46" i="98"/>
  <c r="E46" i="98" s="1"/>
  <c r="E44" i="98"/>
  <c r="D44" i="98"/>
  <c r="E40" i="98"/>
  <c r="D40" i="98"/>
  <c r="D38" i="98"/>
  <c r="E38" i="98" s="1"/>
  <c r="D36" i="98"/>
  <c r="E36" i="98" s="1"/>
  <c r="E34" i="98"/>
  <c r="D34" i="98"/>
  <c r="I32" i="98"/>
  <c r="H32" i="98"/>
  <c r="D32" i="98"/>
  <c r="E32" i="98" s="1"/>
  <c r="H30" i="98"/>
  <c r="I30" i="98" s="1"/>
  <c r="E30" i="98"/>
  <c r="D30" i="98"/>
  <c r="E28" i="98"/>
  <c r="D28" i="98"/>
  <c r="H24" i="98"/>
  <c r="I24" i="98" s="1"/>
  <c r="D24" i="98"/>
  <c r="E24" i="98" s="1"/>
  <c r="I22" i="98"/>
  <c r="H22" i="98"/>
  <c r="E22" i="98"/>
  <c r="D22" i="98"/>
  <c r="H20" i="98"/>
  <c r="I20" i="98" s="1"/>
  <c r="D20" i="98"/>
  <c r="E20" i="98" s="1"/>
  <c r="E14" i="98"/>
  <c r="D14" i="98"/>
  <c r="E12" i="98"/>
  <c r="D12" i="98"/>
  <c r="D10" i="98"/>
  <c r="E10" i="98" s="1"/>
  <c r="H8" i="98"/>
  <c r="I8" i="98" s="1"/>
  <c r="E8" i="98"/>
  <c r="D8" i="98"/>
  <c r="G20" i="97"/>
  <c r="F20" i="97"/>
  <c r="E20" i="97"/>
  <c r="D20" i="97"/>
  <c r="C20" i="97"/>
  <c r="F21" i="95"/>
  <c r="D21" i="95"/>
  <c r="C21" i="95"/>
  <c r="E21" i="95" s="1"/>
  <c r="G20" i="95"/>
  <c r="E20" i="95"/>
  <c r="G19" i="95"/>
  <c r="E19" i="95"/>
  <c r="G18" i="95"/>
  <c r="E18" i="95"/>
  <c r="G17" i="95"/>
  <c r="E17" i="95"/>
  <c r="G16" i="95"/>
  <c r="E16" i="95"/>
  <c r="G15" i="95"/>
  <c r="E15" i="95"/>
  <c r="G14" i="95"/>
  <c r="E14" i="95"/>
  <c r="G13" i="95"/>
  <c r="E13" i="95"/>
  <c r="G12" i="95"/>
  <c r="E12" i="95"/>
  <c r="G11" i="95"/>
  <c r="E11" i="95"/>
  <c r="G10" i="95"/>
  <c r="E10" i="95"/>
  <c r="G9" i="95"/>
  <c r="E9" i="95"/>
  <c r="G8" i="95"/>
  <c r="E8" i="95"/>
  <c r="L28" i="94"/>
  <c r="K28" i="94"/>
  <c r="K29" i="94" s="1"/>
  <c r="M27" i="94" s="1"/>
  <c r="J28" i="94"/>
  <c r="I28" i="94"/>
  <c r="H28" i="94"/>
  <c r="G28" i="94"/>
  <c r="F28" i="94"/>
  <c r="E28" i="94"/>
  <c r="E29" i="94" s="1"/>
  <c r="D28" i="94"/>
  <c r="C28" i="94"/>
  <c r="C29" i="94" s="1"/>
  <c r="L28" i="93"/>
  <c r="H28" i="93"/>
  <c r="G28" i="93"/>
  <c r="D28" i="93"/>
  <c r="C28" i="93"/>
  <c r="I27" i="93"/>
  <c r="J27" i="93" s="1"/>
  <c r="E27" i="93"/>
  <c r="F27" i="93" s="1"/>
  <c r="J26" i="93"/>
  <c r="I26" i="93"/>
  <c r="E26" i="93"/>
  <c r="I25" i="93"/>
  <c r="J25" i="93" s="1"/>
  <c r="K25" i="93" s="1"/>
  <c r="F25" i="93"/>
  <c r="E25" i="93"/>
  <c r="I24" i="93"/>
  <c r="F24" i="93"/>
  <c r="E24" i="93"/>
  <c r="I23" i="93"/>
  <c r="E23" i="93"/>
  <c r="F23" i="93" s="1"/>
  <c r="J22" i="93"/>
  <c r="I22" i="93"/>
  <c r="E22" i="93"/>
  <c r="F22" i="93" s="1"/>
  <c r="I21" i="93"/>
  <c r="E21" i="93"/>
  <c r="F21" i="93" s="1"/>
  <c r="M20" i="93"/>
  <c r="I20" i="93"/>
  <c r="E20" i="93"/>
  <c r="F20" i="93" s="1"/>
  <c r="I19" i="93"/>
  <c r="E19" i="93"/>
  <c r="I18" i="93"/>
  <c r="E18" i="93"/>
  <c r="I17" i="93"/>
  <c r="J17" i="93" s="1"/>
  <c r="F17" i="93"/>
  <c r="E17" i="93"/>
  <c r="I16" i="93"/>
  <c r="J16" i="93" s="1"/>
  <c r="E16" i="93"/>
  <c r="F16" i="93" s="1"/>
  <c r="I15" i="93"/>
  <c r="E15" i="93"/>
  <c r="I14" i="93"/>
  <c r="E14" i="93"/>
  <c r="F14" i="93" s="1"/>
  <c r="M13" i="93"/>
  <c r="I13" i="93"/>
  <c r="J13" i="93" s="1"/>
  <c r="K13" i="93" s="1"/>
  <c r="E13" i="93"/>
  <c r="F13" i="93" s="1"/>
  <c r="M12" i="93"/>
  <c r="I12" i="93"/>
  <c r="E12" i="93"/>
  <c r="F12" i="93" s="1"/>
  <c r="M11" i="93"/>
  <c r="I11" i="93"/>
  <c r="J11" i="93" s="1"/>
  <c r="E11" i="93"/>
  <c r="F11" i="93" s="1"/>
  <c r="M10" i="93"/>
  <c r="I10" i="93"/>
  <c r="F10" i="93"/>
  <c r="E10" i="93"/>
  <c r="M9" i="93"/>
  <c r="J9" i="93"/>
  <c r="K9" i="93" s="1"/>
  <c r="I9" i="93"/>
  <c r="E9" i="93"/>
  <c r="F9" i="93" s="1"/>
  <c r="M8" i="93"/>
  <c r="I8" i="93"/>
  <c r="E8" i="93"/>
  <c r="F44" i="90"/>
  <c r="E44" i="90"/>
  <c r="D44" i="90"/>
  <c r="C44" i="90"/>
  <c r="G43" i="90"/>
  <c r="G42" i="90"/>
  <c r="F40" i="90"/>
  <c r="E40" i="90"/>
  <c r="D40" i="90"/>
  <c r="C40" i="90"/>
  <c r="G39" i="90"/>
  <c r="G38" i="90"/>
  <c r="G37" i="90"/>
  <c r="F31" i="90"/>
  <c r="E31" i="90"/>
  <c r="D31" i="90"/>
  <c r="C31" i="90"/>
  <c r="F26" i="90"/>
  <c r="E26" i="90"/>
  <c r="D26" i="90"/>
  <c r="C26" i="90"/>
  <c r="G25" i="90"/>
  <c r="G24" i="90"/>
  <c r="G23" i="90"/>
  <c r="G22" i="90"/>
  <c r="G21" i="90"/>
  <c r="G20" i="90"/>
  <c r="G19" i="90"/>
  <c r="G18" i="90"/>
  <c r="G17" i="90"/>
  <c r="G16" i="90"/>
  <c r="G15" i="90"/>
  <c r="G14" i="90"/>
  <c r="G13" i="90"/>
  <c r="G12" i="90"/>
  <c r="G11" i="90"/>
  <c r="G10" i="90"/>
  <c r="G9" i="90"/>
  <c r="G8" i="90"/>
  <c r="G7" i="90"/>
  <c r="G6" i="90"/>
  <c r="J15" i="143" l="1"/>
  <c r="P15" i="143"/>
  <c r="J13" i="143"/>
  <c r="P13" i="143"/>
  <c r="F7" i="149"/>
  <c r="D7" i="149"/>
  <c r="H26" i="153"/>
  <c r="I26" i="153"/>
  <c r="G26" i="153"/>
  <c r="O12" i="113"/>
  <c r="F16" i="113"/>
  <c r="C28" i="121"/>
  <c r="E9" i="99"/>
  <c r="F9" i="99"/>
  <c r="F25" i="99"/>
  <c r="F15" i="93"/>
  <c r="J15" i="93"/>
  <c r="K15" i="93" s="1"/>
  <c r="J25" i="117"/>
  <c r="T20" i="117" s="1"/>
  <c r="S20" i="117"/>
  <c r="E28" i="93"/>
  <c r="K28" i="93" s="1"/>
  <c r="Q23" i="143"/>
  <c r="K26" i="93"/>
  <c r="F26" i="93"/>
  <c r="O8" i="113"/>
  <c r="F8" i="113"/>
  <c r="L22" i="115"/>
  <c r="V17" i="115" s="1"/>
  <c r="T17" i="115"/>
  <c r="D14" i="129"/>
  <c r="D10" i="129"/>
  <c r="D27" i="99"/>
  <c r="G11" i="114"/>
  <c r="T68" i="138"/>
  <c r="V68" i="138" s="1"/>
  <c r="V66" i="138"/>
  <c r="F10" i="101"/>
  <c r="F8" i="101"/>
  <c r="T189" i="138"/>
  <c r="J10" i="143"/>
  <c r="F18" i="113"/>
  <c r="O15" i="113"/>
  <c r="J20" i="93"/>
  <c r="K20" i="93" s="1"/>
  <c r="J23" i="93"/>
  <c r="K23" i="93" s="1"/>
  <c r="I28" i="93"/>
  <c r="J28" i="93" s="1"/>
  <c r="D62" i="98"/>
  <c r="E15" i="99"/>
  <c r="E22" i="99"/>
  <c r="B8" i="101"/>
  <c r="C12" i="101"/>
  <c r="G26" i="102"/>
  <c r="J17" i="105"/>
  <c r="J24" i="105"/>
  <c r="S10" i="117"/>
  <c r="M28" i="121"/>
  <c r="N23" i="143"/>
  <c r="G31" i="90"/>
  <c r="J14" i="93"/>
  <c r="K14" i="93" s="1"/>
  <c r="E19" i="99"/>
  <c r="F19" i="99" s="1"/>
  <c r="E26" i="99"/>
  <c r="C26" i="105"/>
  <c r="F26" i="106"/>
  <c r="M12" i="109"/>
  <c r="F9" i="119"/>
  <c r="F17" i="119"/>
  <c r="F25" i="119"/>
  <c r="N28" i="121"/>
  <c r="O27" i="123"/>
  <c r="J29" i="125"/>
  <c r="J10" i="93"/>
  <c r="K10" i="93" s="1"/>
  <c r="J21" i="93"/>
  <c r="K21" i="93" s="1"/>
  <c r="J24" i="93"/>
  <c r="K24" i="93" s="1"/>
  <c r="H29" i="104"/>
  <c r="J11" i="105"/>
  <c r="J18" i="105"/>
  <c r="D32" i="112"/>
  <c r="L24" i="115"/>
  <c r="V19" i="115" s="1"/>
  <c r="H28" i="132"/>
  <c r="E28" i="146"/>
  <c r="H30" i="148"/>
  <c r="E8" i="112"/>
  <c r="N18" i="113"/>
  <c r="S19" i="115"/>
  <c r="I11" i="119"/>
  <c r="I19" i="119"/>
  <c r="I28" i="121"/>
  <c r="E26" i="126"/>
  <c r="H22" i="137"/>
  <c r="T28" i="138"/>
  <c r="V28" i="138" s="1"/>
  <c r="W28" i="138" s="1"/>
  <c r="T58" i="138"/>
  <c r="V58" i="138" s="1"/>
  <c r="J22" i="143"/>
  <c r="H7" i="146"/>
  <c r="H28" i="146" s="1"/>
  <c r="J19" i="93"/>
  <c r="K19" i="93" s="1"/>
  <c r="E10" i="99"/>
  <c r="F13" i="99"/>
  <c r="E21" i="99"/>
  <c r="F21" i="99" s="1"/>
  <c r="J19" i="105"/>
  <c r="N70" i="122"/>
  <c r="G12" i="133"/>
  <c r="J12" i="143"/>
  <c r="D13" i="149"/>
  <c r="G40" i="90"/>
  <c r="G29" i="94"/>
  <c r="E7" i="99"/>
  <c r="E14" i="99"/>
  <c r="E25" i="99"/>
  <c r="J23" i="105"/>
  <c r="L21" i="115"/>
  <c r="V16" i="115" s="1"/>
  <c r="G28" i="121"/>
  <c r="O9" i="121"/>
  <c r="Q9" i="121" s="1"/>
  <c r="R9" i="121" s="1"/>
  <c r="O13" i="121"/>
  <c r="Q13" i="121" s="1"/>
  <c r="R13" i="121" s="1"/>
  <c r="O15" i="121"/>
  <c r="Q15" i="121" s="1"/>
  <c r="R15" i="121" s="1"/>
  <c r="O17" i="121"/>
  <c r="Q17" i="121" s="1"/>
  <c r="R17" i="121" s="1"/>
  <c r="O21" i="121"/>
  <c r="Q21" i="121" s="1"/>
  <c r="R21" i="121" s="1"/>
  <c r="G22" i="137"/>
  <c r="E30" i="143"/>
  <c r="J26" i="153"/>
  <c r="M20" i="156"/>
  <c r="M7" i="156"/>
  <c r="M24" i="156"/>
  <c r="M14" i="156"/>
  <c r="M9" i="156"/>
  <c r="M12" i="156"/>
  <c r="M21" i="156"/>
  <c r="L25" i="156"/>
  <c r="M19" i="156"/>
  <c r="M16" i="156"/>
  <c r="M10" i="156"/>
  <c r="M8" i="156"/>
  <c r="M17" i="156"/>
  <c r="M22" i="156"/>
  <c r="M15" i="156"/>
  <c r="M18" i="156"/>
  <c r="M11" i="156"/>
  <c r="E25" i="156"/>
  <c r="K25" i="156"/>
  <c r="M13" i="156"/>
  <c r="D28" i="141"/>
  <c r="C28" i="141"/>
  <c r="H10" i="131"/>
  <c r="I9" i="131"/>
  <c r="I8" i="131"/>
  <c r="B10" i="131"/>
  <c r="L10" i="115"/>
  <c r="V9" i="115" s="1"/>
  <c r="K10" i="115"/>
  <c r="T9" i="115"/>
  <c r="F28" i="93"/>
  <c r="L14" i="115"/>
  <c r="T12" i="115"/>
  <c r="K14" i="115"/>
  <c r="L20" i="115"/>
  <c r="V15" i="115" s="1"/>
  <c r="K20" i="115"/>
  <c r="U15" i="115" s="1"/>
  <c r="T15" i="115"/>
  <c r="L21" i="117"/>
  <c r="V16" i="117" s="1"/>
  <c r="T16" i="117"/>
  <c r="L12" i="115"/>
  <c r="V10" i="115" s="1"/>
  <c r="T10" i="115"/>
  <c r="K12" i="115"/>
  <c r="U10" i="115" s="1"/>
  <c r="L16" i="115"/>
  <c r="K16" i="115"/>
  <c r="L18" i="115"/>
  <c r="K18" i="115"/>
  <c r="T13" i="115"/>
  <c r="K17" i="93"/>
  <c r="C27" i="99"/>
  <c r="E23" i="113"/>
  <c r="F23" i="113" s="1"/>
  <c r="V13" i="115"/>
  <c r="L9" i="117"/>
  <c r="L13" i="117"/>
  <c r="V11" i="117" s="1"/>
  <c r="T11" i="117"/>
  <c r="L14" i="117"/>
  <c r="T17" i="117"/>
  <c r="L22" i="117"/>
  <c r="V17" i="117" s="1"/>
  <c r="E25" i="120"/>
  <c r="H25" i="120" s="1"/>
  <c r="O10" i="121"/>
  <c r="Q10" i="121" s="1"/>
  <c r="R10" i="121" s="1"/>
  <c r="D16" i="149"/>
  <c r="F16" i="149"/>
  <c r="F18" i="93"/>
  <c r="F19" i="93"/>
  <c r="I29" i="94"/>
  <c r="J14" i="105"/>
  <c r="G6" i="106"/>
  <c r="M18" i="113"/>
  <c r="O11" i="113"/>
  <c r="K23" i="115"/>
  <c r="U18" i="115" s="1"/>
  <c r="K26" i="115"/>
  <c r="I22" i="116"/>
  <c r="J22" i="116" s="1"/>
  <c r="K10" i="117"/>
  <c r="K14" i="117"/>
  <c r="J17" i="117"/>
  <c r="K22" i="117"/>
  <c r="U17" i="117" s="1"/>
  <c r="J27" i="117"/>
  <c r="L27" i="117" s="1"/>
  <c r="F28" i="121"/>
  <c r="H23" i="128"/>
  <c r="D15" i="129"/>
  <c r="D12" i="129"/>
  <c r="D7" i="129"/>
  <c r="D16" i="129"/>
  <c r="D13" i="129"/>
  <c r="D9" i="129"/>
  <c r="D8" i="129"/>
  <c r="F9" i="149"/>
  <c r="D9" i="149"/>
  <c r="F17" i="149"/>
  <c r="D17" i="149"/>
  <c r="G26" i="90"/>
  <c r="F8" i="93"/>
  <c r="J18" i="93"/>
  <c r="K18" i="93" s="1"/>
  <c r="K22" i="93"/>
  <c r="G21" i="95"/>
  <c r="F7" i="99"/>
  <c r="F11" i="99"/>
  <c r="F15" i="99"/>
  <c r="F23" i="99"/>
  <c r="J10" i="105"/>
  <c r="F17" i="113"/>
  <c r="K22" i="115"/>
  <c r="U17" i="115" s="1"/>
  <c r="L23" i="115"/>
  <c r="V18" i="115" s="1"/>
  <c r="J25" i="115"/>
  <c r="I28" i="115"/>
  <c r="J16" i="116"/>
  <c r="I28" i="117"/>
  <c r="J8" i="117"/>
  <c r="S8" i="117"/>
  <c r="J11" i="117"/>
  <c r="L11" i="117" s="1"/>
  <c r="L12" i="117"/>
  <c r="V10" i="117" s="1"/>
  <c r="T10" i="117"/>
  <c r="S12" i="117"/>
  <c r="J15" i="117"/>
  <c r="L15" i="117" s="1"/>
  <c r="S16" i="117"/>
  <c r="K18" i="117"/>
  <c r="T19" i="117"/>
  <c r="L24" i="117"/>
  <c r="V19" i="117" s="1"/>
  <c r="L25" i="117"/>
  <c r="V20" i="117" s="1"/>
  <c r="G13" i="119"/>
  <c r="I13" i="119"/>
  <c r="F13" i="119"/>
  <c r="G21" i="119"/>
  <c r="I21" i="119"/>
  <c r="F21" i="119"/>
  <c r="K28" i="121"/>
  <c r="O18" i="121"/>
  <c r="Q18" i="121" s="1"/>
  <c r="R18" i="121" s="1"/>
  <c r="O22" i="121"/>
  <c r="Q22" i="121" s="1"/>
  <c r="R22" i="121" s="1"/>
  <c r="O25" i="121"/>
  <c r="Q25" i="121" s="1"/>
  <c r="R25" i="121" s="1"/>
  <c r="D11" i="129"/>
  <c r="F16" i="129"/>
  <c r="F14" i="129"/>
  <c r="F12" i="129"/>
  <c r="F10" i="129"/>
  <c r="F8" i="129"/>
  <c r="F6" i="129"/>
  <c r="F9" i="129"/>
  <c r="F15" i="129"/>
  <c r="F11" i="129"/>
  <c r="H35" i="132"/>
  <c r="G44" i="90"/>
  <c r="J8" i="93"/>
  <c r="K8" i="93" s="1"/>
  <c r="K11" i="93"/>
  <c r="J12" i="93"/>
  <c r="K12" i="93" s="1"/>
  <c r="K16" i="93"/>
  <c r="K27" i="93"/>
  <c r="E8" i="99"/>
  <c r="F8" i="99" s="1"/>
  <c r="F10" i="99"/>
  <c r="E12" i="99"/>
  <c r="F12" i="99" s="1"/>
  <c r="F14" i="99"/>
  <c r="E16" i="99"/>
  <c r="F16" i="99" s="1"/>
  <c r="F18" i="99"/>
  <c r="E20" i="99"/>
  <c r="F20" i="99" s="1"/>
  <c r="F22" i="99"/>
  <c r="E24" i="99"/>
  <c r="F24" i="99" s="1"/>
  <c r="F26" i="99"/>
  <c r="I26" i="105"/>
  <c r="J26" i="105" s="1"/>
  <c r="J6" i="105"/>
  <c r="J22" i="105"/>
  <c r="F26" i="107"/>
  <c r="O7" i="113"/>
  <c r="F9" i="114"/>
  <c r="F11" i="114"/>
  <c r="J8" i="115"/>
  <c r="K9" i="115"/>
  <c r="S9" i="115"/>
  <c r="S10" i="115"/>
  <c r="K11" i="115"/>
  <c r="S11" i="115"/>
  <c r="S12" i="115"/>
  <c r="K13" i="115"/>
  <c r="U11" i="115" s="1"/>
  <c r="S13" i="115"/>
  <c r="S14" i="115"/>
  <c r="K15" i="115"/>
  <c r="S15" i="115"/>
  <c r="S16" i="115"/>
  <c r="K17" i="115"/>
  <c r="U13" i="115" s="1"/>
  <c r="S17" i="115"/>
  <c r="S18" i="115"/>
  <c r="K19" i="115"/>
  <c r="U14" i="115" s="1"/>
  <c r="S20" i="115"/>
  <c r="K21" i="115"/>
  <c r="U16" i="115" s="1"/>
  <c r="K27" i="115"/>
  <c r="I16" i="116"/>
  <c r="J28" i="116"/>
  <c r="K9" i="117"/>
  <c r="S9" i="117"/>
  <c r="K12" i="117"/>
  <c r="U10" i="117" s="1"/>
  <c r="K13" i="117"/>
  <c r="U11" i="117" s="1"/>
  <c r="S13" i="117"/>
  <c r="K16" i="117"/>
  <c r="J19" i="117"/>
  <c r="T15" i="117"/>
  <c r="L20" i="117"/>
  <c r="V15" i="117" s="1"/>
  <c r="L23" i="117"/>
  <c r="V18" i="117" s="1"/>
  <c r="T18" i="117"/>
  <c r="K24" i="117"/>
  <c r="U19" i="117" s="1"/>
  <c r="D29" i="119"/>
  <c r="G7" i="119"/>
  <c r="I7" i="119"/>
  <c r="G15" i="119"/>
  <c r="I15" i="119"/>
  <c r="G23" i="119"/>
  <c r="I23" i="119"/>
  <c r="D28" i="121"/>
  <c r="H28" i="121"/>
  <c r="L28" i="121"/>
  <c r="J28" i="121"/>
  <c r="O19" i="121"/>
  <c r="Q19" i="121" s="1"/>
  <c r="R19" i="121" s="1"/>
  <c r="D6" i="129"/>
  <c r="F13" i="129"/>
  <c r="V50" i="138"/>
  <c r="T53" i="138"/>
  <c r="V53" i="138" s="1"/>
  <c r="P14" i="143"/>
  <c r="J14" i="143"/>
  <c r="J21" i="143"/>
  <c r="H30" i="116"/>
  <c r="O23" i="121"/>
  <c r="Q23" i="121" s="1"/>
  <c r="R23" i="121" s="1"/>
  <c r="D20" i="128"/>
  <c r="D16" i="128"/>
  <c r="D12" i="128"/>
  <c r="D8" i="128"/>
  <c r="J22" i="128"/>
  <c r="J18" i="128"/>
  <c r="J14" i="128"/>
  <c r="J10" i="128"/>
  <c r="G32" i="134"/>
  <c r="T48" i="138"/>
  <c r="V48" i="138" s="1"/>
  <c r="T63" i="138"/>
  <c r="V63" i="138" s="1"/>
  <c r="V61" i="138"/>
  <c r="F15" i="142"/>
  <c r="J11" i="143"/>
  <c r="P11" i="143"/>
  <c r="R23" i="143"/>
  <c r="P16" i="143"/>
  <c r="J16" i="143"/>
  <c r="I8" i="116"/>
  <c r="I14" i="116"/>
  <c r="J14" i="116" s="1"/>
  <c r="J20" i="116"/>
  <c r="F11" i="119"/>
  <c r="F19" i="119"/>
  <c r="F27" i="119"/>
  <c r="O11" i="121"/>
  <c r="Q11" i="121" s="1"/>
  <c r="R11" i="121" s="1"/>
  <c r="O27" i="121"/>
  <c r="Q27" i="121" s="1"/>
  <c r="R27" i="121" s="1"/>
  <c r="D9" i="128"/>
  <c r="J13" i="128"/>
  <c r="D17" i="128"/>
  <c r="J21" i="128"/>
  <c r="F22" i="128"/>
  <c r="F21" i="128"/>
  <c r="F20" i="128"/>
  <c r="F19" i="128"/>
  <c r="F18" i="128"/>
  <c r="F17" i="128"/>
  <c r="F16" i="128"/>
  <c r="F15" i="128"/>
  <c r="F14" i="128"/>
  <c r="F13" i="128"/>
  <c r="F12" i="128"/>
  <c r="F11" i="128"/>
  <c r="F10" i="128"/>
  <c r="F9" i="128"/>
  <c r="F8" i="128"/>
  <c r="I7" i="131"/>
  <c r="N20" i="135"/>
  <c r="O20" i="135" s="1"/>
  <c r="V43" i="138"/>
  <c r="V56" i="138"/>
  <c r="J19" i="143"/>
  <c r="P19" i="143"/>
  <c r="D12" i="149"/>
  <c r="F12" i="149"/>
  <c r="AB11" i="151"/>
  <c r="I25" i="156"/>
  <c r="G20" i="149"/>
  <c r="D20" i="149" s="1"/>
  <c r="X25" i="150"/>
  <c r="O28" i="121" l="1"/>
  <c r="Q28" i="121" s="1"/>
  <c r="R28" i="121" s="1"/>
  <c r="U9" i="115"/>
  <c r="J23" i="128"/>
  <c r="O18" i="113"/>
  <c r="F29" i="119"/>
  <c r="K27" i="117"/>
  <c r="P23" i="143"/>
  <c r="U12" i="115"/>
  <c r="I10" i="131"/>
  <c r="M25" i="156"/>
  <c r="N23" i="156" s="1"/>
  <c r="J25" i="156"/>
  <c r="J23" i="156"/>
  <c r="F9" i="156"/>
  <c r="F23" i="156"/>
  <c r="F25" i="156"/>
  <c r="F19" i="156"/>
  <c r="F14" i="156"/>
  <c r="F8" i="156"/>
  <c r="F11" i="156"/>
  <c r="F16" i="156"/>
  <c r="F18" i="156"/>
  <c r="F13" i="156"/>
  <c r="F15" i="156"/>
  <c r="F10" i="156"/>
  <c r="F22" i="156"/>
  <c r="F20" i="156"/>
  <c r="F24" i="156"/>
  <c r="F7" i="156"/>
  <c r="F12" i="156"/>
  <c r="F21" i="156"/>
  <c r="F17" i="156"/>
  <c r="J19" i="156"/>
  <c r="J21" i="156"/>
  <c r="J17" i="156"/>
  <c r="J18" i="156"/>
  <c r="J10" i="156"/>
  <c r="J9" i="156"/>
  <c r="J13" i="156"/>
  <c r="J12" i="156"/>
  <c r="J20" i="156"/>
  <c r="J11" i="156"/>
  <c r="J14" i="156"/>
  <c r="I30" i="116"/>
  <c r="J8" i="116"/>
  <c r="H31" i="116"/>
  <c r="J30" i="116"/>
  <c r="L19" i="117"/>
  <c r="V14" i="117" s="1"/>
  <c r="T14" i="117"/>
  <c r="F17" i="129"/>
  <c r="T20" i="115"/>
  <c r="L25" i="115"/>
  <c r="V20" i="115" s="1"/>
  <c r="L17" i="117"/>
  <c r="V13" i="117" s="1"/>
  <c r="T13" i="117"/>
  <c r="T12" i="117"/>
  <c r="V9" i="117"/>
  <c r="E27" i="99"/>
  <c r="F27" i="99" s="1"/>
  <c r="F23" i="128"/>
  <c r="D17" i="129"/>
  <c r="I29" i="119"/>
  <c r="G29" i="119"/>
  <c r="T8" i="115"/>
  <c r="L8" i="115"/>
  <c r="V8" i="115" s="1"/>
  <c r="K8" i="115"/>
  <c r="U8" i="115" s="1"/>
  <c r="K19" i="117"/>
  <c r="U14" i="117" s="1"/>
  <c r="J28" i="115"/>
  <c r="K15" i="117"/>
  <c r="V12" i="117"/>
  <c r="T9" i="117"/>
  <c r="D23" i="128"/>
  <c r="T8" i="117"/>
  <c r="L8" i="117"/>
  <c r="V8" i="117" s="1"/>
  <c r="U12" i="117"/>
  <c r="H6" i="106"/>
  <c r="G26" i="106"/>
  <c r="H26" i="106" s="1"/>
  <c r="J24" i="156"/>
  <c r="J15" i="156"/>
  <c r="J7" i="156"/>
  <c r="J22" i="156"/>
  <c r="K8" i="117"/>
  <c r="U8" i="117" s="1"/>
  <c r="F20" i="149"/>
  <c r="J28" i="117"/>
  <c r="K25" i="115"/>
  <c r="U20" i="115" s="1"/>
  <c r="J16" i="156"/>
  <c r="J8" i="156"/>
  <c r="K11" i="117"/>
  <c r="U9" i="117" s="1"/>
  <c r="K17" i="117"/>
  <c r="U13" i="117" s="1"/>
  <c r="V12" i="115"/>
  <c r="N10" i="156" l="1"/>
  <c r="N21" i="156"/>
  <c r="N13" i="156"/>
  <c r="N12" i="156"/>
  <c r="N8" i="156"/>
  <c r="N19" i="156"/>
  <c r="N7" i="156"/>
  <c r="N11" i="156"/>
  <c r="N20" i="156"/>
  <c r="N24" i="156"/>
  <c r="N9" i="156"/>
  <c r="N17" i="156"/>
  <c r="N14" i="156"/>
  <c r="N25" i="156"/>
  <c r="N18" i="156"/>
  <c r="N15" i="156"/>
  <c r="N22" i="156"/>
  <c r="N16" i="156"/>
  <c r="E29" i="117"/>
  <c r="D29" i="117"/>
  <c r="J29" i="117"/>
  <c r="C29" i="117"/>
  <c r="H29" i="117"/>
  <c r="G29" i="117"/>
  <c r="F29" i="117"/>
  <c r="L28" i="117"/>
  <c r="J29" i="115"/>
  <c r="C29" i="115"/>
  <c r="H29" i="115"/>
  <c r="D29" i="115"/>
  <c r="E29" i="115"/>
  <c r="L28" i="115"/>
  <c r="F29" i="115"/>
  <c r="G29" i="115"/>
  <c r="K28" i="115"/>
  <c r="K28" i="117"/>
  <c r="I29" i="117"/>
  <c r="I29" i="115"/>
  <c r="I31" i="116"/>
  <c r="D31" i="116"/>
  <c r="F31" i="116"/>
  <c r="E31" i="116"/>
  <c r="B31" i="116"/>
  <c r="C31" i="116"/>
  <c r="G31" i="116"/>
</calcChain>
</file>

<file path=xl/sharedStrings.xml><?xml version="1.0" encoding="utf-8"?>
<sst xmlns="http://schemas.openxmlformats.org/spreadsheetml/2006/main" count="4521" uniqueCount="1703">
  <si>
    <t xml:space="preserve">المنطقة </t>
  </si>
  <si>
    <t>غير سعودي NS</t>
  </si>
  <si>
    <t>المجموع  Total</t>
  </si>
  <si>
    <t>الرياض</t>
  </si>
  <si>
    <t>Riyadh</t>
  </si>
  <si>
    <t>العاصمة المقدسة</t>
  </si>
  <si>
    <t>Makkah</t>
  </si>
  <si>
    <t>جدة</t>
  </si>
  <si>
    <t>Jeddah</t>
  </si>
  <si>
    <t>الطائف</t>
  </si>
  <si>
    <t>Ta`if</t>
  </si>
  <si>
    <t>Medinah</t>
  </si>
  <si>
    <t>القصيم</t>
  </si>
  <si>
    <t>Qaseem</t>
  </si>
  <si>
    <t>Eastern</t>
  </si>
  <si>
    <t>الأحساء</t>
  </si>
  <si>
    <t>Al-Ahsa</t>
  </si>
  <si>
    <t>حفر الباطن</t>
  </si>
  <si>
    <t>Hafr Al-Baten</t>
  </si>
  <si>
    <t>عسير</t>
  </si>
  <si>
    <t>Aseer</t>
  </si>
  <si>
    <t>Bishah</t>
  </si>
  <si>
    <t>تبوك</t>
  </si>
  <si>
    <t>Tabouk</t>
  </si>
  <si>
    <t>حائل</t>
  </si>
  <si>
    <t>Ha`il</t>
  </si>
  <si>
    <t>Northern</t>
  </si>
  <si>
    <t>جازان</t>
  </si>
  <si>
    <t>Jazan</t>
  </si>
  <si>
    <t>نجران</t>
  </si>
  <si>
    <t>Najran</t>
  </si>
  <si>
    <t>Al-Bahah</t>
  </si>
  <si>
    <t>الجوف</t>
  </si>
  <si>
    <t>Al-Jouf</t>
  </si>
  <si>
    <t>القريات</t>
  </si>
  <si>
    <t>Qurayyat</t>
  </si>
  <si>
    <t>القنفذة</t>
  </si>
  <si>
    <t>Qunfudah</t>
  </si>
  <si>
    <t>المجموع</t>
  </si>
  <si>
    <t>Total</t>
  </si>
  <si>
    <t>المنطقة</t>
  </si>
  <si>
    <t>Region</t>
  </si>
  <si>
    <t>مكة المكرمة</t>
  </si>
  <si>
    <t>المدينة المنورة</t>
  </si>
  <si>
    <t>الشرقية</t>
  </si>
  <si>
    <t>بيشة</t>
  </si>
  <si>
    <t>Ha'il</t>
  </si>
  <si>
    <t>الحدود الشمالية</t>
  </si>
  <si>
    <t>الباحة</t>
  </si>
  <si>
    <t>Al- Bahah</t>
  </si>
  <si>
    <t xml:space="preserve"> Total</t>
  </si>
  <si>
    <t xml:space="preserve"> </t>
  </si>
  <si>
    <t>صيدلي</t>
  </si>
  <si>
    <t>Allied Health Personnel</t>
  </si>
  <si>
    <t>%</t>
  </si>
  <si>
    <t>السنة</t>
  </si>
  <si>
    <t>Year</t>
  </si>
  <si>
    <t xml:space="preserve">وزارة الصحة </t>
  </si>
  <si>
    <t>وزارة الصحة</t>
  </si>
  <si>
    <t>الجهات الحكومية الأخرى</t>
  </si>
  <si>
    <t>الإجمالي</t>
  </si>
  <si>
    <t>MOH</t>
  </si>
  <si>
    <t>عدد المستشفيات</t>
  </si>
  <si>
    <t>عدد الأسرة</t>
  </si>
  <si>
    <t>Other governmental sector</t>
  </si>
  <si>
    <t>Private sector</t>
  </si>
  <si>
    <t xml:space="preserve">المجموع </t>
  </si>
  <si>
    <t xml:space="preserve">Total </t>
  </si>
  <si>
    <t>جراحة عامة</t>
  </si>
  <si>
    <t>General Surgery</t>
  </si>
  <si>
    <t>Orthopedics</t>
  </si>
  <si>
    <t>مسالك بولية</t>
  </si>
  <si>
    <t>Urology</t>
  </si>
  <si>
    <t>جراحة أعصاب</t>
  </si>
  <si>
    <t>Neurosurgery</t>
  </si>
  <si>
    <t>جراحة تجميل</t>
  </si>
  <si>
    <t>Plastic surgery</t>
  </si>
  <si>
    <t>أنف وأذن وحنجرة</t>
  </si>
  <si>
    <t>عيون</t>
  </si>
  <si>
    <t>Ophthalmology</t>
  </si>
  <si>
    <t>نساء وولادة</t>
  </si>
  <si>
    <t>OBS/GYN</t>
  </si>
  <si>
    <t>أمراض عصبية</t>
  </si>
  <si>
    <t>Neurology</t>
  </si>
  <si>
    <t>Radiology</t>
  </si>
  <si>
    <t>Pediatrics</t>
  </si>
  <si>
    <t>Psychiatry</t>
  </si>
  <si>
    <t>Emergency</t>
  </si>
  <si>
    <t>Endocrinology</t>
  </si>
  <si>
    <t>أورام</t>
  </si>
  <si>
    <t>جراحة أوعية دموية</t>
  </si>
  <si>
    <t>أخرى</t>
  </si>
  <si>
    <t>Others</t>
  </si>
  <si>
    <t>Medicine</t>
  </si>
  <si>
    <t>غير سعودي</t>
  </si>
  <si>
    <t>سعودي</t>
  </si>
  <si>
    <t>NS</t>
  </si>
  <si>
    <t>S</t>
  </si>
  <si>
    <t>ذكور</t>
  </si>
  <si>
    <t>Pharmacist</t>
  </si>
  <si>
    <t>فئات طبية مساعدة</t>
  </si>
  <si>
    <t>سعودي  S</t>
  </si>
  <si>
    <t>Dental</t>
  </si>
  <si>
    <t>سعودي
Saudi</t>
  </si>
  <si>
    <t>غير سعودي
Non-Saudi</t>
  </si>
  <si>
    <t>الإجمالي
Total</t>
  </si>
  <si>
    <t>ذكر
Male</t>
  </si>
  <si>
    <t>أنثى
Female</t>
  </si>
  <si>
    <t>Administrative Personnel</t>
  </si>
  <si>
    <t>لا يشمل المدن الطبية</t>
  </si>
  <si>
    <t>عامة</t>
  </si>
  <si>
    <t>أطفال</t>
  </si>
  <si>
    <t>نفسية</t>
  </si>
  <si>
    <t>General</t>
  </si>
  <si>
    <t>Eye</t>
  </si>
  <si>
    <t>Chest</t>
  </si>
  <si>
    <t>Rehabilitation</t>
  </si>
  <si>
    <t>مدينة الملك فهد الطبية</t>
  </si>
  <si>
    <t>KFMC</t>
  </si>
  <si>
    <t>Surgery</t>
  </si>
  <si>
    <t>جراحة</t>
  </si>
  <si>
    <t>عظام</t>
  </si>
  <si>
    <t>Faciodental</t>
  </si>
  <si>
    <t>فك وأسنان</t>
  </si>
  <si>
    <t>E.N.T</t>
  </si>
  <si>
    <t xml:space="preserve">الأحساء             </t>
  </si>
  <si>
    <t>العام</t>
  </si>
  <si>
    <t>نسبة السعوديين</t>
  </si>
  <si>
    <t>الاحساء</t>
  </si>
  <si>
    <t>G.P.</t>
  </si>
  <si>
    <t>إناث</t>
  </si>
  <si>
    <t>F</t>
  </si>
  <si>
    <t>M</t>
  </si>
  <si>
    <t>سعودي   S</t>
  </si>
  <si>
    <t>المدينة الطبية الجامعية - جامعة الملك سعود *</t>
  </si>
  <si>
    <t>K.S.U.M.C</t>
  </si>
  <si>
    <t xml:space="preserve">مستشفى الملك عبدالعزيز الجامعي بجدة </t>
  </si>
  <si>
    <t>K.A.U.H.,J</t>
  </si>
  <si>
    <t xml:space="preserve">مستشفى الملك فهد الجامعي بالخبر </t>
  </si>
  <si>
    <t>K.F.U.H.,K</t>
  </si>
  <si>
    <t>مستشفيات القوات المسلحة **</t>
  </si>
  <si>
    <t xml:space="preserve">مستشفيات الحرس الوطني </t>
  </si>
  <si>
    <t xml:space="preserve">مستشفىيات قوى الأمن </t>
  </si>
  <si>
    <t>S.F.Hs.</t>
  </si>
  <si>
    <t xml:space="preserve">مستشفى الملك فيصل التخصصي ومركز الأبحاث بالرياض </t>
  </si>
  <si>
    <t>K.F.S.H.,R</t>
  </si>
  <si>
    <t xml:space="preserve">مستشفى الملك فيصل التخصصي ومركز الأبحاث بجدة </t>
  </si>
  <si>
    <t>K.F.S.H.,J</t>
  </si>
  <si>
    <t xml:space="preserve">مستشفيات الهيئه الملكية بالجبيل وينبع </t>
  </si>
  <si>
    <t>مستشفيات أرامكو</t>
  </si>
  <si>
    <t>م/الملك عبدالله بن عبدالعزيز الجامعي
جامعة الأميرة نورة</t>
  </si>
  <si>
    <t>K.A.A.U.H
P.N.U</t>
  </si>
  <si>
    <t>مستشفى جامعة نجران</t>
  </si>
  <si>
    <t>N.U.H</t>
  </si>
  <si>
    <t xml:space="preserve"> . المدينة الطبية الجامعية تشمل مستشفى الملك خالد الجامعي بالرياض ومستشفى الملك عبدالعزيز الجامعي بالرياض و مستشفى طب الاسنان  *</t>
  </si>
  <si>
    <t>الخدمات الطبية بالقوات المسلحة **</t>
  </si>
  <si>
    <t>جامعة الملك فيصل بالاحساء</t>
  </si>
  <si>
    <t>A.F.M.S.</t>
  </si>
  <si>
    <t>King Faisal U.</t>
  </si>
  <si>
    <t xml:space="preserve">الخدمات الطبية بالحرس الوطني </t>
  </si>
  <si>
    <t xml:space="preserve">الخدمات الطبية بوزارة الداخلية </t>
  </si>
  <si>
    <t>N.G.M.S.</t>
  </si>
  <si>
    <t>M.I.M.S.</t>
  </si>
  <si>
    <t>M.S.S.A</t>
  </si>
  <si>
    <t>R.C.Hs.</t>
  </si>
  <si>
    <t>Y.W.H.</t>
  </si>
  <si>
    <t>M.I.U.M.Cl.</t>
  </si>
  <si>
    <t>I.M.U.M.U.</t>
  </si>
  <si>
    <t>الاجمالي</t>
  </si>
  <si>
    <t>مستشفى جامعة الامير سطام بن عبدالعزيز</t>
  </si>
  <si>
    <t>S.W.C.C.M.U.</t>
  </si>
  <si>
    <t>Taibah U.</t>
  </si>
  <si>
    <t>Al-Baha</t>
  </si>
  <si>
    <t>General surgery</t>
  </si>
  <si>
    <t>ENT</t>
  </si>
  <si>
    <t xml:space="preserve">الرياض </t>
  </si>
  <si>
    <t xml:space="preserve">مكة المكرمة </t>
  </si>
  <si>
    <t xml:space="preserve">جدة </t>
  </si>
  <si>
    <t xml:space="preserve">الطائف </t>
  </si>
  <si>
    <t xml:space="preserve">المدينة المنورة </t>
  </si>
  <si>
    <t xml:space="preserve">القصيم </t>
  </si>
  <si>
    <t xml:space="preserve"> Qaseem</t>
  </si>
  <si>
    <t xml:space="preserve">الشرقية </t>
  </si>
  <si>
    <t xml:space="preserve">الأحساء </t>
  </si>
  <si>
    <t xml:space="preserve">عسير </t>
  </si>
  <si>
    <t xml:space="preserve">تبوك </t>
  </si>
  <si>
    <t xml:space="preserve"> Ha`il</t>
  </si>
  <si>
    <t xml:space="preserve">الحدود الشمالية </t>
  </si>
  <si>
    <t xml:space="preserve">نجران </t>
  </si>
  <si>
    <t xml:space="preserve"> Najran</t>
  </si>
  <si>
    <t xml:space="preserve">الباحة </t>
  </si>
  <si>
    <t xml:space="preserve">القريات </t>
  </si>
  <si>
    <t>-</t>
  </si>
  <si>
    <t>Blood Diseases</t>
  </si>
  <si>
    <t>Infectious Diseases</t>
  </si>
  <si>
    <t xml:space="preserve"> سعودي</t>
  </si>
  <si>
    <t>ذكر</t>
  </si>
  <si>
    <t>أنثى</t>
  </si>
  <si>
    <t>Other causes</t>
  </si>
  <si>
    <t>أسباب أخرى</t>
  </si>
  <si>
    <t xml:space="preserve">حفر الباطن </t>
  </si>
  <si>
    <t xml:space="preserve">جازان </t>
  </si>
  <si>
    <t xml:space="preserve">الجوف </t>
  </si>
  <si>
    <t>الحالات</t>
  </si>
  <si>
    <t>Cases</t>
  </si>
  <si>
    <t>عدد</t>
  </si>
  <si>
    <t>&lt; 1</t>
  </si>
  <si>
    <t>بولية</t>
  </si>
  <si>
    <t xml:space="preserve">No. of </t>
  </si>
  <si>
    <t>حفرالباطن</t>
  </si>
  <si>
    <t>No. of cases</t>
  </si>
  <si>
    <t>النشاط</t>
  </si>
  <si>
    <t>Activity</t>
  </si>
  <si>
    <t>العدد</t>
  </si>
  <si>
    <t>Age group (years)</t>
  </si>
  <si>
    <t>15-24</t>
  </si>
  <si>
    <t>2004G</t>
  </si>
  <si>
    <t>2005G</t>
  </si>
  <si>
    <t>2006G</t>
  </si>
  <si>
    <t>2007G</t>
  </si>
  <si>
    <t>2008G</t>
  </si>
  <si>
    <t>2009G</t>
  </si>
  <si>
    <t>2010G</t>
  </si>
  <si>
    <t>2011G</t>
  </si>
  <si>
    <t>2012G</t>
  </si>
  <si>
    <t>2013G</t>
  </si>
  <si>
    <t>2014G</t>
  </si>
  <si>
    <t>2015G</t>
  </si>
  <si>
    <t>2016G</t>
  </si>
  <si>
    <t>2017G</t>
  </si>
  <si>
    <t xml:space="preserve">إجمالي الحالات
Total cases </t>
  </si>
  <si>
    <t>زيارات المراجعين لمراكز الرعاية الصحية الأولية بوزارة الصحة حسب المنطقة والعيادة والجنسية  1438هـ (2017م).</t>
  </si>
  <si>
    <t>Primary Health Care Centers' Visits, MOH by Region, Clinic, Nationality,1438H (2017G).</t>
  </si>
  <si>
    <t>جدول  4-1</t>
  </si>
  <si>
    <t>Table 4-1</t>
  </si>
  <si>
    <t>العيادات العامة</t>
  </si>
  <si>
    <t>عيادة الأمراض المزمنة</t>
  </si>
  <si>
    <t xml:space="preserve">عيادة الأسنان </t>
  </si>
  <si>
    <t xml:space="preserve">عيادة الحوامل </t>
  </si>
  <si>
    <t xml:space="preserve">عيادة الطفل السليم </t>
  </si>
  <si>
    <t xml:space="preserve">عيادات أخرى </t>
  </si>
  <si>
    <t>General clinics</t>
  </si>
  <si>
    <t>Chronic disease clinic</t>
  </si>
  <si>
    <t xml:space="preserve">Dental clinic </t>
  </si>
  <si>
    <t>Antenatal clinic</t>
  </si>
  <si>
    <t>Well-baby clinic</t>
  </si>
  <si>
    <t>Other clinics</t>
  </si>
  <si>
    <t>غير</t>
  </si>
  <si>
    <t xml:space="preserve">عدد الزيارات </t>
  </si>
  <si>
    <t>No. of visits</t>
  </si>
  <si>
    <t>اجمالي</t>
  </si>
  <si>
    <t>الرياض *</t>
  </si>
  <si>
    <t xml:space="preserve">الحدود الشمالية
</t>
  </si>
  <si>
    <t>زيارات مراجعي الطواري المرضية بمستشفيات وزارة الصحة حسب الجنس والجنسية والمنطقة 1438هـ  (2017م).</t>
  </si>
  <si>
    <t>Medical Emergency Visits, MOH Hospitals by  Sex , Nationality  and Region, 1438H (2017G).</t>
  </si>
  <si>
    <t>جدول 4-2</t>
  </si>
  <si>
    <t>Table 4-2</t>
  </si>
  <si>
    <t>مكة المكرمة *</t>
  </si>
  <si>
    <t>بيشة**</t>
  </si>
  <si>
    <t>كما ورد من المنطقة بتاريخ 30 يناير 2018</t>
  </si>
  <si>
    <t>القريات*</t>
  </si>
  <si>
    <t>Qurrayat</t>
  </si>
  <si>
    <t>سعود</t>
  </si>
  <si>
    <t>خالد</t>
  </si>
  <si>
    <t>فهد</t>
  </si>
  <si>
    <t>زيارات مراجعي الطواري الجراحية بمستشفيات وزارة الصحة حسب الجنس والجنسية والمنطقة 1438هـ  (2017م).</t>
  </si>
  <si>
    <t>Surgical Emergency Visits, MOH Hospitals by  Sex , Nationality  and Region, 1438H (2017G).</t>
  </si>
  <si>
    <t>جدول 4-3</t>
  </si>
  <si>
    <t>Table 4-3</t>
  </si>
  <si>
    <t>بدون فهد</t>
  </si>
  <si>
    <t>مكة المكرمة **</t>
  </si>
  <si>
    <t>زيارات مراجعي  العيادات الخارجية بمستشفيات وزارة الصحة حسب الجنس والجنسية والمنطقة 1438هـ (2017م).</t>
  </si>
  <si>
    <t xml:space="preserve"> Visits to Outpatient Clinics , MOH Hospitals by  Sex , Nationality  and Region, 1438H (2017G).</t>
  </si>
  <si>
    <t>جدول 4-4</t>
  </si>
  <si>
    <t>Table 4-4</t>
  </si>
  <si>
    <t>عسير*</t>
  </si>
  <si>
    <t>بيشة*</t>
  </si>
  <si>
    <t>الجوف *</t>
  </si>
  <si>
    <t>زيارات المراجعين لمراكز الرعاية الصحية الأولية والعيادات الخارجية بمستشفيات وزارة الصحة حسب المنطقة والجنسية 1438هـ  (2017م).</t>
  </si>
  <si>
    <t>Primary Health Care Centers' Visits and Outpatients of MOH Hospitals by Region &amp; Nationality, 1438H (2017G).</t>
  </si>
  <si>
    <t>جدول 4-5</t>
  </si>
  <si>
    <t>Table 4-5</t>
  </si>
  <si>
    <t xml:space="preserve">زيارات مراجعي المراكز الصحية </t>
  </si>
  <si>
    <t>زيارات مراجعي العيادات الخارجية</t>
  </si>
  <si>
    <t>نسبة مراجعى المراكز</t>
  </si>
  <si>
    <t xml:space="preserve">Health centers  visits </t>
  </si>
  <si>
    <t>OPD visits</t>
  </si>
  <si>
    <t>الصحية الي مجموع</t>
  </si>
  <si>
    <t xml:space="preserve">Region </t>
  </si>
  <si>
    <t xml:space="preserve">سعودي </t>
  </si>
  <si>
    <t xml:space="preserve">غير سعودي </t>
  </si>
  <si>
    <t>%  سعودي</t>
  </si>
  <si>
    <t xml:space="preserve"> عدد المراجعين </t>
  </si>
  <si>
    <t>S%</t>
  </si>
  <si>
    <t>*</t>
  </si>
  <si>
    <t xml:space="preserve"> Al-Bahah</t>
  </si>
  <si>
    <t xml:space="preserve">  *Health centers visits as % of total visits</t>
  </si>
  <si>
    <t>زيارات المراجعين لمراكز الرعاية الصحية الأولية والعيادات الخارجية بمستشفيات وزارة الصحة حسب المنطقة 1434-1438هـ (2013-2017م).</t>
  </si>
  <si>
    <t>Primary Health Care Centers' Visits  and Outpatients in MOH Hospitals by Region, 1434 - 1438H (2013-2017G).</t>
  </si>
  <si>
    <t>جدول 4-6</t>
  </si>
  <si>
    <t>Table 4-6</t>
  </si>
  <si>
    <t>مراكز</t>
  </si>
  <si>
    <t xml:space="preserve">عيادات </t>
  </si>
  <si>
    <t xml:space="preserve">صحية </t>
  </si>
  <si>
    <t xml:space="preserve">خارجية </t>
  </si>
  <si>
    <t>HCs</t>
  </si>
  <si>
    <t>OPD</t>
  </si>
  <si>
    <t xml:space="preserve">القنفذة </t>
  </si>
  <si>
    <t xml:space="preserve">إجمالي الزيارات  </t>
  </si>
  <si>
    <t>Total visits</t>
  </si>
  <si>
    <t>متوسط عدد الزيارات لكل فرد من السكان في السنة</t>
  </si>
  <si>
    <t xml:space="preserve"> Average no. of visits / person / year</t>
  </si>
  <si>
    <t>جدول 4-7</t>
  </si>
  <si>
    <t>Table 4-7</t>
  </si>
  <si>
    <t>Administrative Region</t>
  </si>
  <si>
    <t>الحالات التي تم إسعافها ونقلها للمستشفيات</t>
  </si>
  <si>
    <t xml:space="preserve">مراكزالإسعاف </t>
  </si>
  <si>
    <t xml:space="preserve">سيارات الإسعاف  </t>
  </si>
  <si>
    <t xml:space="preserve">First aid centers  </t>
  </si>
  <si>
    <t xml:space="preserve">Ambulances </t>
  </si>
  <si>
    <t>المنطقة الإدارية</t>
  </si>
  <si>
    <t>Cases offered first aid, carried to hospitals</t>
  </si>
  <si>
    <t>عدد المراكز</t>
  </si>
  <si>
    <t>متوسط عدد الحالات للمركز</t>
  </si>
  <si>
    <t>عدد السيارت</t>
  </si>
  <si>
    <t xml:space="preserve"> متوسط عدد الحالات للسيارة</t>
  </si>
  <si>
    <t>No. of   centers</t>
  </si>
  <si>
    <t>Average Case N./center</t>
  </si>
  <si>
    <t>No .of Ambulances</t>
  </si>
  <si>
    <t xml:space="preserve"> Jazan</t>
  </si>
  <si>
    <t>* Average of cases / Ambulance</t>
  </si>
  <si>
    <t>Patients and Casualties Offered First Aid and Carried by Saudi Red Crescent Ambulances by  Region and Type of Case, 1438H (2017G).</t>
  </si>
  <si>
    <t xml:space="preserve">جدول 4-8 </t>
  </si>
  <si>
    <t>Table 4-8</t>
  </si>
  <si>
    <t xml:space="preserve">  المنطقة الإدارية</t>
  </si>
  <si>
    <t>Administrative  Region</t>
  </si>
  <si>
    <t xml:space="preserve">  نوع الحالة </t>
  </si>
  <si>
    <t xml:space="preserve">  Type of case</t>
  </si>
  <si>
    <t>حوادث طرق</t>
  </si>
  <si>
    <t>مشاجرة</t>
  </si>
  <si>
    <t>سقوط</t>
  </si>
  <si>
    <t>حروق</t>
  </si>
  <si>
    <t>غرق</t>
  </si>
  <si>
    <t>حوادث أخرى</t>
  </si>
  <si>
    <t>الأمراض</t>
  </si>
  <si>
    <t>Road accidents</t>
  </si>
  <si>
    <t>Altercation</t>
  </si>
  <si>
    <t>falls</t>
  </si>
  <si>
    <t>Burns</t>
  </si>
  <si>
    <t>Drowning</t>
  </si>
  <si>
    <t>Other accidents</t>
  </si>
  <si>
    <t>Diseases</t>
  </si>
  <si>
    <t xml:space="preserve"> عسير</t>
  </si>
  <si>
    <t>Al -Bahah</t>
  </si>
  <si>
    <t>جدول 4-9</t>
  </si>
  <si>
    <t>Table  4-9</t>
  </si>
  <si>
    <t xml:space="preserve">Year </t>
  </si>
  <si>
    <t>jazan</t>
  </si>
  <si>
    <t xml:space="preserve"> الباحة</t>
  </si>
  <si>
    <r>
      <t>ز</t>
    </r>
    <r>
      <rPr>
        <sz val="13"/>
        <rFont val="Times New Roman"/>
        <family val="1"/>
        <charset val="178"/>
      </rPr>
      <t>يارات المراجعين للمستوصفات والعيادات الخارجية بمستشفيات الجهات الحكومية الأخرى  حسب الجنسية عام 1438هـ (2017م).</t>
    </r>
  </si>
  <si>
    <t>جدول 4-10</t>
  </si>
  <si>
    <t>Table 4-10</t>
  </si>
  <si>
    <t xml:space="preserve">عدد الزيارات للطواري </t>
  </si>
  <si>
    <t xml:space="preserve">الجهات الحكومية الأخرى </t>
  </si>
  <si>
    <t xml:space="preserve">No. of visits </t>
  </si>
  <si>
    <t>% سعودي</t>
  </si>
  <si>
    <t>S %</t>
  </si>
  <si>
    <t xml:space="preserve"> S</t>
  </si>
  <si>
    <t xml:space="preserve">مستشفى الملك عبدالعزيز الجامعى بجدة </t>
  </si>
  <si>
    <t>مستشفى الملك فهد الجامعي بالخبر **</t>
  </si>
  <si>
    <t>…</t>
  </si>
  <si>
    <t xml:space="preserve">مستشفيات أرامكو </t>
  </si>
  <si>
    <t>ARAMCO Hs.</t>
  </si>
  <si>
    <t>P.S.A.H.U</t>
  </si>
  <si>
    <t xml:space="preserve">مستشفى الرئاسة العامة لرعاية الشباب </t>
  </si>
  <si>
    <t xml:space="preserve">الوحدات الصحية بتحلية المياه </t>
  </si>
  <si>
    <t>الوحدات الطبية بجامعة الملك فهد للبترول والمعادن</t>
  </si>
  <si>
    <t>K.Fd.U.P.&amp;M.M.U.</t>
  </si>
  <si>
    <t>العيادة الطبية بمعهد الادارة العامة بالرياض</t>
  </si>
  <si>
    <t>I.P.A.M. M.S</t>
  </si>
  <si>
    <t>الخدمات الطبية بجامعة طيبة</t>
  </si>
  <si>
    <t>Taibah U.M.S.</t>
  </si>
  <si>
    <t xml:space="preserve">العيادة الطبية بالجامعة الاسلامية بالمدينة المنورة </t>
  </si>
  <si>
    <t>M.I.U.M.M.S</t>
  </si>
  <si>
    <t xml:space="preserve">العيادة الطبية بجامعة الملك خالد بابها </t>
  </si>
  <si>
    <t>K.K.M. Abha.M.S.</t>
  </si>
  <si>
    <t>King Faisal U.M.S.</t>
  </si>
  <si>
    <t xml:space="preserve">الخدمات الطبية بالخطوط السعودية </t>
  </si>
  <si>
    <t>M.S.S.A.M.S.</t>
  </si>
  <si>
    <t>الخدمات الطبية بجامعة القصيم</t>
  </si>
  <si>
    <t>Qaseem U .M.S.</t>
  </si>
  <si>
    <t>الخدمات الطبية بجامعة الطائف</t>
  </si>
  <si>
    <t>Taif U .M.S.</t>
  </si>
  <si>
    <t xml:space="preserve">الخدمات الطبية بجامعة الامام محمد بن سعود </t>
  </si>
  <si>
    <t>I.M.U.M.S.</t>
  </si>
  <si>
    <t xml:space="preserve"> الخدمات الطبيه بجامعة أم القرى</t>
  </si>
  <si>
    <t>Omm Al-Qura U .M.S.</t>
  </si>
  <si>
    <t>الخدمات الطبيه بجامعة المجمعة</t>
  </si>
  <si>
    <t>Majmaah .U.M.S.</t>
  </si>
  <si>
    <t>المجموع          Total</t>
  </si>
  <si>
    <t>...</t>
  </si>
  <si>
    <t>زيارات المراجعين للمجمعات والمستشفيات بالقطاع الخاص  حسب المنطقة والجنسية عام 1438هـ (2017م).</t>
  </si>
  <si>
    <t>Visits to Private Sector  Polyclinics and  Hospitals by Region and Nationality, 1438H (2017G).</t>
  </si>
  <si>
    <t>جدول 4-11</t>
  </si>
  <si>
    <t>Table 4-11</t>
  </si>
  <si>
    <t xml:space="preserve">عدد الزيارات  </t>
  </si>
  <si>
    <t>No. of  visits</t>
  </si>
  <si>
    <t xml:space="preserve"> S  %</t>
  </si>
  <si>
    <t>مكة المكرمة*</t>
  </si>
  <si>
    <t>جدة *</t>
  </si>
  <si>
    <t>عسير *</t>
  </si>
  <si>
    <t>انخفاض عن 35 وتمت مهاتفة عايش وننتظر الرد</t>
  </si>
  <si>
    <t>الجوف **</t>
  </si>
  <si>
    <r>
      <t xml:space="preserve">  </t>
    </r>
    <r>
      <rPr>
        <sz val="11"/>
        <rFont val="Tahoma (Arabic)"/>
        <family val="2"/>
        <charset val="178"/>
      </rPr>
      <t xml:space="preserve">  زيارات المراجعين لمجمعات ومستشفيات القطاع الخاص حسب المنطقة للأعوام 1434-1438هـ (2013-2017م).</t>
    </r>
  </si>
  <si>
    <t>Visits to Private Sector Polyclinics  and Hospitals by Region, 1434 - 1438H (2013-2017G).</t>
  </si>
  <si>
    <t>جدول  4-12</t>
  </si>
  <si>
    <t>Table 4-12</t>
  </si>
  <si>
    <t xml:space="preserve">بيشة </t>
  </si>
  <si>
    <t>زيارات المراجعين للقطاعات الصحية بالمملكة ومتوسط عدد الزيارات لكل فرد من السكان للأعوام 1434- 1438هـ (2013-2017م).</t>
  </si>
  <si>
    <t>Visits to Various Health Sectors &amp; Average No. of Visits Per Person, 1434 -1438H (2013-2017G).</t>
  </si>
  <si>
    <t>جدول 4-13</t>
  </si>
  <si>
    <t>Table 4-13</t>
  </si>
  <si>
    <t>القطاع</t>
  </si>
  <si>
    <t>Sector</t>
  </si>
  <si>
    <t>وزارة الصحة Ministry of Health</t>
  </si>
  <si>
    <t>النسبة                 %</t>
  </si>
  <si>
    <t>جهات حكومية أخرى Other governmental sector</t>
  </si>
  <si>
    <t xml:space="preserve">قطاع خاص        Private sector </t>
  </si>
  <si>
    <t>زيارات المراجعين لعيادات السكرى بمستشفيات وزارة الصحة حسب الجنس والجنسية والمنطقة عام 1438هـ (2017م)</t>
  </si>
  <si>
    <t xml:space="preserve"> Visits to  Diabetic  Clinics , MOH Hospitals by  Sex , Nationality  and Region,1438H (2017G).</t>
  </si>
  <si>
    <t>جدول 4-14</t>
  </si>
  <si>
    <t>Table 4-14</t>
  </si>
  <si>
    <t>***لا يشمل مدينة الملك عبدالله الطبية</t>
  </si>
  <si>
    <t>**لا يشمل مدينة الملك سعود الطبية</t>
  </si>
  <si>
    <t>* بيانات 1436 لعدم اكتمال بيانات 1437هـ</t>
  </si>
  <si>
    <t>مركز السكري بجدة</t>
  </si>
  <si>
    <t>تم ارساله من قبل منال على الايميل بتاريخ 5/6/1439</t>
  </si>
  <si>
    <t>من النظام بتاريخ 5/6/1439</t>
  </si>
  <si>
    <t>جدول 4-15</t>
  </si>
  <si>
    <t>Table 4-15</t>
  </si>
  <si>
    <t>المضاعفات</t>
  </si>
  <si>
    <t>Complications</t>
  </si>
  <si>
    <t>سعودية</t>
  </si>
  <si>
    <t>غير سعودية</t>
  </si>
  <si>
    <t>Saudi</t>
  </si>
  <si>
    <t>Non-Saudi</t>
  </si>
  <si>
    <t>حالات النزف - قبل الولادة</t>
  </si>
  <si>
    <t>Vaginal Bleeding (Antepartum)</t>
  </si>
  <si>
    <t>حالات النزف - أثناء الولادة</t>
  </si>
  <si>
    <t>Vaginal Bleeding (Intrapartum)</t>
  </si>
  <si>
    <t>حالات النزف - بعد الولادة</t>
  </si>
  <si>
    <t>Vaginal Bleeding (Post Partum)</t>
  </si>
  <si>
    <t>ارتفاع ضغط الدم -  مشخص قبل الحمل</t>
  </si>
  <si>
    <t xml:space="preserve"> Hypertension (Diagnosed before Pregnancy)</t>
  </si>
  <si>
    <t>ارتفاع ضغط الدم - مع تسمم الحمل</t>
  </si>
  <si>
    <t>Gestational Hypertension (Pre-eclampsia)</t>
  </si>
  <si>
    <t>ارتفاع ضغط الدم - مع تسمم الحمل مصحوباً بتشنجات</t>
  </si>
  <si>
    <t>Gestational Hypertension (Eclampsia)</t>
  </si>
  <si>
    <t xml:space="preserve">داء السكري - مشخص قبل الحمل </t>
  </si>
  <si>
    <t>Diabetes Mellitus (Diagnosed before Pregnancy)</t>
  </si>
  <si>
    <t>داء السكري - سكر مصاحب للحمل</t>
  </si>
  <si>
    <t>Gestational Diabetes Mellitus</t>
  </si>
  <si>
    <t>أنيميا مصاحبة للحمل</t>
  </si>
  <si>
    <t xml:space="preserve"> Anemia With Pregnancy</t>
  </si>
  <si>
    <t xml:space="preserve">التهاب المسالك البولية المصاحب للحمل </t>
  </si>
  <si>
    <t xml:space="preserve"> Pregnancy with UTI </t>
  </si>
  <si>
    <t>حالات الربو المصاحب للحمل</t>
  </si>
  <si>
    <t xml:space="preserve"> Pregnancy with Bronchial Asthma</t>
  </si>
  <si>
    <t>أمراض القلب المصاحبة للحمل</t>
  </si>
  <si>
    <t xml:space="preserve"> Heart Disease with Pregnancy</t>
  </si>
  <si>
    <t>اضطرابات بالأوردة مصاحب للحمل</t>
  </si>
  <si>
    <t xml:space="preserve"> Venous Disorder with Pregnancy</t>
  </si>
  <si>
    <t>لا تشمل بيانات المدن الطبية ولا مدينة الملك سعود الطبية</t>
  </si>
  <si>
    <t xml:space="preserve"> Outpatients &amp; Inpatients in Mental Health Departments, MOH, According to Main Disease Groups of ICD-10,1438H (2017G).      </t>
  </si>
  <si>
    <t>جدول 4-16</t>
  </si>
  <si>
    <t>Table 4-16</t>
  </si>
  <si>
    <t>الرقم الكودى</t>
  </si>
  <si>
    <t>الاضطرابات العقلية والسلوكية     Mental &amp; behavioural disorders</t>
  </si>
  <si>
    <t xml:space="preserve">المراجعون </t>
  </si>
  <si>
    <t>Outpatients</t>
  </si>
  <si>
    <t>المنومون</t>
  </si>
  <si>
    <t>Inpatients</t>
  </si>
  <si>
    <t>جديد
New</t>
  </si>
  <si>
    <t>متردد
Repeated</t>
  </si>
  <si>
    <t>المجموع
Total</t>
  </si>
  <si>
    <t>Code No.</t>
  </si>
  <si>
    <t>F00-F09</t>
  </si>
  <si>
    <t xml:space="preserve">الاضطرابات العقلية العضوية    </t>
  </si>
  <si>
    <t>Organic, including symptomatic, mental disorders</t>
  </si>
  <si>
    <t>F10-F19</t>
  </si>
  <si>
    <t>الاضطرابات العقلية والسلوكية نتيجة استخدام مواد مؤثرة نفسيا</t>
  </si>
  <si>
    <t>Mental &amp; behavioural disorders due to psychoactive substance abuse</t>
  </si>
  <si>
    <t>F20-F29</t>
  </si>
  <si>
    <t xml:space="preserve">الفصام والاضطرابات فصامية النمط  </t>
  </si>
  <si>
    <t>Schizophrenia, schizotypal &amp; delusional disorders</t>
  </si>
  <si>
    <t>F30-F39</t>
  </si>
  <si>
    <t>اضطرابات المزاج (الوجدانية )</t>
  </si>
  <si>
    <t>Mood (affective) disorders</t>
  </si>
  <si>
    <t>F40-F48</t>
  </si>
  <si>
    <t>الاضطرابات العصابية والمرتبطة بالكرب</t>
  </si>
  <si>
    <t>Neurotic, stress-related &amp; somatoform disorders</t>
  </si>
  <si>
    <t>F50-F59</t>
  </si>
  <si>
    <t>المتلازمات السلوكية المرتبطة باضطرابات في وظائف الأعضاء</t>
  </si>
  <si>
    <t>Behavioural syndromes associated with physiological disturbanances &amp; physical factors</t>
  </si>
  <si>
    <t>F60-F69</t>
  </si>
  <si>
    <t>اضطرابات فى شخصية وسلوكيات البالغ</t>
  </si>
  <si>
    <t>Disorders of adult personality &amp; behaviour</t>
  </si>
  <si>
    <t>F70-F79</t>
  </si>
  <si>
    <t>التخلف العقلي</t>
  </si>
  <si>
    <t>Mental retardation</t>
  </si>
  <si>
    <t>F80-F89</t>
  </si>
  <si>
    <t>اضطرابات النماء النفسى</t>
  </si>
  <si>
    <t>Disorders of psychological  development</t>
  </si>
  <si>
    <t>F90-F98</t>
  </si>
  <si>
    <t>اضطرابات سلوكية وعاطفية بدايتها فى الطفولة والمراهقة</t>
  </si>
  <si>
    <t>Behavioural &amp; emotional disorders with onset usually occurring in childhood &amp;adolescence</t>
  </si>
  <si>
    <t>F99</t>
  </si>
  <si>
    <t>اضطرابات عقلية غير محددة</t>
  </si>
  <si>
    <t>Unspecified mental disorders</t>
  </si>
  <si>
    <t>المصدر: الإدارة العامة للصحة النفسية والاجتماعية</t>
  </si>
  <si>
    <t>زيارات المراجعين لعيادات الأسنان بوزارة الصحة حسب الجنس والجنسية والمنطقة عام 1438هـ (2017م).</t>
  </si>
  <si>
    <t xml:space="preserve"> Visits to  Dental  Clinics , MOH  by  Sex , Nationality  and Region  ,1438H (2017G).</t>
  </si>
  <si>
    <t>جدول 4-17</t>
  </si>
  <si>
    <t>Table 4-17</t>
  </si>
  <si>
    <t>الجنس Sex</t>
  </si>
  <si>
    <t>طفل
Child</t>
  </si>
  <si>
    <t xml:space="preserve">Nationality     الجنسية </t>
  </si>
  <si>
    <t>No. of Visits</t>
  </si>
  <si>
    <t>ذكر 
Male</t>
  </si>
  <si>
    <t>غيرسعودي
Non-Saudi</t>
  </si>
  <si>
    <t>يشمل عيادات الأسنان بالمستشفيات ومراكز طب الأسنان ومراكز الرعاية الصحية الأولية</t>
  </si>
  <si>
    <t>Include dental clinics in the hospitals, dental centers and PHC</t>
  </si>
  <si>
    <t xml:space="preserve">لا يشمل المدن الطبية </t>
  </si>
  <si>
    <t>Do not include Medical Cities</t>
  </si>
  <si>
    <t>المصدر: الإدارة العامة لطب الأسنان</t>
  </si>
  <si>
    <t>Source: General Directorate for Dentistry</t>
  </si>
  <si>
    <t>المنومون بمستشفيات وزارة الصحة حسب المنطقة والجنسية عام 1438هـ (2017م).</t>
  </si>
  <si>
    <t>Inpatients of MOH Hospitals  by Region and Nationality, 1438H (2017G).</t>
  </si>
  <si>
    <t>جدول 4-18</t>
  </si>
  <si>
    <t>Table 4-18</t>
  </si>
  <si>
    <t>غير سعودي (له أهلية العلاج)</t>
  </si>
  <si>
    <t>غير سعودي (ليس له أهلية العلاج)</t>
  </si>
  <si>
    <t>إجمالي غير سعودي</t>
  </si>
  <si>
    <t>إجمالي المنومين</t>
  </si>
  <si>
    <t>NS (Legible)</t>
  </si>
  <si>
    <t>NS (Illegible)</t>
  </si>
  <si>
    <t>Total NS</t>
  </si>
  <si>
    <t>Total Inpatients</t>
  </si>
  <si>
    <t>Saudi %</t>
  </si>
  <si>
    <t>Qurrayyat</t>
  </si>
  <si>
    <t>المصدر: مركز الإحالات الطبية</t>
  </si>
  <si>
    <t>Source: MRC</t>
  </si>
  <si>
    <t>مكة</t>
  </si>
  <si>
    <t>عبدالله</t>
  </si>
  <si>
    <t>مرضى الإقامة الطويلة بمستشفيات وزارة الصحة حسب المنطقة عام 1438هـ (2017م).</t>
  </si>
  <si>
    <t>Long Stay Patients  of MOH Hospitals  by Region, 1438H (2017G).</t>
  </si>
  <si>
    <t>جدول 4-19</t>
  </si>
  <si>
    <t>Table 4-19</t>
  </si>
  <si>
    <t>عدد المرضى المنومين</t>
  </si>
  <si>
    <t>عدد الأسرة النشطة</t>
  </si>
  <si>
    <t>مرضى الإقامة الطويلة</t>
  </si>
  <si>
    <t>معدل مرضى الإقامة الطويلة لكل ألف من  المنومين</t>
  </si>
  <si>
    <t>نسبة مرضى الإقامة الطويلة من إجمالي الأسرة النشطة</t>
  </si>
  <si>
    <t>Active Beds</t>
  </si>
  <si>
    <t>Long Stay Patients (LSPs)</t>
  </si>
  <si>
    <t>LSPs per 1000 of all Inpatients</t>
  </si>
  <si>
    <t>% of LSPs out of active beds</t>
  </si>
  <si>
    <t>بعض المؤشرات المختارة عن خدمات المدن الطبية بوزارة الصحة عام 1438هـ (2017م).</t>
  </si>
  <si>
    <t>Some Selected Indicators of MOH Medical Cities, 1438H (2017G).</t>
  </si>
  <si>
    <t>جدول 4-20-أ</t>
  </si>
  <si>
    <t>Table 4-20-A</t>
  </si>
  <si>
    <t>معدل الإشغال</t>
  </si>
  <si>
    <t>معدل إشغال العنايات المركزة
BOR for ICUs</t>
  </si>
  <si>
    <t>معدل دوران السرير / الشهر</t>
  </si>
  <si>
    <t>متوسط مدة الإقامة باليوم</t>
  </si>
  <si>
    <t>BOR</t>
  </si>
  <si>
    <t>العناية المركزة لحديثي الولادة
NICU</t>
  </si>
  <si>
    <t>العناية المركزة للأطفال
PICU</t>
  </si>
  <si>
    <t>العناية المركزة للكبار
ICU</t>
  </si>
  <si>
    <t>BTR / month</t>
  </si>
  <si>
    <t>ALOS (days)</t>
  </si>
  <si>
    <t>مدينة الملك فهد الطبية بالرياض</t>
  </si>
  <si>
    <t>KFMC RIYADH</t>
  </si>
  <si>
    <t>مستشفى الملك خالد التخصصي للعيون بالرياض</t>
  </si>
  <si>
    <t>KKESH RIYADH</t>
  </si>
  <si>
    <t>مستشفى الملك فهد التخصصي بالدمام</t>
  </si>
  <si>
    <t>KFSH DAMMAM</t>
  </si>
  <si>
    <t>مدينة الملك عبدالله الطبية بمكة المكرمة</t>
  </si>
  <si>
    <t>KAMC MAKKAH</t>
  </si>
  <si>
    <t>المصدر:  مركز الإحالات الطبية</t>
  </si>
  <si>
    <t>بعض المؤشرات المختارة عن خدمات مستشفيات وزارة الصحة (100 سرير فأكثر) حسب المنطقة عام 1438هـ (2017م).</t>
  </si>
  <si>
    <t>Some Selected Indicators of MOH Hospital Services (100+ beds) by Region, 1438H (2017G).</t>
  </si>
  <si>
    <t>Table 4-20-B</t>
  </si>
  <si>
    <t>بعض المؤشرات المختارة عن خدمات مستشفيات وزارة الصحة (50 سرير) حسب المنطقة عام 1438هـ (2017م).</t>
  </si>
  <si>
    <t>Some Selected Indicators of MOH Hospital Services (50 beds) by Region, 1438H (2017G).</t>
  </si>
  <si>
    <t>Table 4-20-C</t>
  </si>
  <si>
    <t>Some Selected Indicators of MOH Psychiatric and Convalescence Hospital Services by Region, 1438H (2017G).</t>
  </si>
  <si>
    <t>جدول 4-20-د</t>
  </si>
  <si>
    <t>Table 4-20-D</t>
  </si>
  <si>
    <t xml:space="preserve">  المنومون بمستشفيات الجهات الحكومية الأخرى حسب  الجنسية عام 1438هـ (2017م).</t>
  </si>
  <si>
    <t xml:space="preserve">Inpatients in Other Governmental Sector Hospitals by Nationality, 1438H (2017G). </t>
  </si>
  <si>
    <t>جدول  4- 21</t>
  </si>
  <si>
    <t>Table  4-21</t>
  </si>
  <si>
    <t xml:space="preserve">عدد حالات الدخول </t>
  </si>
  <si>
    <t>No. of inpatients</t>
  </si>
  <si>
    <t>A.F.M.S</t>
  </si>
  <si>
    <t>N.G.Hs</t>
  </si>
  <si>
    <t>R.C.Hs</t>
  </si>
  <si>
    <t>ARAMCO Hs</t>
  </si>
  <si>
    <t xml:space="preserve">مستشفى جامعة نجران </t>
  </si>
  <si>
    <t xml:space="preserve">المجموع      Total </t>
  </si>
  <si>
    <t xml:space="preserve"> المنومون بمستشفيات القطاع الخاص حسب المنطقة  والجنسية عام 1438هـ (2017م).</t>
  </si>
  <si>
    <t xml:space="preserve"> Inpatients in Private Sector Hospitals by Region and Nationality 1438H (2017G).</t>
  </si>
  <si>
    <t>جدول 4-22</t>
  </si>
  <si>
    <t>Table 4-22</t>
  </si>
  <si>
    <t>المرضى المنومون</t>
  </si>
  <si>
    <t xml:space="preserve"> No. of inpatients</t>
  </si>
  <si>
    <t xml:space="preserve"> Region</t>
  </si>
  <si>
    <t xml:space="preserve"> %</t>
  </si>
  <si>
    <t>عام 35</t>
  </si>
  <si>
    <t>انخفاض كبير</t>
  </si>
  <si>
    <t>تم ابلاغ المزيني</t>
  </si>
  <si>
    <t xml:space="preserve"> Al-Ahsa</t>
  </si>
  <si>
    <t>المستشفى مغلق</t>
  </si>
  <si>
    <t>المستشفى الوحيد مغلق</t>
  </si>
  <si>
    <t xml:space="preserve"> المنومون بمستشفيات القطاعات الصحية المختلفة بالمملكة للأعوام 1434-1438هـ (2013-2017م).</t>
  </si>
  <si>
    <t>Inpatients in Various Health Sectors Hospitals , KSA ,1434 -1438H (2013-2017G).</t>
  </si>
  <si>
    <t>جدول 4-23</t>
  </si>
  <si>
    <t>Table 4-23</t>
  </si>
  <si>
    <t xml:space="preserve">القطاع </t>
  </si>
  <si>
    <t>العدد.No</t>
  </si>
  <si>
    <t>النسبة  %</t>
  </si>
  <si>
    <t xml:space="preserve">Other governmental sector </t>
  </si>
  <si>
    <t xml:space="preserve">القطاع الخاص </t>
  </si>
  <si>
    <t xml:space="preserve">Private sector </t>
  </si>
  <si>
    <t xml:space="preserve">المجموع  Total </t>
  </si>
  <si>
    <t xml:space="preserve">متوسط عدد حالات الدخول لكل 100 شخص </t>
  </si>
  <si>
    <t xml:space="preserve">Average no. of admissions per 100 persons </t>
  </si>
  <si>
    <t>الولادات بمستشفيات وزارة الصحة حسب المنطقة ونوع الولادة عام 1438هـ (2017م).</t>
  </si>
  <si>
    <t>Deliveries in MOH Hospitals by Type of Delivery and Region, 1438H (2017).</t>
  </si>
  <si>
    <t>جدول 4-24</t>
  </si>
  <si>
    <t>Table 4-24</t>
  </si>
  <si>
    <t xml:space="preserve">ولادات </t>
  </si>
  <si>
    <t xml:space="preserve">ولادات غير طبيعية </t>
  </si>
  <si>
    <t>Abnormal deliveries</t>
  </si>
  <si>
    <t xml:space="preserve">مجموع </t>
  </si>
  <si>
    <t xml:space="preserve">طبيعية </t>
  </si>
  <si>
    <t>الفنتوز</t>
  </si>
  <si>
    <t>تحويل</t>
  </si>
  <si>
    <t>الجفت</t>
  </si>
  <si>
    <t>القيصرية</t>
  </si>
  <si>
    <t xml:space="preserve">أخرى </t>
  </si>
  <si>
    <t xml:space="preserve">الولادات </t>
  </si>
  <si>
    <t xml:space="preserve">Normal </t>
  </si>
  <si>
    <t>Ventouse</t>
  </si>
  <si>
    <t>بالمقعدة</t>
  </si>
  <si>
    <t>Forceps</t>
  </si>
  <si>
    <t>C.S.</t>
  </si>
  <si>
    <t>Abnormal</t>
  </si>
  <si>
    <t>deliveries</t>
  </si>
  <si>
    <t>Breech</t>
  </si>
  <si>
    <t>deliveries %</t>
  </si>
  <si>
    <t>البيانات على النظام غير دقيقة</t>
  </si>
  <si>
    <t>النسبة لإجمالي الولادات            To total  deliveries %</t>
  </si>
  <si>
    <t xml:space="preserve">الولادات بمستشفيات الجهات الحكومية الأخرى حسب نوع الولادة عام 1438هـ (2017م). </t>
  </si>
  <si>
    <t>Deliveries in Other Governmental Sector Hospitals by Type of Delivery,1438H (2017G).</t>
  </si>
  <si>
    <t>جدول 4-25</t>
  </si>
  <si>
    <t>Table 4-25</t>
  </si>
  <si>
    <t>C.S</t>
  </si>
  <si>
    <t xml:space="preserve">مستشفى الملك عبد العزيز الجامعي بجدة </t>
  </si>
  <si>
    <t>مستشفى الملك فهد الجامعي بالخبر</t>
  </si>
  <si>
    <t xml:space="preserve">مستشفيات الهيئة الملكية بالجبيل وينبع </t>
  </si>
  <si>
    <t>المجموع    Total</t>
  </si>
  <si>
    <t>الولادات بالقطاع الخاص حسب المنطقة ونوع الولادة عام 1438هـ (2017م).</t>
  </si>
  <si>
    <t>Deliveries in the Private Sector by Type of Delivery and Region, 1438H (2017G).</t>
  </si>
  <si>
    <t>جدول 4-26</t>
  </si>
  <si>
    <t>Table 4-26</t>
  </si>
  <si>
    <t xml:space="preserve">المواليد بمستشفيات وزارة الصحة حسب حالة المولود للأعوام 1434-1438هـ (2013-2017م). </t>
  </si>
  <si>
    <t>Births at MOH Hospitals by Birth Status, 1434-1438H (2013-2017G).</t>
  </si>
  <si>
    <t>جدول  4-27</t>
  </si>
  <si>
    <t>Table 4-27</t>
  </si>
  <si>
    <t>حالة المولود</t>
  </si>
  <si>
    <t>Birth status</t>
  </si>
  <si>
    <t>KFMC1433</t>
  </si>
  <si>
    <t>مولود حي  Live birth</t>
  </si>
  <si>
    <t xml:space="preserve"> مولود قبل الأوان  Pre-term</t>
  </si>
  <si>
    <t>نسبة الولادات قبل الأوان  Pre-term %</t>
  </si>
  <si>
    <t>مولود ميت  Still birth</t>
  </si>
  <si>
    <t xml:space="preserve">معدل المواليد الموتى لكل 1000 مولود حي    Still birth rate/1000 live births </t>
  </si>
  <si>
    <t>مجموع المواليد  Total  births</t>
  </si>
  <si>
    <t>المواليد بمستشفيات الجهات الحكومية الأخرى حسب حالة المولود عام 1438هـ (2017م).</t>
  </si>
  <si>
    <t>Births in  Other Governmental Sector Hospitals by Birth Status, 1438H (2017G).</t>
  </si>
  <si>
    <t>جدول 4-28</t>
  </si>
  <si>
    <t>Table 4-28</t>
  </si>
  <si>
    <t xml:space="preserve"> مولود حي</t>
  </si>
  <si>
    <t xml:space="preserve"> Live  birth</t>
  </si>
  <si>
    <t>مولود ميت</t>
  </si>
  <si>
    <t>مجموع المواليد</t>
  </si>
  <si>
    <t>معدل المواليد الموتى لكل 1000 مولود حي</t>
  </si>
  <si>
    <t>مولود ناقص الوزن</t>
  </si>
  <si>
    <t xml:space="preserve"> معدل المواليد ناقصى الوزن لكل 1000مولود حى</t>
  </si>
  <si>
    <t>عدد المتوفين من المواليد الأحياء خلال الأسبوع الأول</t>
  </si>
  <si>
    <t xml:space="preserve"> سعودي      S</t>
  </si>
  <si>
    <t>Still  birth</t>
  </si>
  <si>
    <t>Total  births</t>
  </si>
  <si>
    <t>Still birth     rate /1000  live births</t>
  </si>
  <si>
    <t>Low birthweight</t>
  </si>
  <si>
    <t>Low birth weight/1000 live birth</t>
  </si>
  <si>
    <t>No of Neo-natal deaths during 1st week</t>
  </si>
  <si>
    <t xml:space="preserve">مستشفى الملك عبدالعزيزالجامعي بجدة  </t>
  </si>
  <si>
    <t>N.G.Hs.</t>
  </si>
  <si>
    <t xml:space="preserve">المجمـــــــوع      Total </t>
  </si>
  <si>
    <t>المواليد بالقطاع الخاص حسب حالة المولود عام 1438هـ (2017م).</t>
  </si>
  <si>
    <t>Births in  the Private Sector  by Birth Status, 1438H (2017G).</t>
  </si>
  <si>
    <t>جدول 4-29</t>
  </si>
  <si>
    <t>Table 4-29</t>
  </si>
  <si>
    <t>مولود حي
Live Birth</t>
  </si>
  <si>
    <t>مولود ميت
Still Birth</t>
  </si>
  <si>
    <t>مجموع المواليد
Total Birth</t>
  </si>
  <si>
    <t>مولود قبل الأوان
Pre-term</t>
  </si>
  <si>
    <t>التدخلات الجراحية بأقسام مستشفيات وزارة الصحة حسب المنطقة  لعام 1438هـ (2017م).</t>
  </si>
  <si>
    <t>Surgical Interventions in MOH Hospitals by Region &amp; Hospital Sections,1438H (2017 G).</t>
  </si>
  <si>
    <t>جدول 4-30</t>
  </si>
  <si>
    <t>Table 4-30</t>
  </si>
  <si>
    <t xml:space="preserve">القسم                                             Section                                                                </t>
  </si>
  <si>
    <t>قلب وصدر وأوعية دموية</t>
  </si>
  <si>
    <t>مسالك</t>
  </si>
  <si>
    <t>تجميل</t>
  </si>
  <si>
    <t>أنف وأذن</t>
  </si>
  <si>
    <t>نساء</t>
  </si>
  <si>
    <t>مخ وأعصاب</t>
  </si>
  <si>
    <t>Cardiac, chest &amp; vascular</t>
  </si>
  <si>
    <t>وحنجرة</t>
  </si>
  <si>
    <t>وولادة</t>
  </si>
  <si>
    <t>Plastic</t>
  </si>
  <si>
    <t>الرياض*</t>
  </si>
  <si>
    <t>بدون سعود</t>
  </si>
  <si>
    <t>بدون عبدالله</t>
  </si>
  <si>
    <t>من تقرير ابراهيم الحبيب</t>
  </si>
  <si>
    <t>عام 1436</t>
  </si>
  <si>
    <t>kfmc</t>
  </si>
  <si>
    <t>kkeh</t>
  </si>
  <si>
    <t>kamc</t>
  </si>
  <si>
    <t>* لا تشمل بيانات مدينة الملك سعود الطبية</t>
  </si>
  <si>
    <t>** لا تشمل بيانات مدينة الملك عبدالله الطبية</t>
  </si>
  <si>
    <t xml:space="preserve">العمليات الجراحية بأقسام مستشفيات الجهات الحكومية الأخرى 1438 هـ </t>
  </si>
  <si>
    <t>Operations in Other Governmental Sector Hospitals by Section 1438 H</t>
  </si>
  <si>
    <t>جدول4-31</t>
  </si>
  <si>
    <t>Table 4-31</t>
  </si>
  <si>
    <t>أوعية دموية</t>
  </si>
  <si>
    <t>جراحة القلب المفتوح</t>
  </si>
  <si>
    <t xml:space="preserve">القساطر </t>
  </si>
  <si>
    <t xml:space="preserve">جراحة القلب </t>
  </si>
  <si>
    <t>صدر</t>
  </si>
  <si>
    <t>Open Heart</t>
  </si>
  <si>
    <t>القلبية</t>
  </si>
  <si>
    <t>الاخرى</t>
  </si>
  <si>
    <t>Vascular</t>
  </si>
  <si>
    <t xml:space="preserve">Surgery </t>
  </si>
  <si>
    <t>Cardiac Catheters</t>
  </si>
  <si>
    <t>Other Heart Surgeries</t>
  </si>
  <si>
    <t>3 - Plastic surgery</t>
  </si>
  <si>
    <t xml:space="preserve"> . البيانات تمثل عام 1437لعدم ورورد بيانات  عام 1438هـ **</t>
  </si>
  <si>
    <t xml:space="preserve"> . تشمل جراحة القلب والصدر والأوعية الدموية ***</t>
  </si>
  <si>
    <t>4 - Neurosurgery</t>
  </si>
  <si>
    <t>العمليات الجراحية بأقسام مستشفيات الجهات الحكومية الأخرى 1438هـ (2017م).</t>
  </si>
  <si>
    <t>Operations in Other Governmental Sector Hospitals by Section 1438H  (2017G).</t>
  </si>
  <si>
    <t>القسم</t>
  </si>
  <si>
    <t>Section</t>
  </si>
  <si>
    <t>صدر***</t>
  </si>
  <si>
    <t>مخ</t>
  </si>
  <si>
    <t>وأعصاب</t>
  </si>
  <si>
    <t>Peadiatrics</t>
  </si>
  <si>
    <t>مستشفىيات قوى الأمن</t>
  </si>
  <si>
    <t>العمليات الجراحية بأقسام مستشفيات القطاع الخاص حسب المنطقة 1438هـ (2017م).</t>
  </si>
  <si>
    <t>Operations in Private Hospitals by Region &amp; Hospital Sections,1438H  (2017G).</t>
  </si>
  <si>
    <t>جدول 4-32</t>
  </si>
  <si>
    <t>Table 4-32</t>
  </si>
  <si>
    <t>Cardiac, chest &amp;vascular</t>
  </si>
  <si>
    <t>عام 1435 وتمت مراجعة فهد الجهني وافاد بان الرقم صحيح</t>
  </si>
  <si>
    <t>مغلق</t>
  </si>
  <si>
    <t>القنفذة**</t>
  </si>
  <si>
    <t>** المستشفى الوحيد مغلق</t>
  </si>
  <si>
    <t>جراحات وإجراءات اليوم الواحد  بوزارة الصحة حسب المنطقة  لعام 1438هـ (2017م).</t>
  </si>
  <si>
    <t>Day Surgery &amp; Day Care Procedures  by Region, MoH, 1438H (2017G).</t>
  </si>
  <si>
    <t xml:space="preserve"> جدول 4-33</t>
  </si>
  <si>
    <t>Table 4-33</t>
  </si>
  <si>
    <t>جراحات اليوم الواحد</t>
  </si>
  <si>
    <t>إجراءات اليوم الواحد</t>
  </si>
  <si>
    <t>Day Surgery</t>
  </si>
  <si>
    <t>Day Procedures</t>
  </si>
  <si>
    <t>بعض العمليات الجراحية  لأمراض النساء بمستشفيات وزارة الصحة حسب نوع العملية والمنطقة عام 1437هـ (2016م).</t>
  </si>
  <si>
    <t>Some GYN Operations in MOH Hospitals by Type of Operation and Region, 1437H (2016).</t>
  </si>
  <si>
    <t>جدول  4-34</t>
  </si>
  <si>
    <t>Table 4-34</t>
  </si>
  <si>
    <t xml:space="preserve">نوع العملية </t>
  </si>
  <si>
    <t>Type of operation</t>
  </si>
  <si>
    <t xml:space="preserve">تصليح </t>
  </si>
  <si>
    <t>استئصال أورام</t>
  </si>
  <si>
    <t>ناسور</t>
  </si>
  <si>
    <t xml:space="preserve">ناسور </t>
  </si>
  <si>
    <t>كحت</t>
  </si>
  <si>
    <t xml:space="preserve">تفريغ </t>
  </si>
  <si>
    <t>استئصال الرحم</t>
  </si>
  <si>
    <t xml:space="preserve">سقوط </t>
  </si>
  <si>
    <t>من المبيض</t>
  </si>
  <si>
    <t xml:space="preserve">بولي </t>
  </si>
  <si>
    <t xml:space="preserve">شرجي </t>
  </si>
  <si>
    <t xml:space="preserve">وتوسيع </t>
  </si>
  <si>
    <t>Hysterectomy</t>
  </si>
  <si>
    <t>Correction of</t>
  </si>
  <si>
    <t xml:space="preserve">Removal of </t>
  </si>
  <si>
    <t>Urinary fistulae</t>
  </si>
  <si>
    <t>Anal fistulae</t>
  </si>
  <si>
    <t xml:space="preserve">D&amp;C </t>
  </si>
  <si>
    <t xml:space="preserve">Evacuation </t>
  </si>
  <si>
    <t>prolapse</t>
  </si>
  <si>
    <t>ovarian tumours</t>
  </si>
  <si>
    <t>لا تشمل المدن الطبية</t>
  </si>
  <si>
    <t>العمليات الجراحية للفك والأسنان وحالات الخلع بوزارة الصحة حسب المنطقة عام 1438هـ (2017م).</t>
  </si>
  <si>
    <t xml:space="preserve"> Oral Surgery and teeth extraction in  MOH  by Region, 1438H (2017G).</t>
  </si>
  <si>
    <t>جدول 4-35</t>
  </si>
  <si>
    <t>Table 4-35</t>
  </si>
  <si>
    <t>خلع الأسنان اللبنية</t>
  </si>
  <si>
    <t>خلع الأسنان الدائمة</t>
  </si>
  <si>
    <t>إجمالي حالات خلع الأسنان</t>
  </si>
  <si>
    <t>جراحة الفك والأسنان</t>
  </si>
  <si>
    <t>Decidious teeth extraction</t>
  </si>
  <si>
    <t>Permanent teeth extraction</t>
  </si>
  <si>
    <t>Total teeth extraction cases</t>
  </si>
  <si>
    <t>Oral Surgery</t>
  </si>
  <si>
    <t>يشمل عيادات وأقسام الأسنان بالمستشفيات ومراكز طب الأسنان ومراكز الرعاية الصحية الأولية</t>
  </si>
  <si>
    <t>Include dental clinics &amp; departments in the hospitals, dental centers and PHC</t>
  </si>
  <si>
    <t>الأنشطة والخدمات الرئيسية بمستشفى الملك خالد التخصصي للعيون بالرياض للأعوام 1434هـ-1438هـ (2013-2017م).</t>
  </si>
  <si>
    <t>Main Activities and Services at King Khaled Eye Specialist Hospital, 1434-1438H (2013-2017G).</t>
  </si>
  <si>
    <t>جدول 4-36</t>
  </si>
  <si>
    <t>Table 4-36</t>
  </si>
  <si>
    <t>البيان</t>
  </si>
  <si>
    <t>Item</t>
  </si>
  <si>
    <t>عدد الزيارات الأولية   Initial visits</t>
  </si>
  <si>
    <t>العيادات الخارجية</t>
  </si>
  <si>
    <t>عدد زيارات المتابعة   Follow-up visits</t>
  </si>
  <si>
    <t>الخدمات الفنية المساعدة    Technical Ancillary Services</t>
  </si>
  <si>
    <t>Outpatient</t>
  </si>
  <si>
    <t>عدد زيارات عيادة الفحص الشامل  Screening clinic visits</t>
  </si>
  <si>
    <t>حالات من عيادة الفحص الأولي Cases from screening clinic</t>
  </si>
  <si>
    <t>الطوارئ</t>
  </si>
  <si>
    <t>حالات متابعة  Follow-up</t>
  </si>
  <si>
    <t>حالات منومين   Inpatient</t>
  </si>
  <si>
    <t>حالات أخرى    Others</t>
  </si>
  <si>
    <t xml:space="preserve">المجموع    Total </t>
  </si>
  <si>
    <t>عدد الحالات  Admissions</t>
  </si>
  <si>
    <t>Inpatient</t>
  </si>
  <si>
    <t>متوسط مدة الاقامة Average length of stay</t>
  </si>
  <si>
    <t>العمليات الجراحية</t>
  </si>
  <si>
    <t>عدد الاجراءات الجراحية  Surgery procedures</t>
  </si>
  <si>
    <t>عدد الحالات الجراحية   Surgery cases</t>
  </si>
  <si>
    <t>الفحوص المخبرية  Laboratory tests</t>
  </si>
  <si>
    <t>الفحوص</t>
  </si>
  <si>
    <t>الفحوص الشعاعية   Radiology procedures</t>
  </si>
  <si>
    <t>Investigations</t>
  </si>
  <si>
    <t>اختبارات الجهاز التنفسي Respiratory therapy procedures</t>
  </si>
  <si>
    <t xml:space="preserve"> Ophthalmic photography    التصوير العيني </t>
  </si>
  <si>
    <t>بنك العيون</t>
  </si>
  <si>
    <t>عدد الجراحات Surgeries</t>
  </si>
  <si>
    <t>Eye Bank</t>
  </si>
  <si>
    <t xml:space="preserve">   Waiting list قائمة الانتظار</t>
  </si>
  <si>
    <t>حالات الأورام الخبيثة التي سجلت بمستشفى الملك فيصل التخصصي ومركز الأبحاث بالرياض وجدة حسب موضع الورم والجنس لعام 1438هـ (2017م).</t>
  </si>
  <si>
    <t>Cases of Malignant Tumours Registered in King Faisal Specialist Hospital and Research Center ( Riyadh and Jeddah)  by Site and Sex, 1438H (2017G).</t>
  </si>
  <si>
    <t>جدول 4-37</t>
  </si>
  <si>
    <t>Table 4-37</t>
  </si>
  <si>
    <t xml:space="preserve">        الرياض                                     Riyadh       </t>
  </si>
  <si>
    <t>جدة                                               Jeddah</t>
  </si>
  <si>
    <t>موضع الورم</t>
  </si>
  <si>
    <t>Site</t>
  </si>
  <si>
    <t xml:space="preserve">عدد الحالات </t>
  </si>
  <si>
    <t>العدد .No</t>
  </si>
  <si>
    <t>ثدى</t>
  </si>
  <si>
    <t>Breast</t>
  </si>
  <si>
    <t>الغدة الدرقية</t>
  </si>
  <si>
    <t>Thyroid gland</t>
  </si>
  <si>
    <t>لمفوم غيرهود جكنز</t>
  </si>
  <si>
    <t>NHL-lymph</t>
  </si>
  <si>
    <t>سرطان الدم</t>
  </si>
  <si>
    <t>Leukaemia</t>
  </si>
  <si>
    <t>الرئة</t>
  </si>
  <si>
    <t>Lung</t>
  </si>
  <si>
    <t xml:space="preserve">الفم </t>
  </si>
  <si>
    <t>Oral cavity</t>
  </si>
  <si>
    <t>الكبد</t>
  </si>
  <si>
    <t>Liver</t>
  </si>
  <si>
    <t xml:space="preserve">المبيض </t>
  </si>
  <si>
    <t>Ovary</t>
  </si>
  <si>
    <t>المرئ</t>
  </si>
  <si>
    <t>Oesophagus</t>
  </si>
  <si>
    <t>البلعوم الأنفي</t>
  </si>
  <si>
    <t>Nasopharynx</t>
  </si>
  <si>
    <t>الدماغ والجهاز العصبي المركزي</t>
  </si>
  <si>
    <t>Brain &amp; C.N.S</t>
  </si>
  <si>
    <t>المثانة</t>
  </si>
  <si>
    <t>Bladder</t>
  </si>
  <si>
    <t>الأنسجة الرقيقة</t>
  </si>
  <si>
    <t>Soft tissue</t>
  </si>
  <si>
    <t>سرطان هود جنكنز</t>
  </si>
  <si>
    <t>Hodgkin`s</t>
  </si>
  <si>
    <t>المصدر : مستشفى الملك فيصل التخصصي  ومركز الأبحاث بالرياض وجدة</t>
  </si>
  <si>
    <t>Source : King Faisal Specialist Hospital and Research Center (Riyadh and Jeddah)</t>
  </si>
  <si>
    <t>مجموع حالات الأطفال بتشخيص الأورام المحولين الي مستشفى الملك فيصل التخصصي ومركز الأبحاث بالرياض وجدة حسب موضع الورم عام 1438هـ (2017م).</t>
  </si>
  <si>
    <t xml:space="preserve"> Cases of Tumours among Children Referred to King Faisal Specialist Hospital ( Riyadh and Jeddah)  by Site, 1438H (2017G).</t>
  </si>
  <si>
    <t>جدول  4-38</t>
  </si>
  <si>
    <t>Table 4-38</t>
  </si>
  <si>
    <t xml:space="preserve">موضع الورم </t>
  </si>
  <si>
    <t xml:space="preserve">العدد  .No </t>
  </si>
  <si>
    <t xml:space="preserve">النسبة  % </t>
  </si>
  <si>
    <t xml:space="preserve">سرطان الدم </t>
  </si>
  <si>
    <t>Thyroid glands</t>
  </si>
  <si>
    <t>الغدد الليمفاوية</t>
  </si>
  <si>
    <t>Lymph nodes</t>
  </si>
  <si>
    <t>الدماغ</t>
  </si>
  <si>
    <t>Brain</t>
  </si>
  <si>
    <t xml:space="preserve">العين </t>
  </si>
  <si>
    <t>العظام والغضروف</t>
  </si>
  <si>
    <t>Bone&amp; Cartilage</t>
  </si>
  <si>
    <t>الكلى</t>
  </si>
  <si>
    <t>Kidney</t>
  </si>
  <si>
    <t xml:space="preserve">البلعوم الأنفي </t>
  </si>
  <si>
    <t xml:space="preserve">المصدر : مستشفى الملك فيصل التخصصي  ومركز الابحاث بالرياض وجدة </t>
  </si>
  <si>
    <t xml:space="preserve"> Source : King Faisal Specialist Hospital and Research Center (Riyadh and Jeddah)</t>
  </si>
  <si>
    <t>جدول 4-39</t>
  </si>
  <si>
    <t>Table 4-39</t>
  </si>
  <si>
    <t xml:space="preserve">جهات حكومية أخرى  </t>
  </si>
  <si>
    <t>قطاع خاص</t>
  </si>
  <si>
    <t>M.O.H</t>
  </si>
  <si>
    <t>Other governmental S.</t>
  </si>
  <si>
    <t xml:space="preserve">عدد مراكز الكلي الصناعية        No. of artificial kidney centers  </t>
  </si>
  <si>
    <t>عدد أجهزة الغسيل الكلوي          No. of haemodialysis machines</t>
  </si>
  <si>
    <t>عدد مرضى التنقية الدموية          No. of  haemodialysis patients</t>
  </si>
  <si>
    <t xml:space="preserve"> No. of peritoneodialysis patients عدد  مرضى التنقية البريتونية </t>
  </si>
  <si>
    <t>جدول 4-40</t>
  </si>
  <si>
    <t>Table  4-40</t>
  </si>
  <si>
    <t xml:space="preserve"> الجنس  Sex         </t>
  </si>
  <si>
    <t xml:space="preserve"> الجنسية   Nationality  </t>
  </si>
  <si>
    <t>عدد المرضى</t>
  </si>
  <si>
    <t>القطاع                                                            Sector</t>
  </si>
  <si>
    <t xml:space="preserve">عدد الحالات No. of cases </t>
  </si>
  <si>
    <t>المتابعين في عيادة زرع الكلى*</t>
  </si>
  <si>
    <t>ذكور   M</t>
  </si>
  <si>
    <t>اناث F</t>
  </si>
  <si>
    <t xml:space="preserve">غير سعودي  NS </t>
  </si>
  <si>
    <t>مستشفيات وزارة الصحة                                                  M.O.H</t>
  </si>
  <si>
    <t>مستشفيات الجهات الحكومية الأخرى Other governmental hospitals</t>
  </si>
  <si>
    <t>مستشفيات القطاع الخاص                                 Private hospitals</t>
  </si>
  <si>
    <t>المجموع                                                                          Total</t>
  </si>
  <si>
    <t>*No. of followup patients in kidney transplant clinic</t>
  </si>
  <si>
    <t>الحالات التى ترددت على مراكز و أقسام التأهيل الطبي بوزارة الصحة عام 1438هـ (2017م)</t>
  </si>
  <si>
    <t>Medical Rehabilitation Centers Cases, MOH, 1438H (2017G).</t>
  </si>
  <si>
    <t>جدول 4-41</t>
  </si>
  <si>
    <t>Table 4-41</t>
  </si>
  <si>
    <t>علاج طبيعي</t>
  </si>
  <si>
    <t>علاج وظيفي</t>
  </si>
  <si>
    <t xml:space="preserve">علل تخاطب وسمع </t>
  </si>
  <si>
    <t>أطراف إصطناعية وأجهزة تعويضية</t>
  </si>
  <si>
    <t>Physiotherapy</t>
  </si>
  <si>
    <t>Occupational</t>
  </si>
  <si>
    <t>Speech-hearing</t>
  </si>
  <si>
    <t xml:space="preserve">Orthotics and </t>
  </si>
  <si>
    <t>Therapy</t>
  </si>
  <si>
    <t>therapy</t>
  </si>
  <si>
    <t>Prosthetic</t>
  </si>
  <si>
    <t xml:space="preserve">الرياض      </t>
  </si>
  <si>
    <t xml:space="preserve">مكة المكرمة                       </t>
  </si>
  <si>
    <t xml:space="preserve">جدة                              </t>
  </si>
  <si>
    <t>Al-Ta'yif</t>
  </si>
  <si>
    <t xml:space="preserve">المدينة المنورة          </t>
  </si>
  <si>
    <t xml:space="preserve"> Al-Ahsa </t>
  </si>
  <si>
    <t>Hafr Al-Batin</t>
  </si>
  <si>
    <t xml:space="preserve">بيشة                      </t>
  </si>
  <si>
    <t>Tabok</t>
  </si>
  <si>
    <t>Northern Border</t>
  </si>
  <si>
    <t>Jouf</t>
  </si>
  <si>
    <t>Al-Qurayat</t>
  </si>
  <si>
    <t xml:space="preserve">المجموع                     </t>
  </si>
  <si>
    <t>حالات البتر المترددة على مراكز وأقسام التأهيل الطبي بوزارة الصحة حسب الجنس والجنسية وسبب الإصابة لعام 1438 هـ (2017م)</t>
  </si>
  <si>
    <t>جدول 4-42</t>
  </si>
  <si>
    <t>Table 4-42</t>
  </si>
  <si>
    <t>سبب الإصابة</t>
  </si>
  <si>
    <t>Cause of Injury</t>
  </si>
  <si>
    <t>الحوادث المرورية</t>
  </si>
  <si>
    <t>Road Traffic Accidents</t>
  </si>
  <si>
    <t>الحوادث الأخرى</t>
  </si>
  <si>
    <t>Other Accidents</t>
  </si>
  <si>
    <t>داء السكري</t>
  </si>
  <si>
    <t>Diabetes Mellitus</t>
  </si>
  <si>
    <t>الغرغرينا (غير داء السكري)</t>
  </si>
  <si>
    <t>Gangrene other than D.M.</t>
  </si>
  <si>
    <t>الأورام السرطانية</t>
  </si>
  <si>
    <t>Cancer</t>
  </si>
  <si>
    <t>لا يشمل المدن الطبية ولا مدينة الملك سعود الطبية</t>
  </si>
  <si>
    <t>الحالات التى ترددت على مراكز التأهيل الطبي بالجهات الحكومية الأخرى عام 1438هـ (2017م).</t>
  </si>
  <si>
    <t>Medical Rehabilitation Centers Cases , Other Governmental Sector 1438H  (2017G).</t>
  </si>
  <si>
    <t>جدول 4-43</t>
  </si>
  <si>
    <t>Table 4-43</t>
  </si>
  <si>
    <t>إصلاح</t>
  </si>
  <si>
    <t>تخاطب وسمع</t>
  </si>
  <si>
    <t>New cases</t>
  </si>
  <si>
    <t>Repair</t>
  </si>
  <si>
    <t>K.A.U.H.,Jeddah</t>
  </si>
  <si>
    <t>مستشفيات أرامكو **</t>
  </si>
  <si>
    <t>مستشفى الامير فيصل بن فهد للطب الرياضي **</t>
  </si>
  <si>
    <t>P.F.S.M.H</t>
  </si>
  <si>
    <t>الخدمات الطبية بالخطوط السعودية **</t>
  </si>
  <si>
    <t>المجموع                    Total</t>
  </si>
  <si>
    <t>خدمات مركز رعاية وتأهيل الأطفال المعاقين حسب العمر خلال عام 1438هـ (2017م).</t>
  </si>
  <si>
    <t>Services of Rehabilitation Center for Disabled Children by Age, 1438 H (2017G).</t>
  </si>
  <si>
    <t>جدول 4-44</t>
  </si>
  <si>
    <t>Table 4-44</t>
  </si>
  <si>
    <t>جلسات العلاج</t>
  </si>
  <si>
    <t>Sessions of treatment</t>
  </si>
  <si>
    <t>فئة العمر (بالسنة)</t>
  </si>
  <si>
    <t>عدد الأطفال</t>
  </si>
  <si>
    <t>بالعيادات</t>
  </si>
  <si>
    <t>بالعلاج الطبيعي</t>
  </si>
  <si>
    <t>بالعلاج الوظيفي</t>
  </si>
  <si>
    <t>النطق</t>
  </si>
  <si>
    <t>بعيادة الأسنان</t>
  </si>
  <si>
    <t>بالمدرسة</t>
  </si>
  <si>
    <t>النفسية</t>
  </si>
  <si>
    <t>الورشة الطبية</t>
  </si>
  <si>
    <t>العظام</t>
  </si>
  <si>
    <t>بالمساكن</t>
  </si>
  <si>
    <t>الخدمة الاجتماعية</t>
  </si>
  <si>
    <t xml:space="preserve">متوسط عدد </t>
  </si>
  <si>
    <t>Age group (year)</t>
  </si>
  <si>
    <t>No. of children</t>
  </si>
  <si>
    <t>Clinics</t>
  </si>
  <si>
    <t>Occupational  therapy</t>
  </si>
  <si>
    <t>Speach therapy</t>
  </si>
  <si>
    <t>Dental cl.</t>
  </si>
  <si>
    <t>School</t>
  </si>
  <si>
    <t>Orthotics</t>
  </si>
  <si>
    <t>Houses</t>
  </si>
  <si>
    <t>Social services</t>
  </si>
  <si>
    <t>الجلسات لكل طفل *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</si>
  <si>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</si>
  <si>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</si>
  <si>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</si>
  <si>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</si>
  <si>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</si>
  <si>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</si>
  <si>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</si>
  <si>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</si>
  <si>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</si>
  <si>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</si>
  <si>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</si>
  <si>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12فاكثر</t>
  </si>
  <si>
    <t xml:space="preserve">المصدر : الجمعية السعودية الخيرية لرعاية الأطفال المعوقين </t>
  </si>
  <si>
    <t>* Average  sessions / child.</t>
  </si>
  <si>
    <t>Source: Saudi Society of Caring Handicapped Children</t>
  </si>
  <si>
    <t xml:space="preserve"> جدول 4-45</t>
  </si>
  <si>
    <t>Table 4-45</t>
  </si>
  <si>
    <t>الفحوص المخبرية</t>
  </si>
  <si>
    <t>الرياض **</t>
  </si>
  <si>
    <t>مراكز اضيفت الى مدينة الملك فهد الطبية ولا ترسل بياناتها</t>
  </si>
  <si>
    <t>الحدود الشمالية*</t>
  </si>
  <si>
    <t>جدول 4-46</t>
  </si>
  <si>
    <t>Table 4-46</t>
  </si>
  <si>
    <t xml:space="preserve">التصوير الشعاعي </t>
  </si>
  <si>
    <t>المخبرية</t>
  </si>
  <si>
    <t>Radiography</t>
  </si>
  <si>
    <t xml:space="preserve">Laboratory  </t>
  </si>
  <si>
    <t xml:space="preserve"> عدد</t>
  </si>
  <si>
    <t>المتوسط</t>
  </si>
  <si>
    <t xml:space="preserve"> investigations </t>
  </si>
  <si>
    <t xml:space="preserve">المرضى </t>
  </si>
  <si>
    <t xml:space="preserve">الأفلام </t>
  </si>
  <si>
    <t xml:space="preserve">Average/ </t>
  </si>
  <si>
    <t>الاشعة</t>
  </si>
  <si>
    <t xml:space="preserve"> Films</t>
  </si>
  <si>
    <t>Patient</t>
  </si>
  <si>
    <t>الفحوص المخبرية بمستشفيات وزارة الصحة حسب المنطقة ونوع الفحص لعام 1438هـ (2017م).</t>
  </si>
  <si>
    <t>Laboratory investigations in MOH Hospitals by Region and Type of investigations, 1438H (2017G).</t>
  </si>
  <si>
    <t>جدول 4-47</t>
  </si>
  <si>
    <t>Table 4-47</t>
  </si>
  <si>
    <t>المناعة 
Immunology</t>
  </si>
  <si>
    <t xml:space="preserve">الفيروسات بنك الدم
Virology for bl. Don.. </t>
  </si>
  <si>
    <t>الطفيليات 
Parasitology</t>
  </si>
  <si>
    <t>البول 
Urine</t>
  </si>
  <si>
    <t>البكتيريا 
Bacteriology</t>
  </si>
  <si>
    <t>الهرمونات 
Hormones</t>
  </si>
  <si>
    <t>الكيمياء الحيوية 
Biochemistry</t>
  </si>
  <si>
    <t>السموم 
Toxicology</t>
  </si>
  <si>
    <t>المصل 
Serology</t>
  </si>
  <si>
    <t>الوراثة 
Genetics</t>
  </si>
  <si>
    <t>اللشريح النسيجي
Histopathology</t>
  </si>
  <si>
    <t>أمراض الدم 
Hematology</t>
  </si>
  <si>
    <t>الجزيئات الحيوية
Molecular Biology</t>
  </si>
  <si>
    <t>الدرن
TB</t>
  </si>
  <si>
    <t>فحوصات خدمات نقل الدم
Blood Bank Service Tests</t>
  </si>
  <si>
    <t>أخرى 
Others</t>
  </si>
  <si>
    <t>المدخل</t>
  </si>
  <si>
    <t>جدة2017</t>
  </si>
  <si>
    <t>المختبر الاقليمي</t>
  </si>
  <si>
    <t>central lab</t>
  </si>
  <si>
    <t>المختبر المركزي</t>
  </si>
  <si>
    <t>المختبر الاقليمي م عبداللة</t>
  </si>
  <si>
    <t>المختبر الإقليمي حائل</t>
  </si>
  <si>
    <t>لا تشمل بيانات المدن الطبية</t>
  </si>
  <si>
    <t>* بيانات 1436 لعدم منطقية بيانات 1437هـ</t>
  </si>
  <si>
    <t>مدينة الملك سعود</t>
  </si>
  <si>
    <t>مدينة الملك فهد</t>
  </si>
  <si>
    <t>خالد للعيون</t>
  </si>
  <si>
    <t>جدول 4-48</t>
  </si>
  <si>
    <t>Table  4-48</t>
  </si>
  <si>
    <t xml:space="preserve">النشاط </t>
  </si>
  <si>
    <t xml:space="preserve">Activity </t>
  </si>
  <si>
    <t xml:space="preserve">المراكز الصحية </t>
  </si>
  <si>
    <t>Health centers</t>
  </si>
  <si>
    <t>المستشفيات  
والمختبرات المركزية</t>
  </si>
  <si>
    <t>Hospitals &amp;Central laboratories</t>
  </si>
  <si>
    <t>عددالمرضى  Patients N</t>
  </si>
  <si>
    <t xml:space="preserve">Radiography </t>
  </si>
  <si>
    <t>عدد الأفلام    Films N</t>
  </si>
  <si>
    <t>التأهيل الطبي</t>
  </si>
  <si>
    <t>عدد المرضى Patients N</t>
  </si>
  <si>
    <t>Medical Rehabilitation</t>
  </si>
  <si>
    <t>جدول 4-49</t>
  </si>
  <si>
    <t>Table 4-49</t>
  </si>
  <si>
    <t>investigations</t>
  </si>
  <si>
    <t xml:space="preserve">مستشفى جامعة الامير سطام بن عبدالعزيز </t>
  </si>
  <si>
    <t>الوحدات الصحية بتحلية المياه</t>
  </si>
  <si>
    <t>I.P.A.M. Cl.</t>
  </si>
  <si>
    <t>الخدمات الطبية بجامعة طيبة **</t>
  </si>
  <si>
    <t xml:space="preserve">العيادة الطبية بالجامعة الاسلامية </t>
  </si>
  <si>
    <t>العيادة الطبية بجامعة الملك خالد بابها</t>
  </si>
  <si>
    <t>K.K.M. Cl. Abha</t>
  </si>
  <si>
    <t>Qaseem U .</t>
  </si>
  <si>
    <t>Taif U .</t>
  </si>
  <si>
    <t>K.Fd.U.P.&amp; M.M.U.</t>
  </si>
  <si>
    <t xml:space="preserve">الخدمات الطبيه بجامعه أم القرى </t>
  </si>
  <si>
    <t>Omm Al-Qurra U.</t>
  </si>
  <si>
    <t>Majmaah .Cl.U</t>
  </si>
  <si>
    <t xml:space="preserve">المجموع        Total </t>
  </si>
  <si>
    <t xml:space="preserve"> جدول 4-50</t>
  </si>
  <si>
    <t>Table  4-50</t>
  </si>
  <si>
    <t>أعداد العينات والاختبارات التي أجريت بمراكز مراقبة السموم والكيمياء الطبية الشرعية بوزارة الصحة  حسب المنطقة لعام 1438هـ (2017م).</t>
  </si>
  <si>
    <t>Number of Samples and Tests Conducted at MoH Poison Control and Forensic Chemistry Centers, by Region, 1438H (2017G).</t>
  </si>
  <si>
    <t xml:space="preserve"> جدول  4-51</t>
  </si>
  <si>
    <t>Table 4-51</t>
  </si>
  <si>
    <t>عدد العينات البيولوجية</t>
  </si>
  <si>
    <t>عدد عينات المضبوطات</t>
  </si>
  <si>
    <t>إجمالي عدد العينات</t>
  </si>
  <si>
    <t>عدد الاختبارات</t>
  </si>
  <si>
    <t>No. of Centers</t>
  </si>
  <si>
    <t>No. of Biological Samples</t>
  </si>
  <si>
    <t xml:space="preserve">No. of Samples of seized items </t>
  </si>
  <si>
    <t>Total No. of Samples</t>
  </si>
  <si>
    <t>No. of Tests</t>
  </si>
  <si>
    <t>أنشطة بنوك الدم بوزارة الصحة حسب المنطقة عام 1438هــ (2017م).</t>
  </si>
  <si>
    <t>Activities of Blood Banks in MOH  by Region,1438H (2017G).</t>
  </si>
  <si>
    <t>جدول 4-52</t>
  </si>
  <si>
    <t>Table 4-52</t>
  </si>
  <si>
    <t xml:space="preserve">عدد الفحوصات </t>
  </si>
  <si>
    <t xml:space="preserve">عدد فحوصات  </t>
  </si>
  <si>
    <t xml:space="preserve">عدد وحدات </t>
  </si>
  <si>
    <t>لنقل الدم</t>
  </si>
  <si>
    <t>الأمراض المعدية</t>
  </si>
  <si>
    <t xml:space="preserve">إجمالي </t>
  </si>
  <si>
    <t>الدم التي تم</t>
  </si>
  <si>
    <t>الدم المنقولة</t>
  </si>
  <si>
    <t>تجميعها</t>
  </si>
  <si>
    <t>للمرضى</t>
  </si>
  <si>
    <t xml:space="preserve">  investigations</t>
  </si>
  <si>
    <t xml:space="preserve">  investigations </t>
  </si>
  <si>
    <t>for bl. Trans.</t>
  </si>
  <si>
    <t xml:space="preserve">for infectious </t>
  </si>
  <si>
    <t xml:space="preserve"> investigations</t>
  </si>
  <si>
    <t>collected</t>
  </si>
  <si>
    <t>transfused</t>
  </si>
  <si>
    <t>diseases</t>
  </si>
  <si>
    <t>blood units</t>
  </si>
  <si>
    <t>هل تم ادخال بيانات بنك الدم الرئيس</t>
  </si>
  <si>
    <t>أنشطة بنوك الدم بوزارة الصحة للأعوام 1434-1438هـ  (2013-2017م).</t>
  </si>
  <si>
    <t>Activities of Blood Banks  at MOH, 1434 -1438H (2013-2017G).</t>
  </si>
  <si>
    <t>جدول 4-53</t>
  </si>
  <si>
    <t>Table 4-53</t>
  </si>
  <si>
    <t xml:space="preserve"> السنة</t>
  </si>
  <si>
    <t>عدد الفحوص
 No. of  investigations</t>
  </si>
  <si>
    <t>عدد الوحدات التي تم تجميعها
No. of  collected blood units</t>
  </si>
  <si>
    <t>عدد وحدات الدم المنقولة للمرضى
 No. of transfused blood units</t>
  </si>
  <si>
    <t>أنشطة بنوك الدم بالجهات الحكومية الأخرى عام 1438هـ (2017م).</t>
  </si>
  <si>
    <t xml:space="preserve"> Activities of Blood Banks in Other Governmental Sector, 1438H (2017G).</t>
  </si>
  <si>
    <t>جدول 4-54</t>
  </si>
  <si>
    <t>Table  4-54</t>
  </si>
  <si>
    <t>عدد بنوك الدم</t>
  </si>
  <si>
    <t xml:space="preserve">عدد الفحوص </t>
  </si>
  <si>
    <t xml:space="preserve">عدد المتبرعين </t>
  </si>
  <si>
    <t xml:space="preserve">عدد طلبات نقل الدم </t>
  </si>
  <si>
    <t>No. of blood</t>
  </si>
  <si>
    <t xml:space="preserve">No. of blood </t>
  </si>
  <si>
    <t>No. of transfusion</t>
  </si>
  <si>
    <t>banks</t>
  </si>
  <si>
    <t>donors</t>
  </si>
  <si>
    <t xml:space="preserve"> requests</t>
  </si>
  <si>
    <t xml:space="preserve"> . المدينة الطبية الجامعية تشمل مستشفى الملك خالد الجامعي بالرياض ومستشفى الملك عبدالعزيز الجامعي بالرياض و مستشفى طب الاسنان*</t>
  </si>
  <si>
    <t>عدد الفحوص  بمستشفيات القوات المسلحة تمثل عام 1436هـ</t>
  </si>
  <si>
    <t>الحالات المعروضة على مراكز الطب الشرعي في المملكة العربية السعودية حسب المنطقة وطبيعة الفحص الطبي الشرعي لعام 1438هـ (2017م).</t>
  </si>
  <si>
    <t>Cases of Forensic Medicine Centers, MOH - KSA , by Region, and Different Examinations, 1438 H (2017G).</t>
  </si>
  <si>
    <t>جدول 4-55</t>
  </si>
  <si>
    <t>Table 4-55</t>
  </si>
  <si>
    <t>فحص وفيات</t>
  </si>
  <si>
    <t>Dead Cases</t>
  </si>
  <si>
    <t>حالات الأحياء</t>
  </si>
  <si>
    <t>إبداء الرأي الفني</t>
  </si>
  <si>
    <t>كشف ظاهري</t>
  </si>
  <si>
    <t>تشريح جثة</t>
  </si>
  <si>
    <t>External Examination</t>
  </si>
  <si>
    <t>Autopsy</t>
  </si>
  <si>
    <t>Living Cases</t>
  </si>
  <si>
    <t>Expert Opinion</t>
  </si>
  <si>
    <t>Grand Total</t>
  </si>
  <si>
    <t>توزيع الهيئات الصحية الشرعية بالمملكة العربية السعودية لعام 1438هـ (2017م).</t>
  </si>
  <si>
    <t>جدول 4-56</t>
  </si>
  <si>
    <t>Table 4-56</t>
  </si>
  <si>
    <t>قضايا الأخطاء الطبية المعروضة على الهيئات الصحية الشرعية لعام 1438هـ (2017م).</t>
  </si>
  <si>
    <t>جدول 4-57</t>
  </si>
  <si>
    <t>Table 4-57</t>
  </si>
  <si>
    <t>القضايا المعروضة على الهيئات</t>
  </si>
  <si>
    <t>Referred Cases</t>
  </si>
  <si>
    <t>عدد القرارات الصادرة</t>
  </si>
  <si>
    <t>عدد الجلسات</t>
  </si>
  <si>
    <t>معدل الجلسات لكل قرار</t>
  </si>
  <si>
    <t>قضايا مرحلة</t>
  </si>
  <si>
    <t>قضايا واردة</t>
  </si>
  <si>
    <t>Rounded Cases</t>
  </si>
  <si>
    <t>New Cases</t>
  </si>
  <si>
    <t>No. of Resolutions</t>
  </si>
  <si>
    <t>No. of Sessions</t>
  </si>
  <si>
    <t>Sessions/ Resolution</t>
  </si>
  <si>
    <t>م الملك خال للعيون</t>
  </si>
  <si>
    <t>قضايا الوفيات الناتجة عن الأخطاء الطبية الصادرة عن الهيئات الصحية الشرعية تبعا للإدانة من عدمها عام 1438هـ (2017م).</t>
  </si>
  <si>
    <t>جدول 4-58</t>
  </si>
  <si>
    <t>Table 4-58</t>
  </si>
  <si>
    <t>قرارات الإدانة</t>
  </si>
  <si>
    <t>Resolutions with Convictions</t>
  </si>
  <si>
    <t>قرارات عدم الإدانة</t>
  </si>
  <si>
    <t>Resolutions without Convictions</t>
  </si>
  <si>
    <t>مجموع القرارات المتعلقة بوفيات الأخطاء الطبية</t>
  </si>
  <si>
    <t>No.</t>
  </si>
  <si>
    <t>الحالات التي حولتها الهيئات الطبية إلى المستشفيات الحكومية العامة أو التخصصية حسب المنطقة و الحالة الطبية عام 1438هـ (2017م).</t>
  </si>
  <si>
    <t>Cases Referred by Medical Commissions to  Governmental General or Specialist Hospitals by Region and Medical Case, 1438H (2017G).</t>
  </si>
  <si>
    <t>جدول 4-59</t>
  </si>
  <si>
    <t>Table 4-59</t>
  </si>
  <si>
    <t>عدد الحالات حسب التشخيص</t>
  </si>
  <si>
    <t>No. of cases according to diagnosis</t>
  </si>
  <si>
    <t>قلب</t>
  </si>
  <si>
    <t>أنف وأنف وحنجرة</t>
  </si>
  <si>
    <t>نساء وتوليد</t>
  </si>
  <si>
    <t>أمراض دم</t>
  </si>
  <si>
    <t>أورام صلبة</t>
  </si>
  <si>
    <t>أورام دم</t>
  </si>
  <si>
    <t>باطنة وأطفال</t>
  </si>
  <si>
    <t>تأهيل طبي</t>
  </si>
  <si>
    <t>زراعة كلى</t>
  </si>
  <si>
    <t>زراعة كبد</t>
  </si>
  <si>
    <t>زراعة نخاع</t>
  </si>
  <si>
    <t>زراعة قلب ورئة</t>
  </si>
  <si>
    <t>Cardiac</t>
  </si>
  <si>
    <t>Gyn./Obs</t>
  </si>
  <si>
    <t>Solid tumors</t>
  </si>
  <si>
    <t>Blood tumors</t>
  </si>
  <si>
    <t>Medicine/ Pediatrics</t>
  </si>
  <si>
    <t>Plastic Surgery</t>
  </si>
  <si>
    <t>Kidney transplantation</t>
  </si>
  <si>
    <t>Liver transplantation</t>
  </si>
  <si>
    <t>Bone marrow transplantation</t>
  </si>
  <si>
    <t>Heart and lung transplantation</t>
  </si>
  <si>
    <t>Vascular Surgery</t>
  </si>
  <si>
    <t>الشرقية*</t>
  </si>
  <si>
    <t>الحالات التي أرسلت للعلاج بالخارج من قبل الهيئات الطبية حسب الدولة والحالة الطبية عام 1438هـ (2017م).</t>
  </si>
  <si>
    <t>Cases Sent  Abroad for Treatment by  Medical Case and Country, 1438H (2017G).</t>
  </si>
  <si>
    <t>جدول 4-60</t>
  </si>
  <si>
    <t>Table 4-60</t>
  </si>
  <si>
    <t>جراحة العمود الفقري</t>
  </si>
  <si>
    <t>أمراض جلدية</t>
  </si>
  <si>
    <t xml:space="preserve">باطنة </t>
  </si>
  <si>
    <t>أعصاب/تأهيل طبي</t>
  </si>
  <si>
    <t>زراعة أمعاء</t>
  </si>
  <si>
    <t>زراعة قلب / رئة</t>
  </si>
  <si>
    <t>غدد</t>
  </si>
  <si>
    <t>الدولة</t>
  </si>
  <si>
    <t>Country</t>
  </si>
  <si>
    <t>Tumors</t>
  </si>
  <si>
    <t>Spine Surgery</t>
  </si>
  <si>
    <t>Dermatology</t>
  </si>
  <si>
    <t>Neurology/Rehabilitation</t>
  </si>
  <si>
    <t>Intestinal transplantation</t>
  </si>
  <si>
    <t>Heart / lung transplantation</t>
  </si>
  <si>
    <t>أمريكا</t>
  </si>
  <si>
    <t>USA</t>
  </si>
  <si>
    <t>بريطانيا</t>
  </si>
  <si>
    <t>Britain</t>
  </si>
  <si>
    <t>ألمانيا</t>
  </si>
  <si>
    <t>Germany</t>
  </si>
  <si>
    <t>الصين</t>
  </si>
  <si>
    <t>China</t>
  </si>
  <si>
    <t>المرضى المحالون إلى قسم الخدمة الاجتماعية بمستشفيات وزارة الصحة حسب أسباب البحث الاجتماعي والجنس عام 1438هـ (2017م).</t>
  </si>
  <si>
    <t>Cases Referred to Social Service Departement ,  MOH Hospitals , According to Cause of Social Investigation and Sex, 1438H (2017).</t>
  </si>
  <si>
    <t>جدول 4-61</t>
  </si>
  <si>
    <t>Table 4-61</t>
  </si>
  <si>
    <t>أسباب البحث الاجتماعي</t>
  </si>
  <si>
    <t>Cause of Social Investigation</t>
  </si>
  <si>
    <t>Male</t>
  </si>
  <si>
    <t>Female</t>
  </si>
  <si>
    <t>الاعتداء والعنف</t>
  </si>
  <si>
    <t xml:space="preserve"> Assaults &amp; Violence</t>
  </si>
  <si>
    <t>خروج ضد النصيحة الطبية</t>
  </si>
  <si>
    <t>Discharge Against medical Advice</t>
  </si>
  <si>
    <t xml:space="preserve">أسباب مادية                  </t>
  </si>
  <si>
    <t xml:space="preserve">Financial causes                                  </t>
  </si>
  <si>
    <t xml:space="preserve">Long Staying Patients             </t>
  </si>
  <si>
    <t>ذوي الإحتياجات الخاصة</t>
  </si>
  <si>
    <t xml:space="preserve">Persons with Special Needs                        </t>
  </si>
  <si>
    <t xml:space="preserve">محاولات إيذاء النفس      </t>
  </si>
  <si>
    <t xml:space="preserve"> Self harm Attempts                   </t>
  </si>
  <si>
    <t>أسباب نفسية وإجتماعية مرتبطة بالمرض</t>
  </si>
  <si>
    <t xml:space="preserve">Sociopsychological Causes Related to the Disease </t>
  </si>
  <si>
    <t xml:space="preserve"> Other Causes  </t>
  </si>
  <si>
    <t>لا تشمل المدن الطبية ولا مدينة الملك سعود الطبية</t>
  </si>
  <si>
    <t>الوجبات التقريبية لمستحقي التغذية في مستشفيات وزارة الصحة حسب المنطقة عام 1438هـ (2017م).</t>
  </si>
  <si>
    <t>Approximate No. of Meals Served in MOH Hospitals by Region, 1438H (2017G).</t>
  </si>
  <si>
    <t>جدول 4-62</t>
  </si>
  <si>
    <t>Table 4-62</t>
  </si>
  <si>
    <t>وجبات المرضى</t>
  </si>
  <si>
    <t>وجبات التمريض والمناوبين</t>
  </si>
  <si>
    <t>وجبات المرافقين</t>
  </si>
  <si>
    <t>مجموع الوجبات</t>
  </si>
  <si>
    <t xml:space="preserve">المتوسط اليومي لوجبات المرضى </t>
  </si>
  <si>
    <t xml:space="preserve"> نسبة وجبات المرضى للمجموع</t>
  </si>
  <si>
    <t>متوسط وجبات المرضى لكل سرير في السنة</t>
  </si>
  <si>
    <t>No. of beds</t>
  </si>
  <si>
    <t>Patients meals</t>
  </si>
  <si>
    <t>Nurses &amp; on duties meals</t>
  </si>
  <si>
    <t>Accompanies meals</t>
  </si>
  <si>
    <t>Total no. of meals</t>
  </si>
  <si>
    <t>Daily average patient meals</t>
  </si>
  <si>
    <t xml:space="preserve"> Percent of  patient  meals / total meals </t>
  </si>
  <si>
    <t xml:space="preserve"> Average  patient      meals /  bed in year</t>
  </si>
  <si>
    <t>عدد المستشفيات المطبقة لبرنامج الرعاية الصحية المنزلية بوزارة الصحة والعاملين والعدد التراكمي للمستفيدين حسب المنطقة لعام 1438هـ (2017م).</t>
  </si>
  <si>
    <t>Number of MoH Hospitals Implementing Home Health Care Program, Manpower &amp; Beneficiaries by Region, 1438H (2017G).</t>
  </si>
  <si>
    <t xml:space="preserve"> جدول  4-63</t>
  </si>
  <si>
    <t>Table 4-63</t>
  </si>
  <si>
    <t>مركز طب منزلي</t>
  </si>
  <si>
    <t>عدد العاملين</t>
  </si>
  <si>
    <t>عدد الحالات تحت الخدمة نهاية 1438هـ</t>
  </si>
  <si>
    <t>عدد المستفيدين منذ بداية البرنامج</t>
  </si>
  <si>
    <t>No. of Hospitals</t>
  </si>
  <si>
    <t>Home Health Care Center</t>
  </si>
  <si>
    <t>No. of Manpower</t>
  </si>
  <si>
    <t>Number of cases under service (end of 1438H)</t>
  </si>
  <si>
    <t>No. of Beneficiaries (Cumulative)</t>
  </si>
  <si>
    <t>إنجازات إدارة التوعية الدينية خلال عام 1438هـ (2017م).</t>
  </si>
  <si>
    <t xml:space="preserve"> Achievements  of Religious Awareness Department, 1438H (2017G).</t>
  </si>
  <si>
    <t>جدول 4-64</t>
  </si>
  <si>
    <t>Table 4-64</t>
  </si>
  <si>
    <t>العدد
No</t>
  </si>
  <si>
    <t>عدد زيارات للمرضى</t>
  </si>
  <si>
    <t>Number of Visits to Patients</t>
  </si>
  <si>
    <t xml:space="preserve">عدد المصاحف الموزعة </t>
  </si>
  <si>
    <t xml:space="preserve"> Number of Dispensed Mus'hafs " Holy Quran"</t>
  </si>
  <si>
    <t>عدد علب التيمم الموزعة</t>
  </si>
  <si>
    <t>Number of Dispensed "Tayammum Boxes" .</t>
  </si>
  <si>
    <t>عدد المطبوعات باللغة العربية</t>
  </si>
  <si>
    <t>Leaflets in Arabic Language</t>
  </si>
  <si>
    <t>عدد المطبوعات باللغات الأخرى (غير العربية)</t>
  </si>
  <si>
    <t>Leaflets in Foreign Languages ( other than Arabic)</t>
  </si>
  <si>
    <t>عدد المطبوعات السمعية</t>
  </si>
  <si>
    <t>Number of Audio Publications</t>
  </si>
  <si>
    <t>عدد المحاضرات</t>
  </si>
  <si>
    <t>Number of Lectures</t>
  </si>
  <si>
    <t>عدد هدايا المرضى والعاملين</t>
  </si>
  <si>
    <t>Number of Gifts to patients and Workers</t>
  </si>
  <si>
    <t>عدد حاملات الكتب</t>
  </si>
  <si>
    <t>Books Carrying Racks</t>
  </si>
  <si>
    <t>عدد المعارض الدعوية</t>
  </si>
  <si>
    <t xml:space="preserve"> Number of Advocacy Exhibitions</t>
  </si>
  <si>
    <t>جدول 4-65</t>
  </si>
  <si>
    <t>Table 4-65</t>
  </si>
  <si>
    <t xml:space="preserve">المجموعة المرضية   </t>
  </si>
  <si>
    <t>Disease group</t>
  </si>
  <si>
    <t>Saudi     سعودي</t>
  </si>
  <si>
    <t>Non-Saudi   غير سعودي</t>
  </si>
  <si>
    <t xml:space="preserve">Total   إجمالي </t>
  </si>
  <si>
    <t>الإصابات والتسممات وعواقب أخرى غير معينة للأسباب الخارجية</t>
  </si>
  <si>
    <t>Injury, poisoning and certain other consequences of external causes</t>
  </si>
  <si>
    <t xml:space="preserve">                  .أمراض الجهاز الدوري </t>
  </si>
  <si>
    <t>Diseases of the circulatory system</t>
  </si>
  <si>
    <t xml:space="preserve">حالات معينة تنشأ في الفترة حوالي الولادة    </t>
  </si>
  <si>
    <t>Certain conditions originating in the perinatal period</t>
  </si>
  <si>
    <t xml:space="preserve">أمراض الجهاز التنفسي                                </t>
  </si>
  <si>
    <t>Diseases of the respiratory system</t>
  </si>
  <si>
    <t xml:space="preserve">الأورام                                                                </t>
  </si>
  <si>
    <t>Neoplasms</t>
  </si>
  <si>
    <t xml:space="preserve">امراض الجهاز التناسلي البولي                  </t>
  </si>
  <si>
    <t>Diseases of the genitourinary system</t>
  </si>
  <si>
    <t xml:space="preserve">أمراض معدية وطفيلية معينة                               </t>
  </si>
  <si>
    <t>Certain infectious and parasitic diseases</t>
  </si>
  <si>
    <t xml:space="preserve">التشوهات والعاهات والشذوذات  الصبغوية                    </t>
  </si>
  <si>
    <t>Congenital malformations, deformations and chromosomal abnormalities</t>
  </si>
  <si>
    <t xml:space="preserve">أمراض الغدد الصماء والتغذية والاستقلاب     </t>
  </si>
  <si>
    <t>Endocrine, nutritional and metabolic diseases</t>
  </si>
  <si>
    <t xml:space="preserve">أمراض الجهاز الهضمي                                    </t>
  </si>
  <si>
    <t>Diseases of the digestive system</t>
  </si>
  <si>
    <t xml:space="preserve">أمراض  الجهاز العصبي                              </t>
  </si>
  <si>
    <t>Diseases of the nervous system</t>
  </si>
  <si>
    <t xml:space="preserve">أمراض الدم واعضاء تكوين الدم واضطرابات معينة تتضمن أجهزة المناعة           </t>
  </si>
  <si>
    <t>Diseases of the blood and blood-forming organs and certain disorders involving the immune mechanism</t>
  </si>
  <si>
    <t xml:space="preserve">أمراض الجلد والنسيج الخلوي تحت الجلد            </t>
  </si>
  <si>
    <t>Diseases of the skin and subcutaneous tissue</t>
  </si>
  <si>
    <t xml:space="preserve">أمراض الجهاز العضلي الهيكلي والنسيج  الضام         </t>
  </si>
  <si>
    <t>Diseases of the musculoskeletal system and connective tissue</t>
  </si>
  <si>
    <t xml:space="preserve"> الحمل والولادة والنفاس                                                    </t>
  </si>
  <si>
    <t>Pregnancy, childbirth and the puerperium</t>
  </si>
  <si>
    <t>الاضطرابات العقلية والسلوكية</t>
  </si>
  <si>
    <t>Mental and behavioural disorders</t>
  </si>
  <si>
    <t xml:space="preserve">الأعراض والعلامات والنتائج السريرية غير الطبيعية التي لم تصنف في مكان آخر     </t>
  </si>
  <si>
    <t>Symptoms, signs and abnormal clinical and laboratory findings, not elsewhere classified</t>
  </si>
  <si>
    <t xml:space="preserve">Total                                       </t>
  </si>
  <si>
    <t>جدول 5-1</t>
  </si>
  <si>
    <t>Table 5-1</t>
  </si>
  <si>
    <t>جملة الحجاج</t>
  </si>
  <si>
    <t>حجاج الداخل</t>
  </si>
  <si>
    <t>حجاج الخارج</t>
  </si>
  <si>
    <t>Total No. of Plgrims</t>
  </si>
  <si>
    <t xml:space="preserve"> Inside Pilgrims</t>
  </si>
  <si>
    <t xml:space="preserve"> Outside Pilgrims</t>
  </si>
  <si>
    <t>المصدر : الهيئة العامة للإحصاء .</t>
  </si>
  <si>
    <t>Source: General Authority for Statistics</t>
  </si>
  <si>
    <t>جدول 5-2</t>
  </si>
  <si>
    <t>Table 5-2</t>
  </si>
  <si>
    <t xml:space="preserve">البيان </t>
  </si>
  <si>
    <t>المشاعر المقدسة
Sacred places</t>
  </si>
  <si>
    <t>Data</t>
  </si>
  <si>
    <t>منى
Mena</t>
  </si>
  <si>
    <t>عرفات ومزدلفة
 Arafat &amp; Muzdalefah</t>
  </si>
  <si>
    <t xml:space="preserve">مستشفيات دائمة </t>
  </si>
  <si>
    <t>Permanent hospitals</t>
  </si>
  <si>
    <t xml:space="preserve">مستشفيات موسمية </t>
  </si>
  <si>
    <t>Seasonal hospitals</t>
  </si>
  <si>
    <t xml:space="preserve">مراكز صحية دائمة </t>
  </si>
  <si>
    <t>Permanent HCs</t>
  </si>
  <si>
    <t>مراكز صحية موسمية</t>
  </si>
  <si>
    <t>Seasonal HCs</t>
  </si>
  <si>
    <t>أسرة مستشفيات</t>
  </si>
  <si>
    <t xml:space="preserve">  Hospital beds</t>
  </si>
  <si>
    <t>جدول 5-3</t>
  </si>
  <si>
    <t>Table 5-3</t>
  </si>
  <si>
    <t>تصنيف الوظيفة</t>
  </si>
  <si>
    <t>سعودي
 Saudi</t>
  </si>
  <si>
    <t>غير سعودي
Non Saudi</t>
  </si>
  <si>
    <t>Job Category</t>
  </si>
  <si>
    <t>طبيب استشاري</t>
  </si>
  <si>
    <t>Consultant Physician</t>
  </si>
  <si>
    <t>طبيب نائب</t>
  </si>
  <si>
    <t>Registrar Physician</t>
  </si>
  <si>
    <t>طبيب عام</t>
  </si>
  <si>
    <t>ممرض</t>
  </si>
  <si>
    <t>Nurse</t>
  </si>
  <si>
    <t>إداري</t>
  </si>
  <si>
    <t>مهندس</t>
  </si>
  <si>
    <t>Engineer</t>
  </si>
  <si>
    <t>عامل / سائق</t>
  </si>
  <si>
    <t>Worker / Driver</t>
  </si>
  <si>
    <t>جدول 5-4</t>
  </si>
  <si>
    <t>Table 5-4</t>
  </si>
  <si>
    <t>محاجر صحية</t>
  </si>
  <si>
    <t>عدد الحجاج المسجلين</t>
  </si>
  <si>
    <t>العلاج الوقائي</t>
  </si>
  <si>
    <t>*تحصينات شلل الأطفال</t>
  </si>
  <si>
    <t>Health quarantines</t>
  </si>
  <si>
    <t>No. of Registered Pilgrims</t>
  </si>
  <si>
    <t>Prophylactic</t>
  </si>
  <si>
    <t>*Poliomyelitis vaccine</t>
  </si>
  <si>
    <t>المطارات</t>
  </si>
  <si>
    <t>Airports</t>
  </si>
  <si>
    <t>الموانئ البحرية</t>
  </si>
  <si>
    <t>Seaports</t>
  </si>
  <si>
    <t>المنافذ البرية</t>
  </si>
  <si>
    <t>Landports</t>
  </si>
  <si>
    <t>*يعطى للأطفال والبالغين القادمين من مناطق وبائية</t>
  </si>
  <si>
    <t>جدول 5-5</t>
  </si>
  <si>
    <t>Table 5-5</t>
  </si>
  <si>
    <t>Madinah</t>
  </si>
  <si>
    <t>منى</t>
  </si>
  <si>
    <t>Mena</t>
  </si>
  <si>
    <t xml:space="preserve">عرفات ومزدلفة </t>
  </si>
  <si>
    <t>Arafat and Mozdalifah</t>
  </si>
  <si>
    <t>جدول 5-6</t>
  </si>
  <si>
    <t>Table 5-6</t>
  </si>
  <si>
    <t>جدول 5-7</t>
  </si>
  <si>
    <t>Table 5-7</t>
  </si>
  <si>
    <t>جدول 5-8</t>
  </si>
  <si>
    <t>Table 5-8</t>
  </si>
  <si>
    <t>جدول 5-9</t>
  </si>
  <si>
    <t>Table 5-9</t>
  </si>
  <si>
    <t>جدول 5-10</t>
  </si>
  <si>
    <t>Table 5-10</t>
  </si>
  <si>
    <t>جدول 5-11</t>
  </si>
  <si>
    <t>Table 5-11</t>
  </si>
  <si>
    <t xml:space="preserve">العام
Year     </t>
  </si>
  <si>
    <t>الخدمة</t>
  </si>
  <si>
    <r>
      <t>عرفات ومزدلفة</t>
    </r>
    <r>
      <rPr>
        <b/>
        <sz val="12"/>
        <rFont val="Calibri"/>
        <family val="2"/>
      </rPr>
      <t xml:space="preserve"> </t>
    </r>
  </si>
  <si>
    <t>Service</t>
  </si>
  <si>
    <r>
      <t xml:space="preserve">القسطرة القلبية 
</t>
    </r>
    <r>
      <rPr>
        <b/>
        <sz val="14"/>
        <rFont val="Calibri"/>
        <family val="2"/>
      </rPr>
      <t>Cardiac catheterization</t>
    </r>
  </si>
  <si>
    <r>
      <t xml:space="preserve">عمليات القلب المفتوح 
</t>
    </r>
    <r>
      <rPr>
        <b/>
        <sz val="14"/>
        <rFont val="Calibri"/>
        <family val="2"/>
      </rPr>
      <t>Open heart surgery</t>
    </r>
  </si>
  <si>
    <r>
      <t xml:space="preserve">الغسيل الكلوي
 </t>
    </r>
    <r>
      <rPr>
        <b/>
        <sz val="14"/>
        <rFont val="Calibri"/>
        <family val="2"/>
      </rPr>
      <t>Renal dialysis</t>
    </r>
  </si>
  <si>
    <r>
      <t xml:space="preserve">المناظير 
</t>
    </r>
    <r>
      <rPr>
        <b/>
        <sz val="14"/>
        <rFont val="Calibri"/>
        <family val="2"/>
      </rPr>
      <t>Endoscopies</t>
    </r>
  </si>
  <si>
    <r>
      <t xml:space="preserve">الولادات 
</t>
    </r>
    <r>
      <rPr>
        <b/>
        <sz val="14"/>
        <rFont val="Calibri"/>
        <family val="2"/>
      </rPr>
      <t>Deliveries</t>
    </r>
  </si>
  <si>
    <t>جدول 5-12</t>
  </si>
  <si>
    <t>Table 5-12</t>
  </si>
  <si>
    <t>إنجازات مركز صحة 937 خلال عامي 2016 و 2017م  (1437 و 1438هـ).</t>
  </si>
  <si>
    <t xml:space="preserve"> Achievements  of call center 937, 2016 &amp; 2017G (1437 &amp; 1438H).</t>
  </si>
  <si>
    <t>جدول 4-66</t>
  </si>
  <si>
    <t>Table 4-66</t>
  </si>
  <si>
    <t>Indicator</t>
  </si>
  <si>
    <t>المؤشر</t>
  </si>
  <si>
    <t>2016
1437</t>
  </si>
  <si>
    <t>2017
1438</t>
  </si>
  <si>
    <t>نسبة التغير
%Change</t>
  </si>
  <si>
    <t>عدد البلاغات</t>
  </si>
  <si>
    <t>عدد طلبات النقل</t>
  </si>
  <si>
    <t>عدد الاستشارات الطبية</t>
  </si>
  <si>
    <t>عدد الاستفسارات</t>
  </si>
  <si>
    <t>مجموع عدد المكالمات</t>
  </si>
  <si>
    <t>معدل معالجة التذكرة (بالأيام)</t>
  </si>
  <si>
    <t>متوسط الإغلاق (%)</t>
  </si>
  <si>
    <t>متوسط نسبة الرضا (%)</t>
  </si>
  <si>
    <t>Number of Medical Consultation</t>
  </si>
  <si>
    <t>Number of Enquiries</t>
  </si>
  <si>
    <t>Number of Tickets</t>
  </si>
  <si>
    <t>Average Time to Solve a Ticket</t>
  </si>
  <si>
    <t>AverageTime to Close a Ticket</t>
  </si>
  <si>
    <t>Satisfaction Level</t>
  </si>
  <si>
    <t>Total Number of Calls</t>
  </si>
  <si>
    <t>مراكز الكلى الصناعية ومرضى التنقية الدموية حسب القطاعات الصحية عام 1438هـ (2017م).</t>
  </si>
  <si>
    <t>Artificial Kidney Centers and Haemodialysis Patients by Health Sectors, 1438H (2017G).</t>
  </si>
  <si>
    <t>مرضى التنقية الدموية (الغسيل الكلوي ) حسب القطاعات الصحية والجنسية والجنس عام 1438هـ (2017م).</t>
  </si>
  <si>
    <t xml:space="preserve"> Haemodialysis Patients by Health Sector  , Sex and Nationality, 1438H (2017G).</t>
  </si>
  <si>
    <t xml:space="preserve">ER &amp; OPD   Other Governmental Sector Hospitals and Clinics by Nationality, 1438H (2017G). </t>
  </si>
  <si>
    <t>Complications of pregnancy and child birth , MOH Hospitals,1438H (2017G).</t>
  </si>
  <si>
    <t>مضاعفات الحمل والولادة  بمستشفيات وزارة الصحة لعام 1438هـ (2017م)</t>
  </si>
  <si>
    <t>* بيانات 1436هـ</t>
  </si>
  <si>
    <t>** بيانات 1437هـ</t>
  </si>
  <si>
    <t>* بيانات 1437هـ</t>
  </si>
  <si>
    <t>1434H
2013G</t>
  </si>
  <si>
    <t>1435H
2014G</t>
  </si>
  <si>
    <t>1436H
2015G</t>
  </si>
  <si>
    <t>1437H
2016G</t>
  </si>
  <si>
    <t>1438H
2017G</t>
  </si>
  <si>
    <t>First Aid Centers and Ambulances of the Saudi Red Crescent Authority  by Region, 1438H (2017G).</t>
  </si>
  <si>
    <t>مراكز الإسعاف والسيارات التابعة لهيئة الهلال الأحمر السعودي حسب المنطقة عام 1438هـ (2017م).</t>
  </si>
  <si>
    <t xml:space="preserve">   المرضى والمصابون الذين تم إسعافهم ونقلهم إلى المستشفيات بواسطة هيئة الهلال الأحمر السعودي حسب المنطقة ونوع الحالة عام  1438هـ  (2017م).</t>
  </si>
  <si>
    <t xml:space="preserve">                              الحالات الإسعافية المنقولة بواسطة هيئة الهلال الأحمر السعودي حسب المنطقة للأعوام 1434 - 1438هـ (2013-2017م). </t>
  </si>
  <si>
    <t xml:space="preserve">  البيانات تمثل عام 1437هـ لعدم ورود بيانات 1438هـ**</t>
  </si>
  <si>
    <t>متوسط عدد الزيارات لكل فرد من السكان في السنة
  Average  no. of  visits per person / year</t>
  </si>
  <si>
    <t>المراجعون والمنومون في أقسام الصحة النفسية بوزارة الصحة حسب المجموعات المرضية للتصنيف الدولي للأمراض (ICD-10 ) عام 1438هــ (2017م).</t>
  </si>
  <si>
    <t>جدول 4-20- ب</t>
  </si>
  <si>
    <t>جدول 4-20- ج</t>
  </si>
  <si>
    <t xml:space="preserve"> . البيانات تمثل عام 1437هـ لعدم ورود بيانات 1438هـ**</t>
  </si>
  <si>
    <t xml:space="preserve">نسبة الولادات غير الطبيعية </t>
  </si>
  <si>
    <t>النسبة لإجمالي الولادات 
           of total  deliveries %</t>
  </si>
  <si>
    <t xml:space="preserve">النسبة لاجمالي الولادات  of  total deliveries %  </t>
  </si>
  <si>
    <t xml:space="preserve"> . البيانات تمثل عام 1437هـ لعدم ورود بيانات  عام 1438هـ **</t>
  </si>
  <si>
    <t>Genral surgery</t>
  </si>
  <si>
    <t>Amputation Cases in Medical Rehabilitation Centers&amp; Departments, MOH by sex, nationality and cause of Injury, 1438H (2017G).</t>
  </si>
  <si>
    <t xml:space="preserve"> . البيانات تمثل عام 1437هـ لعدم ورود بيانات 1438هـ **</t>
  </si>
  <si>
    <t>تشغيل جديد</t>
  </si>
  <si>
    <t>الفحوص المخبرية وعدد مرضى الفحوص الشعاعية بمراكز الرعاية الصحية الأولية بوزارة الصحة حسب المنطقة عام 1438هـ (2017م).</t>
  </si>
  <si>
    <t>Laboratory Investigations and Radiology patients  in Primary Health Care Centers, MOH by Region, 1438H (2017G).</t>
  </si>
  <si>
    <t>No. of Patients</t>
  </si>
  <si>
    <t>الفحوص المخبرية وعدد مرضى الفحوص الشعاعية بمستشفيات وزارة الصحة حسب المنطقة عام 1438هـ (2017م).</t>
  </si>
  <si>
    <t>Laboratory Investigations and Radiology patients, MOH Hospitals by Region, 1438H (2017G).</t>
  </si>
  <si>
    <t>* بيانات 1436هـ (الفحوص المخبرية)</t>
  </si>
  <si>
    <t>فيروسات المرضى
Patients virology</t>
  </si>
  <si>
    <t>التصوير الشعاعي 
Radiology</t>
  </si>
  <si>
    <t>الفحوص المخبرية
Laboratory Investigations.</t>
  </si>
  <si>
    <t>Distribution of Medico Legal Committees in KSA, 1438H (2017G).</t>
  </si>
  <si>
    <t>Medical Malpractice Cases Referred to Medico Legal Committees in 1438H (2017G).</t>
  </si>
  <si>
    <t>عدد الهيئات
No of Committees</t>
  </si>
  <si>
    <t>Distribution of Resolutions of Medical Malpractice Death Cases Issued by the Medico Legal Committees according to Convictions, 1438H (2017G).</t>
  </si>
  <si>
    <t>Total of Dead Cases' Resolutions</t>
  </si>
  <si>
    <t>المدينة الطبية</t>
  </si>
  <si>
    <t>Medical City</t>
  </si>
  <si>
    <t>بعض المؤشرات المختارة عن خدمات مستشفيات الصحة النفسية والنقاهة بوزارة الصحة حسب المنطقة عام 1438هـ (2017م).</t>
  </si>
  <si>
    <t>Number of Transfer Requests</t>
  </si>
  <si>
    <t xml:space="preserve">عدد المرضى </t>
  </si>
  <si>
    <t>Cases Offered First Aid and Carried by Ambulances of Saudi Red Crescent Authority by Region, 1434 - 1438H (2013-2017G).</t>
  </si>
  <si>
    <t>Medical Cities Indicator</t>
  </si>
  <si>
    <t>مؤشر المدن الطبية</t>
  </si>
  <si>
    <t>مؤشر وزارة الصحة</t>
  </si>
  <si>
    <t>MOH Indicator</t>
  </si>
  <si>
    <t>م/الملك عبدالله بن عبدالعزيز الجامعي 
جامعة الأميرة نورة</t>
  </si>
  <si>
    <t>Psychology</t>
  </si>
  <si>
    <t>الوفيات التي سجلت بمستشفيات وزارة الصحة حسب سبب الوفاة والجنسية والجنس عام 1436هـ (2015م).</t>
  </si>
  <si>
    <t xml:space="preserve"> Deaths Reported to MOH Hospitals by Disease Groups, Nationality and Sex, 1436H (2015G) </t>
  </si>
  <si>
    <t>أمراض العيون وملحقاتها</t>
  </si>
  <si>
    <t>Diseases of the eye and adenexa</t>
  </si>
  <si>
    <t>الفحوص المخبرية وعدد مرضى الفحوص الشعاعية والتأهيل الطبي بوزارة الصحة للأعوام 1434-1438هـ  (2013-2017م).</t>
  </si>
  <si>
    <t>Laboratory Investigations and Number of  Radiology  &amp; Physiotherapy patients in MOH, 1434-1438H (2013-2017G).</t>
  </si>
  <si>
    <t>الفحوص المخبرية عدد مرضى الفحوص  الشعاعية بالجهات الحكومية الأخرى عام 1438هـ (2017م).</t>
  </si>
  <si>
    <t>Laboratory Investigations and Radiology patients in Other Governmental Sector, 1438H (2017G).</t>
  </si>
  <si>
    <t>الفحوص المخبرية وعدد مرضى الفحوص الشعاعية  بمجمعات ومستشفيات القطاع الخاص حسب المنطقة عام 1438هـ (2017م).</t>
  </si>
  <si>
    <t>Laboratory Investigations and  Radiology Patients in 
Private Polyclinics and Hospitals by Region, 1438H (2017G).</t>
  </si>
  <si>
    <t xml:space="preserve">الحجاج من داخل المملكة وخارجها 1429-1438 هـ </t>
  </si>
  <si>
    <t>Pilgrims From Inside and Outside the Kingdom ,1429-1438 H</t>
  </si>
  <si>
    <t>توزيع المرافق الصحية الدائمة والموسمية حسب المنطقة خلال موسم حج 1438 هـ</t>
  </si>
  <si>
    <t>Permanent and Seasonal Health Facilities by Region in Hajj Season  , 1438H</t>
  </si>
  <si>
    <t xml:space="preserve">العاملون بوزارة الصحة والمخصصون للعمل خلال موسم حج 1438هـ </t>
  </si>
  <si>
    <t xml:space="preserve"> MOH  Manpower Devoted to Hajj season ,1438H</t>
  </si>
  <si>
    <t>أنشطة  مراكز المراقبة الصحية الوقائية بمنافذ الدخول خلال موسم حج 1438هـ</t>
  </si>
  <si>
    <t>Activities of Health Centers Control at Entry Points ( Preventive Care ), 1438 H</t>
  </si>
  <si>
    <t>*Given to childen and pilgrims coming from endemic areas</t>
  </si>
  <si>
    <t>مراجعو المراكز الصحية حسب المنطقة والجنس والجنسية في موسم حج عام 1438هـ*</t>
  </si>
  <si>
    <t>Primary health care  visits by region, sex and nationality in Haj season 1438H*</t>
  </si>
  <si>
    <t>* من بداية شهر ذي القعدة حتى نهاية شهر ذي الحجة</t>
  </si>
  <si>
    <t>* From 1st Dhual-Qadah to the end of Dhu Al-Hijjah</t>
  </si>
  <si>
    <t>مراجعو الطوارئ بالمستشفيات حسب المنطقة والجنس والجنسية في موسم حج عام 1438هـ*</t>
  </si>
  <si>
    <t>Hospital emergency visits by region, sex and nationality in Haj season 1438H*</t>
  </si>
  <si>
    <t>مراجعو العيادات الخارجية بالمستشفيات حسب المنطقة والجنس والجنسية في موسم حج عام 1438هـ*</t>
  </si>
  <si>
    <t>Outpatient visits by region, sex and nationality in Haj season 1438H*</t>
  </si>
  <si>
    <t>المنومون حسب الجنسية والجنس والمنطقة في موسم حج عام 1438هـ*</t>
  </si>
  <si>
    <t>Inpatients by nationality, sex and region  in Haj season 1438H*</t>
  </si>
  <si>
    <t>حالات الإرهاق الحراري حسب المنطقة وسنة الحج*</t>
  </si>
  <si>
    <t>Heat exhaustion cases by region and year*</t>
  </si>
  <si>
    <t>حالات ضربات الشمس حسب المنطقة وسنة الحج*</t>
  </si>
  <si>
    <t>Heat stroke cases by region and year*</t>
  </si>
  <si>
    <t>احصائيات الخدمات الطبية الأخرى بمواسم حج 1436-1438هـ.*</t>
  </si>
  <si>
    <t>Statistics of other medical services in Hajj seasons,1436- 1438H.*</t>
  </si>
  <si>
    <t>الوفيات حسب المنطقة وسنة الحج*</t>
  </si>
  <si>
    <t>Deaths by region and year of Hajj.*</t>
  </si>
  <si>
    <t>الوفيات حسب الفئة العمرية ومكان الوفاة والجنس في موسم حج 1438هـ.*</t>
  </si>
  <si>
    <t>Deaths by age group, death place and sex in Hajj season 1438H.*</t>
  </si>
  <si>
    <t>جدول 5-13</t>
  </si>
  <si>
    <t>Table 5-13</t>
  </si>
  <si>
    <t>الفئة العمرية بالسنوات</t>
  </si>
  <si>
    <t>مكان الوفاة</t>
  </si>
  <si>
    <t>Death place</t>
  </si>
  <si>
    <t xml:space="preserve">الإجمالي
</t>
  </si>
  <si>
    <t>خارج المستشفى
Outside hospital</t>
  </si>
  <si>
    <t>داخل المستشفى
Inside hospital</t>
  </si>
  <si>
    <t>0-14</t>
  </si>
  <si>
    <t>25-44</t>
  </si>
  <si>
    <t>45-64</t>
  </si>
  <si>
    <t>65+</t>
  </si>
  <si>
    <t>غير معروف
Unknown</t>
  </si>
  <si>
    <t>الوفيات حسب الفئة العمرية ومصدر القدوم والجنس خلال موسم حج 1438هـ.*</t>
  </si>
  <si>
    <t>Deaths by age group, coming source and sex during Hajj season 1438H.*</t>
  </si>
  <si>
    <t>جدول 5-14</t>
  </si>
  <si>
    <t>Table 5-14</t>
  </si>
  <si>
    <t>مصدر القدوم</t>
  </si>
  <si>
    <t>Coming source</t>
  </si>
  <si>
    <t>من الخارج
From abroad</t>
  </si>
  <si>
    <t>من الداخل
From inside</t>
  </si>
  <si>
    <t>الوفيات حسب سبب الوفاة خلال موسم حج 1438هـ.*</t>
  </si>
  <si>
    <t>Deaths by cause of death during Hajj season 1438H.*</t>
  </si>
  <si>
    <t>جدول 5-15</t>
  </si>
  <si>
    <t>Table 5-15</t>
  </si>
  <si>
    <t xml:space="preserve">سبب الوفاة </t>
  </si>
  <si>
    <t>العدد
Number</t>
  </si>
  <si>
    <t>Cause of death</t>
  </si>
  <si>
    <t>فشل (قصور) تنفسي</t>
  </si>
  <si>
    <t>Respiratory Failure</t>
  </si>
  <si>
    <t>الأعراض والعلامات والأسباب غير المحددة</t>
  </si>
  <si>
    <t>Symptoms, Signs and Ill Defined Causes</t>
  </si>
  <si>
    <t>أمراض القلب الإقفارية</t>
  </si>
  <si>
    <t>Ischemic Heart Diseases</t>
  </si>
  <si>
    <t>قصور القلب</t>
  </si>
  <si>
    <t>Heart Failure</t>
  </si>
  <si>
    <t>موت مفاجئ</t>
  </si>
  <si>
    <t>Sudden Death</t>
  </si>
  <si>
    <t>عدوى الجهاز التنفسي السفلي</t>
  </si>
  <si>
    <t>Lower Respiratory Tract Infection</t>
  </si>
  <si>
    <t>ضربة الشمس والإنهاك الحراري</t>
  </si>
  <si>
    <t>Heat stroke &amp; Heat Exhaustion</t>
  </si>
  <si>
    <t>الأمراض الدماغية الوعائية</t>
  </si>
  <si>
    <t>Cerebro-Vascular Diseases</t>
  </si>
  <si>
    <t>شيخوخة</t>
  </si>
  <si>
    <t>Senility</t>
  </si>
  <si>
    <t>السكري</t>
  </si>
  <si>
    <t>Diabetes</t>
  </si>
  <si>
    <t>أمراض الجهاز الهضمي</t>
  </si>
  <si>
    <t>Gastrointestinal Diseases</t>
  </si>
  <si>
    <t>اعتلال عضلة القلب</t>
  </si>
  <si>
    <t>Cardiomyopathy</t>
  </si>
  <si>
    <t>القصور الكلوي ( الفشل )</t>
  </si>
  <si>
    <t>Renal failure</t>
  </si>
  <si>
    <t>ارتفاع ضغــــط الدم</t>
  </si>
  <si>
    <t>Hypertension</t>
  </si>
  <si>
    <t>أمراض القلب والأوعية الدموية الأخرى</t>
  </si>
  <si>
    <t>Other Cardiovascular Diseases</t>
  </si>
  <si>
    <t>الأورام الخبيثة</t>
  </si>
  <si>
    <t>أمراض الرئتين الانسدادية المزمنة</t>
  </si>
  <si>
    <t>CHronic Obstructive Pulmonary Disease</t>
  </si>
  <si>
    <t>أسباب اخرى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</si>
</sst>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ر.س.‏&quot;\ * #,##0.00_-;_-&quot;ر.س.‏&quot;\ * #,##0.00\-;_-&quot;ر.س.‏&quot;\ * &quot;-&quot;??_-;_-@_-"/>
    <numFmt numFmtId="165" formatCode="0.0"/>
    <numFmt numFmtId="167" formatCode="0;0;\-"/>
    <numFmt numFmtId="168" formatCode="0.0%"/>
    <numFmt numFmtId="171" formatCode="#,##0.0"/>
    <numFmt numFmtId="172" formatCode="#,##0.000_);[Red]\(#,##0.000\)"/>
  </numFmts>
  <fonts count="1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abic Transparent"/>
      <charset val="178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name val="MS Sans Serif"/>
      <family val="2"/>
      <charset val="178"/>
    </font>
    <font>
      <sz val="12"/>
      <name val="Tahoma (Arabic)"/>
      <family val="2"/>
      <charset val="178"/>
    </font>
    <font>
      <sz val="12"/>
      <name val="Arial (Arabic)"/>
      <family val="2"/>
      <charset val="178"/>
    </font>
    <font>
      <sz val="10"/>
      <name val="Arial (Arabic)"/>
      <family val="2"/>
      <charset val="178"/>
    </font>
    <font>
      <sz val="11"/>
      <name val="Arial (Arabic)"/>
      <family val="2"/>
      <charset val="178"/>
    </font>
    <font>
      <sz val="11"/>
      <name val="Arial"/>
      <family val="2"/>
    </font>
    <font>
      <b/>
      <sz val="16"/>
      <name val="Tahoma (Arabic)"/>
      <family val="2"/>
      <charset val="178"/>
    </font>
    <font>
      <sz val="14"/>
      <name val="Arial (Arabic)"/>
      <charset val="178"/>
    </font>
    <font>
      <sz val="12"/>
      <name val="Arial (Arabic)"/>
      <charset val="178"/>
    </font>
    <font>
      <sz val="12"/>
      <name val="Arial"/>
      <family val="2"/>
    </font>
    <font>
      <sz val="11"/>
      <name val="Tahoma (Arabic)"/>
      <family val="2"/>
      <charset val="178"/>
    </font>
    <font>
      <sz val="11"/>
      <name val="Tahoma (Arabic)"/>
      <charset val="178"/>
    </font>
    <font>
      <sz val="10"/>
      <name val="Tahoma (Arabic)"/>
      <family val="2"/>
      <charset val="178"/>
    </font>
    <font>
      <sz val="11"/>
      <name val="Arial (Arabic)"/>
      <charset val="178"/>
    </font>
    <font>
      <sz val="11"/>
      <name val="Times New Roman"/>
      <family val="1"/>
      <charset val="178"/>
    </font>
    <font>
      <sz val="14"/>
      <name val="Arial (Arabic)"/>
      <family val="2"/>
      <charset val="178"/>
    </font>
    <font>
      <sz val="16"/>
      <name val="Arial (Arabic)"/>
      <charset val="178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Arial (Arabic)"/>
      <charset val="178"/>
    </font>
    <font>
      <b/>
      <sz val="12"/>
      <name val="Arial (Arabic)"/>
      <charset val="178"/>
    </font>
    <font>
      <sz val="10"/>
      <name val="MS Sans Serif"/>
      <charset val="178"/>
    </font>
    <font>
      <b/>
      <sz val="14"/>
      <color theme="1"/>
      <name val="Calibri"/>
      <family val="2"/>
      <scheme val="minor"/>
    </font>
    <font>
      <sz val="14"/>
      <name val="Simplified Arabic"/>
      <family val="1"/>
    </font>
    <font>
      <sz val="12"/>
      <name val="Tahoma (Arabic)"/>
      <charset val="178"/>
    </font>
    <font>
      <sz val="14"/>
      <name val="Times New Roman"/>
      <family val="1"/>
    </font>
    <font>
      <sz val="12"/>
      <name val="Times New Roman"/>
      <family val="1"/>
    </font>
    <font>
      <sz val="14"/>
      <color rgb="FFFF0000"/>
      <name val="Simplified Arabic"/>
      <family val="1"/>
    </font>
    <font>
      <sz val="12"/>
      <color rgb="FFFF0000"/>
      <name val="Times New Roman"/>
      <family val="1"/>
      <charset val="178"/>
    </font>
    <font>
      <sz val="14"/>
      <color rgb="FFFF0000"/>
      <name val="Times New Roman"/>
      <family val="1"/>
      <charset val="178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  <charset val="178"/>
    </font>
    <font>
      <sz val="16"/>
      <name val="Times New Roman"/>
      <family val="1"/>
    </font>
    <font>
      <sz val="12"/>
      <name val="Times New Roman"/>
      <family val="1"/>
      <charset val="178"/>
    </font>
    <font>
      <b/>
      <sz val="16"/>
      <name val="Times New Roman"/>
      <family val="1"/>
    </font>
    <font>
      <sz val="12"/>
      <color rgb="FFFF0000"/>
      <name val="Simplified Arabic"/>
      <family val="1"/>
    </font>
    <font>
      <sz val="14"/>
      <name val="Tahoma (Arabic)"/>
      <charset val="178"/>
    </font>
    <font>
      <sz val="16"/>
      <name val="Tahoma (Arabic)"/>
      <charset val="178"/>
    </font>
    <font>
      <b/>
      <sz val="14"/>
      <name val="Arial (Arabic)"/>
      <charset val="178"/>
    </font>
    <font>
      <b/>
      <sz val="12"/>
      <name val="Simplified Arabic"/>
      <family val="1"/>
    </font>
    <font>
      <sz val="10"/>
      <name val="Times New Roman"/>
      <family val="1"/>
    </font>
    <font>
      <sz val="11"/>
      <name val="Simplified Arabic"/>
      <family val="1"/>
    </font>
    <font>
      <sz val="10"/>
      <name val="Times New Roman"/>
      <family val="1"/>
      <charset val="178"/>
    </font>
    <font>
      <sz val="20"/>
      <name val="Tahoma (Arabic)"/>
      <family val="2"/>
      <charset val="178"/>
    </font>
    <font>
      <sz val="12"/>
      <name val="Simplified Arabic"/>
      <family val="1"/>
    </font>
    <font>
      <sz val="11"/>
      <name val="MS Sans Serif"/>
      <family val="2"/>
      <charset val="178"/>
    </font>
    <font>
      <sz val="9"/>
      <name val="Tahoma (Arabic)"/>
      <family val="2"/>
      <charset val="178"/>
    </font>
    <font>
      <sz val="11"/>
      <name val="Times New Roman"/>
      <family val="1"/>
    </font>
    <font>
      <sz val="10"/>
      <name val="Symbol"/>
      <family val="1"/>
      <charset val="2"/>
    </font>
    <font>
      <sz val="8"/>
      <name val="Times New Roman"/>
      <family val="1"/>
      <charset val="178"/>
    </font>
    <font>
      <sz val="8"/>
      <name val="MS Sans Serif"/>
      <family val="2"/>
      <charset val="178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MS Sans Serif"/>
      <family val="2"/>
      <charset val="178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MS Sans Serif"/>
      <charset val="178"/>
    </font>
    <font>
      <sz val="10"/>
      <name val="Arial"/>
      <family val="2"/>
      <charset val="178"/>
    </font>
    <font>
      <sz val="18"/>
      <name val="Tahoma (Arabic)"/>
      <charset val="178"/>
    </font>
    <font>
      <sz val="12"/>
      <name val="Tahoma (Arabic)"/>
    </font>
    <font>
      <sz val="12"/>
      <name val="Arial"/>
      <family val="2"/>
      <charset val="178"/>
    </font>
    <font>
      <sz val="14"/>
      <name val="Cambria"/>
      <family val="1"/>
      <scheme val="major"/>
    </font>
    <font>
      <b/>
      <sz val="11"/>
      <name val="Times New Roman"/>
      <family val="1"/>
      <charset val="178"/>
    </font>
    <font>
      <b/>
      <sz val="14"/>
      <name val="Times New Roman"/>
      <family val="1"/>
    </font>
    <font>
      <sz val="9"/>
      <name val="Times New Roman"/>
      <family val="1"/>
      <charset val="178"/>
    </font>
    <font>
      <sz val="9"/>
      <name val="Arial"/>
      <family val="2"/>
    </font>
    <font>
      <sz val="12"/>
      <name val="Symbol"/>
      <family val="1"/>
      <charset val="2"/>
    </font>
    <font>
      <sz val="12"/>
      <name val="MS Sans Serif"/>
      <family val="2"/>
      <charset val="178"/>
    </font>
    <font>
      <b/>
      <sz val="14"/>
      <name val="Simplified Arabic"/>
      <family val="1"/>
    </font>
    <font>
      <sz val="14"/>
      <name val="Arial"/>
      <family val="2"/>
    </font>
    <font>
      <sz val="16"/>
      <name val="Cambria"/>
      <family val="1"/>
      <scheme val="major"/>
    </font>
    <font>
      <b/>
      <sz val="14"/>
      <name val="Arial"/>
      <family val="2"/>
    </font>
    <font>
      <b/>
      <sz val="14"/>
      <name val="Cambria"/>
      <family val="1"/>
      <scheme val="major"/>
    </font>
    <font>
      <b/>
      <sz val="9"/>
      <name val="Times New Roman"/>
      <family val="1"/>
    </font>
    <font>
      <sz val="10"/>
      <name val="Geneva"/>
      <charset val="178"/>
    </font>
    <font>
      <b/>
      <sz val="12"/>
      <name val="Calibri"/>
      <family val="2"/>
    </font>
    <font>
      <b/>
      <sz val="10"/>
      <name val="Calibri"/>
      <family val="2"/>
    </font>
    <font>
      <b/>
      <sz val="18"/>
      <name val="Arial"/>
      <family val="2"/>
    </font>
    <font>
      <sz val="12"/>
      <name val="جêزة"/>
      <charset val="178"/>
    </font>
    <font>
      <sz val="9"/>
      <name val="Times New Roman"/>
      <family val="1"/>
    </font>
    <font>
      <sz val="9"/>
      <name val="Cambria"/>
      <family val="1"/>
      <scheme val="major"/>
    </font>
    <font>
      <sz val="18"/>
      <name val="Times New Roman"/>
      <family val="1"/>
    </font>
    <font>
      <b/>
      <sz val="12"/>
      <name val="Arial"/>
      <family val="2"/>
    </font>
    <font>
      <sz val="12"/>
      <name val="Cambria"/>
      <family val="1"/>
      <scheme val="major"/>
    </font>
    <font>
      <b/>
      <sz val="16"/>
      <name val="Tahoma (Arabic)"/>
      <charset val="178"/>
    </font>
    <font>
      <b/>
      <sz val="10"/>
      <name val="Arial (Arabic)"/>
    </font>
    <font>
      <b/>
      <sz val="10"/>
      <name val="Symbol"/>
      <family val="1"/>
      <charset val="178"/>
    </font>
    <font>
      <b/>
      <sz val="8"/>
      <name val="MS Sans Serif"/>
      <family val="2"/>
      <charset val="178"/>
    </font>
    <font>
      <b/>
      <sz val="9.5"/>
      <name val="MS Sans Serif"/>
      <family val="2"/>
      <charset val="178"/>
    </font>
    <font>
      <sz val="11"/>
      <name val="Calibri"/>
      <family val="2"/>
      <charset val="178"/>
      <scheme val="minor"/>
    </font>
    <font>
      <sz val="9"/>
      <name val="Arial (Arabic)"/>
      <charset val="178"/>
    </font>
    <font>
      <sz val="8"/>
      <name val="Arial (Arabic)"/>
      <charset val="178"/>
    </font>
    <font>
      <b/>
      <sz val="9"/>
      <name val="MS Sans Serif"/>
      <family val="2"/>
      <charset val="178"/>
    </font>
    <font>
      <b/>
      <sz val="9"/>
      <name val="Times New Roman"/>
      <family val="1"/>
      <charset val="178"/>
    </font>
    <font>
      <sz val="9"/>
      <name val="Calibri"/>
      <family val="2"/>
      <charset val="178"/>
      <scheme val="minor"/>
    </font>
    <font>
      <sz val="9"/>
      <name val="MS Sans Serif"/>
      <charset val="178"/>
    </font>
    <font>
      <sz val="12"/>
      <name val="Arabic Transparent"/>
    </font>
    <font>
      <sz val="12"/>
      <name val="Arabic Transparent"/>
      <charset val="178"/>
    </font>
    <font>
      <sz val="11"/>
      <name val="Symbol"/>
      <family val="1"/>
      <charset val="2"/>
    </font>
    <font>
      <sz val="9"/>
      <name val="Symbol"/>
      <family val="1"/>
      <charset val="2"/>
    </font>
    <font>
      <sz val="9"/>
      <name val="Simplified Arabic Fixed"/>
      <family val="3"/>
      <charset val="178"/>
    </font>
    <font>
      <sz val="13"/>
      <name val="Times New Roman"/>
      <family val="1"/>
      <charset val="178"/>
    </font>
    <font>
      <sz val="15"/>
      <name val="PT Bold Heading"/>
      <charset val="178"/>
    </font>
    <font>
      <sz val="15"/>
      <name val="Times New Roman"/>
      <family val="1"/>
    </font>
    <font>
      <sz val="11"/>
      <name val="Tahoma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20"/>
      <name val="Times New Roman"/>
      <family val="1"/>
      <charset val="178"/>
    </font>
    <font>
      <sz val="11"/>
      <name val="Arial"/>
      <family val="2"/>
      <charset val="178"/>
    </font>
    <font>
      <sz val="10"/>
      <color rgb="FFFF0000"/>
      <name val="MS Sans Serif"/>
      <family val="2"/>
      <charset val="178"/>
    </font>
    <font>
      <sz val="14"/>
      <name val="Cambria"/>
      <family val="1"/>
      <charset val="178"/>
      <scheme val="major"/>
    </font>
    <font>
      <sz val="8"/>
      <name val="MS Sans Serif"/>
      <charset val="178"/>
    </font>
    <font>
      <sz val="16"/>
      <name val="Tahoma (Arabic)"/>
    </font>
    <font>
      <sz val="14"/>
      <name val="Tahoma (Arabic)"/>
    </font>
    <font>
      <sz val="10"/>
      <name val="Calibri"/>
      <family val="2"/>
      <charset val="178"/>
      <scheme val="minor"/>
    </font>
    <font>
      <sz val="14"/>
      <name val="Symbol"/>
      <family val="1"/>
      <charset val="2"/>
    </font>
    <font>
      <sz val="26"/>
      <color rgb="FFFF0000"/>
      <name val="Times New Roman"/>
      <family val="1"/>
    </font>
    <font>
      <sz val="14"/>
      <name val="MS Sans Serif"/>
      <family val="2"/>
      <charset val="178"/>
    </font>
    <font>
      <sz val="11"/>
      <name val="Simple Bold Jut Out"/>
      <charset val="178"/>
    </font>
    <font>
      <sz val="12"/>
      <name val="Cambria"/>
      <family val="1"/>
      <charset val="178"/>
      <scheme val="major"/>
    </font>
    <font>
      <sz val="9"/>
      <name val="Arial (Arabic)"/>
      <family val="2"/>
      <charset val="178"/>
    </font>
    <font>
      <sz val="9"/>
      <name val="MS Sans Serif"/>
      <family val="2"/>
      <charset val="178"/>
    </font>
    <font>
      <u/>
      <sz val="12"/>
      <name val="Times New Roman"/>
      <family val="1"/>
    </font>
    <font>
      <sz val="12"/>
      <name val="Times New Roman Baltic"/>
      <family val="1"/>
      <charset val="186"/>
    </font>
    <font>
      <sz val="14"/>
      <color indexed="8"/>
      <name val="Cambria"/>
      <family val="1"/>
      <scheme val="major"/>
    </font>
    <font>
      <sz val="14"/>
      <color theme="1"/>
      <name val="Calibri"/>
      <family val="2"/>
      <charset val="178"/>
      <scheme val="minor"/>
    </font>
    <font>
      <sz val="12"/>
      <color rgb="FF22222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222222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0"/>
      <name val="Arial (Arabic)"/>
      <charset val="178"/>
    </font>
    <font>
      <sz val="13"/>
      <name val="جêزة"/>
      <charset val="178"/>
    </font>
    <font>
      <b/>
      <sz val="12"/>
      <name val="جêزة"/>
      <charset val="178"/>
    </font>
    <font>
      <sz val="14"/>
      <name val="جêزة"/>
      <charset val="178"/>
    </font>
    <font>
      <b/>
      <sz val="11"/>
      <name val="Cambria"/>
      <family val="1"/>
      <scheme val="major"/>
    </font>
    <font>
      <b/>
      <sz val="9"/>
      <name val="جêزة"/>
      <charset val="178"/>
    </font>
    <font>
      <b/>
      <sz val="14"/>
      <name val="Calibri"/>
      <family val="2"/>
    </font>
    <font>
      <b/>
      <sz val="14"/>
      <color rgb="FF222222"/>
      <name val="Calibri"/>
      <family val="2"/>
      <scheme val="minor"/>
    </font>
    <font>
      <b/>
      <sz val="18"/>
      <name val="Arial (Arabic)"/>
      <charset val="178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Times New Roman"/>
      <family val="1"/>
      <charset val="178"/>
    </font>
    <font>
      <sz val="9"/>
      <color rgb="FFFF0000"/>
      <name val="Times New Roman"/>
      <family val="1"/>
    </font>
    <font>
      <sz val="9"/>
      <color rgb="FFFF0000"/>
      <name val="Times New Roman"/>
      <family val="1"/>
      <charset val="178"/>
    </font>
    <font>
      <sz val="8"/>
      <color rgb="FFFF0000"/>
      <name val="Al-Kharashi 40"/>
      <charset val="178"/>
    </font>
    <font>
      <sz val="8"/>
      <color rgb="FFFF0000"/>
      <name val="Times New Roman"/>
      <family val="1"/>
    </font>
    <font>
      <sz val="12"/>
      <color rgb="FFFF0000"/>
      <name val="جêزة"/>
      <charset val="178"/>
    </font>
    <font>
      <b/>
      <sz val="12"/>
      <color rgb="FFFF0000"/>
      <name val="Times New Roman"/>
      <family val="1"/>
    </font>
    <font>
      <sz val="14"/>
      <color rgb="FFFF0000"/>
      <name val="System"/>
      <family val="2"/>
      <charset val="178"/>
    </font>
    <font>
      <sz val="14"/>
      <color rgb="FFFF0000"/>
      <name val="جêزة"/>
      <charset val="178"/>
    </font>
    <font>
      <sz val="13"/>
      <color rgb="FFFF0000"/>
      <name val="جêزة"/>
      <charset val="178"/>
    </font>
    <font>
      <b/>
      <sz val="12"/>
      <color rgb="FFFF0000"/>
      <name val="Cambria"/>
      <family val="1"/>
      <scheme val="major"/>
    </font>
    <font>
      <sz val="11"/>
      <color rgb="FFFF0000"/>
      <name val="جêزة"/>
      <charset val="178"/>
    </font>
    <font>
      <b/>
      <sz val="12"/>
      <color rgb="FFFF0000"/>
      <name val="جêزة"/>
      <charset val="178"/>
    </font>
    <font>
      <sz val="16"/>
      <color rgb="FFFF0000"/>
      <name val="جêزة"/>
      <charset val="178"/>
    </font>
    <font>
      <b/>
      <sz val="11"/>
      <color rgb="FFFF0000"/>
      <name val="جêزة"/>
      <charset val="178"/>
    </font>
    <font>
      <sz val="16"/>
      <name val="جêزة"/>
      <charset val="178"/>
    </font>
    <font>
      <b/>
      <sz val="16"/>
      <color rgb="FFFF0000"/>
      <name val="جêزة"/>
      <charset val="178"/>
    </font>
    <font>
      <sz val="18"/>
      <color rgb="FFFF0000"/>
      <name val="جêزة"/>
      <charset val="178"/>
    </font>
    <font>
      <b/>
      <sz val="14"/>
      <color rgb="FFFF0000"/>
      <name val="جêزة"/>
      <charset val="178"/>
    </font>
    <font>
      <b/>
      <sz val="11"/>
      <color rgb="FFFF0000"/>
      <name val="Cambria"/>
      <family val="1"/>
      <scheme val="major"/>
    </font>
    <font>
      <b/>
      <sz val="9"/>
      <color rgb="FFFF0000"/>
      <name val="جêزة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A8D08D"/>
      </left>
      <right/>
      <top/>
      <bottom/>
      <diagonal/>
    </border>
  </borders>
  <cellStyleXfs count="57">
    <xf numFmtId="0" fontId="0" fillId="0" borderId="0"/>
    <xf numFmtId="0" fontId="3" fillId="0" borderId="0"/>
    <xf numFmtId="0" fontId="5" fillId="0" borderId="1" applyNumberFormat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2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172" fontId="8" fillId="0" borderId="1" applyNumberFormat="0" applyFill="0" applyBorder="0" applyProtection="0">
      <alignment horizontal="right" vertical="center"/>
    </xf>
    <xf numFmtId="0" fontId="8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1" fillId="0" borderId="0"/>
    <xf numFmtId="0" fontId="83" fillId="0" borderId="0"/>
    <xf numFmtId="0" fontId="3" fillId="0" borderId="0"/>
    <xf numFmtId="0" fontId="87" fillId="0" borderId="0"/>
    <xf numFmtId="0" fontId="3" fillId="0" borderId="0" applyNumberFormat="0" applyFill="0" applyBorder="0" applyAlignment="0" applyProtection="0"/>
    <xf numFmtId="0" fontId="87" fillId="0" borderId="0"/>
    <xf numFmtId="0" fontId="29" fillId="0" borderId="0"/>
    <xf numFmtId="40" fontId="8" fillId="0" borderId="0" applyFont="0" applyFill="0" applyBorder="0" applyAlignment="0" applyProtection="0"/>
    <xf numFmtId="0" fontId="3" fillId="0" borderId="0"/>
    <xf numFmtId="0" fontId="83" fillId="0" borderId="0"/>
    <xf numFmtId="3" fontId="94" fillId="0" borderId="7" applyFill="0" applyProtection="0">
      <alignment horizontal="center" vertical="center" wrapText="1"/>
    </xf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39">
    <xf numFmtId="0" fontId="0" fillId="0" borderId="0" xfId="0"/>
    <xf numFmtId="0" fontId="3" fillId="0" borderId="0" xfId="45" applyFont="1"/>
    <xf numFmtId="0" fontId="1" fillId="0" borderId="0" xfId="43" applyAlignment="1">
      <alignment readingOrder="1"/>
    </xf>
    <xf numFmtId="0" fontId="1" fillId="0" borderId="0" xfId="43" applyAlignment="1">
      <alignment wrapText="1" readingOrder="1"/>
    </xf>
    <xf numFmtId="0" fontId="1" fillId="0" borderId="0" xfId="43"/>
    <xf numFmtId="49" fontId="1" fillId="0" borderId="0" xfId="43" applyNumberFormat="1" applyAlignment="1">
      <alignment readingOrder="1"/>
    </xf>
    <xf numFmtId="0" fontId="34" fillId="0" borderId="0" xfId="47" applyFont="1" applyFill="1" applyAlignment="1">
      <alignment horizontal="center" vertical="center"/>
    </xf>
    <xf numFmtId="0" fontId="29" fillId="0" borderId="0" xfId="49" applyFont="1"/>
    <xf numFmtId="0" fontId="33" fillId="0" borderId="0" xfId="49" applyFont="1" applyBorder="1" applyAlignment="1">
      <alignment horizontal="centerContinuous"/>
    </xf>
    <xf numFmtId="0" fontId="49" fillId="0" borderId="0" xfId="49" applyFont="1" applyBorder="1" applyAlignment="1">
      <alignment horizontal="centerContinuous"/>
    </xf>
    <xf numFmtId="0" fontId="3" fillId="0" borderId="0" xfId="47" applyFont="1"/>
    <xf numFmtId="0" fontId="24" fillId="0" borderId="0" xfId="49" applyFont="1" applyBorder="1" applyAlignment="1">
      <alignment horizontal="centerContinuous"/>
    </xf>
    <xf numFmtId="0" fontId="21" fillId="0" borderId="0" xfId="49" applyFont="1" applyBorder="1" applyAlignment="1">
      <alignment horizontal="centerContinuous"/>
    </xf>
    <xf numFmtId="0" fontId="34" fillId="0" borderId="0" xfId="49" applyFont="1" applyBorder="1"/>
    <xf numFmtId="0" fontId="34" fillId="0" borderId="0" xfId="49" applyFont="1" applyBorder="1" applyAlignment="1">
      <alignment horizontal="right"/>
    </xf>
    <xf numFmtId="0" fontId="88" fillId="0" borderId="0" xfId="49" applyFont="1" applyBorder="1" applyAlignment="1"/>
    <xf numFmtId="0" fontId="88" fillId="0" borderId="0" xfId="49" applyFont="1" applyBorder="1"/>
    <xf numFmtId="0" fontId="88" fillId="0" borderId="0" xfId="49" applyFont="1" applyBorder="1" applyAlignment="1">
      <alignment horizontal="centerContinuous"/>
    </xf>
    <xf numFmtId="0" fontId="55" fillId="0" borderId="0" xfId="49" applyFont="1" applyBorder="1" applyAlignment="1">
      <alignment horizontal="center"/>
    </xf>
    <xf numFmtId="0" fontId="34" fillId="0" borderId="0" xfId="49" applyFont="1" applyBorder="1" applyAlignment="1">
      <alignment horizontal="left"/>
    </xf>
    <xf numFmtId="0" fontId="34" fillId="0" borderId="28" xfId="49" applyFont="1" applyBorder="1" applyAlignment="1"/>
    <xf numFmtId="0" fontId="34" fillId="0" borderId="8" xfId="49" applyFont="1" applyBorder="1" applyAlignment="1"/>
    <xf numFmtId="0" fontId="34" fillId="0" borderId="28" xfId="49" applyFont="1" applyBorder="1" applyAlignment="1">
      <alignment horizontal="centerContinuous"/>
    </xf>
    <xf numFmtId="0" fontId="34" fillId="0" borderId="29" xfId="49" applyFont="1" applyBorder="1" applyAlignment="1">
      <alignment horizontal="centerContinuous"/>
    </xf>
    <xf numFmtId="0" fontId="34" fillId="0" borderId="8" xfId="49" applyFont="1" applyBorder="1" applyAlignment="1">
      <alignment horizontal="centerContinuous"/>
    </xf>
    <xf numFmtId="0" fontId="34" fillId="0" borderId="31" xfId="49" applyFont="1" applyBorder="1" applyAlignment="1">
      <alignment horizontal="centerContinuous"/>
    </xf>
    <xf numFmtId="0" fontId="34" fillId="0" borderId="0" xfId="49" applyFont="1" applyBorder="1" applyAlignment="1">
      <alignment horizontal="centerContinuous"/>
    </xf>
    <xf numFmtId="0" fontId="22" fillId="0" borderId="31" xfId="49" applyFont="1" applyBorder="1" applyAlignment="1">
      <alignment horizontal="centerContinuous" vertical="top"/>
    </xf>
    <xf numFmtId="0" fontId="22" fillId="0" borderId="0" xfId="49" applyFont="1" applyBorder="1" applyAlignment="1">
      <alignment horizontal="centerContinuous" vertical="top"/>
    </xf>
    <xf numFmtId="0" fontId="22" fillId="0" borderId="23" xfId="49" applyFont="1" applyBorder="1" applyAlignment="1">
      <alignment horizontal="centerContinuous" vertical="top"/>
    </xf>
    <xf numFmtId="0" fontId="34" fillId="0" borderId="13" xfId="49" applyFont="1" applyBorder="1" applyAlignment="1">
      <alignment horizontal="centerContinuous" vertical="top"/>
    </xf>
    <xf numFmtId="0" fontId="34" fillId="0" borderId="31" xfId="49" applyFont="1" applyBorder="1" applyAlignment="1">
      <alignment horizontal="right"/>
    </xf>
    <xf numFmtId="0" fontId="34" fillId="0" borderId="23" xfId="49" applyFont="1" applyBorder="1" applyAlignment="1">
      <alignment horizontal="left"/>
    </xf>
    <xf numFmtId="0" fontId="22" fillId="0" borderId="4" xfId="49" applyFont="1" applyBorder="1" applyAlignment="1">
      <alignment horizontal="center"/>
    </xf>
    <xf numFmtId="0" fontId="34" fillId="0" borderId="4" xfId="49" applyFont="1" applyBorder="1" applyAlignment="1">
      <alignment horizontal="center"/>
    </xf>
    <xf numFmtId="0" fontId="34" fillId="0" borderId="0" xfId="49" applyFont="1" applyBorder="1" applyAlignment="1">
      <alignment vertical="center"/>
    </xf>
    <xf numFmtId="0" fontId="34" fillId="0" borderId="23" xfId="49" applyFont="1" applyBorder="1" applyAlignment="1">
      <alignment horizontal="centerContinuous"/>
    </xf>
    <xf numFmtId="0" fontId="22" fillId="0" borderId="5" xfId="49" applyFont="1" applyBorder="1" applyAlignment="1">
      <alignment horizontal="center"/>
    </xf>
    <xf numFmtId="0" fontId="34" fillId="0" borderId="5" xfId="49" applyFont="1" applyBorder="1" applyAlignment="1">
      <alignment horizontal="center"/>
    </xf>
    <xf numFmtId="0" fontId="75" fillId="0" borderId="5" xfId="49" applyFont="1" applyBorder="1" applyAlignment="1">
      <alignment horizontal="center"/>
    </xf>
    <xf numFmtId="0" fontId="34" fillId="0" borderId="33" xfId="49" applyFont="1" applyBorder="1" applyAlignment="1">
      <alignment horizontal="center"/>
    </xf>
    <xf numFmtId="0" fontId="34" fillId="0" borderId="13" xfId="49" applyFont="1" applyBorder="1" applyAlignment="1">
      <alignment horizontal="center"/>
    </xf>
    <xf numFmtId="0" fontId="22" fillId="0" borderId="2" xfId="49" applyFont="1" applyBorder="1" applyAlignment="1">
      <alignment horizontal="center"/>
    </xf>
    <xf numFmtId="0" fontId="34" fillId="0" borderId="0" xfId="49" applyFont="1" applyBorder="1" applyAlignment="1">
      <alignment horizontal="center"/>
    </xf>
    <xf numFmtId="0" fontId="22" fillId="0" borderId="16" xfId="49" applyFont="1" applyBorder="1" applyAlignment="1">
      <alignment vertical="center"/>
    </xf>
    <xf numFmtId="0" fontId="22" fillId="0" borderId="17" xfId="49" applyFont="1" applyBorder="1" applyAlignment="1">
      <alignment horizontal="left" vertical="center"/>
    </xf>
    <xf numFmtId="3" fontId="95" fillId="0" borderId="34" xfId="49" applyNumberFormat="1" applyFont="1" applyBorder="1" applyAlignment="1">
      <alignment horizontal="center" vertical="center"/>
    </xf>
    <xf numFmtId="3" fontId="62" fillId="0" borderId="3" xfId="49" applyNumberFormat="1" applyFont="1" applyBorder="1" applyAlignment="1">
      <alignment horizontal="center" vertical="center"/>
    </xf>
    <xf numFmtId="168" fontId="62" fillId="0" borderId="3" xfId="49" applyNumberFormat="1" applyFont="1" applyBorder="1" applyAlignment="1">
      <alignment horizontal="center" vertical="center"/>
    </xf>
    <xf numFmtId="1" fontId="62" fillId="0" borderId="0" xfId="49" applyNumberFormat="1" applyFont="1" applyBorder="1" applyAlignment="1">
      <alignment horizontal="center" vertical="center"/>
    </xf>
    <xf numFmtId="1" fontId="34" fillId="0" borderId="0" xfId="49" applyNumberFormat="1" applyFont="1" applyBorder="1" applyAlignment="1">
      <alignment vertical="center"/>
    </xf>
    <xf numFmtId="0" fontId="22" fillId="0" borderId="45" xfId="49" applyFont="1" applyBorder="1" applyAlignment="1">
      <alignment vertical="center"/>
    </xf>
    <xf numFmtId="0" fontId="22" fillId="0" borderId="14" xfId="49" applyFont="1" applyBorder="1" applyAlignment="1">
      <alignment horizontal="left" vertical="center"/>
    </xf>
    <xf numFmtId="3" fontId="95" fillId="0" borderId="15" xfId="49" applyNumberFormat="1" applyFont="1" applyBorder="1" applyAlignment="1">
      <alignment horizontal="center" vertical="center"/>
    </xf>
    <xf numFmtId="0" fontId="22" fillId="2" borderId="45" xfId="49" applyFont="1" applyFill="1" applyBorder="1" applyAlignment="1">
      <alignment vertical="center"/>
    </xf>
    <xf numFmtId="0" fontId="22" fillId="2" borderId="14" xfId="49" applyFont="1" applyFill="1" applyBorder="1" applyAlignment="1">
      <alignment horizontal="left" vertical="center"/>
    </xf>
    <xf numFmtId="3" fontId="95" fillId="2" borderId="15" xfId="49" applyNumberFormat="1" applyFont="1" applyFill="1" applyBorder="1" applyAlignment="1">
      <alignment horizontal="center" vertical="center"/>
    </xf>
    <xf numFmtId="3" fontId="62" fillId="2" borderId="3" xfId="49" applyNumberFormat="1" applyFont="1" applyFill="1" applyBorder="1" applyAlignment="1">
      <alignment horizontal="center" vertical="center"/>
    </xf>
    <xf numFmtId="168" fontId="62" fillId="2" borderId="3" xfId="49" applyNumberFormat="1" applyFont="1" applyFill="1" applyBorder="1" applyAlignment="1">
      <alignment horizontal="center" vertical="center"/>
    </xf>
    <xf numFmtId="1" fontId="62" fillId="2" borderId="0" xfId="49" applyNumberFormat="1" applyFont="1" applyFill="1" applyBorder="1" applyAlignment="1">
      <alignment horizontal="center" vertical="center"/>
    </xf>
    <xf numFmtId="1" fontId="34" fillId="2" borderId="0" xfId="49" applyNumberFormat="1" applyFont="1" applyFill="1" applyBorder="1" applyAlignment="1">
      <alignment vertical="center"/>
    </xf>
    <xf numFmtId="0" fontId="22" fillId="2" borderId="45" xfId="49" applyFont="1" applyFill="1" applyBorder="1" applyAlignment="1">
      <alignment horizontal="center" vertical="center"/>
    </xf>
    <xf numFmtId="3" fontId="64" fillId="2" borderId="0" xfId="49" applyNumberFormat="1" applyFont="1" applyFill="1" applyBorder="1" applyAlignment="1">
      <alignment horizontal="center" vertical="center"/>
    </xf>
    <xf numFmtId="3" fontId="95" fillId="0" borderId="2" xfId="49" applyNumberFormat="1" applyFont="1" applyBorder="1" applyAlignment="1">
      <alignment horizontal="center" vertical="center"/>
    </xf>
    <xf numFmtId="0" fontId="22" fillId="0" borderId="33" xfId="49" applyFont="1" applyBorder="1" applyAlignment="1">
      <alignment vertical="center"/>
    </xf>
    <xf numFmtId="0" fontId="22" fillId="0" borderId="13" xfId="49" applyFont="1" applyBorder="1" applyAlignment="1">
      <alignment horizontal="left" vertical="center"/>
    </xf>
    <xf numFmtId="0" fontId="58" fillId="0" borderId="24" xfId="49" applyFont="1" applyBorder="1" applyAlignment="1">
      <alignment horizontal="right" vertical="center"/>
    </xf>
    <xf numFmtId="3" fontId="96" fillId="0" borderId="3" xfId="49" applyNumberFormat="1" applyFont="1" applyBorder="1" applyAlignment="1">
      <alignment horizontal="center" vertical="center"/>
    </xf>
    <xf numFmtId="168" fontId="97" fillId="0" borderId="3" xfId="49" applyNumberFormat="1" applyFont="1" applyBorder="1" applyAlignment="1">
      <alignment horizontal="center" vertical="center"/>
    </xf>
    <xf numFmtId="0" fontId="49" fillId="0" borderId="0" xfId="49" applyFont="1" applyBorder="1" applyAlignment="1">
      <alignment readingOrder="2"/>
    </xf>
    <xf numFmtId="3" fontId="49" fillId="0" borderId="0" xfId="49" applyNumberFormat="1" applyFont="1" applyBorder="1"/>
    <xf numFmtId="1" fontId="49" fillId="0" borderId="0" xfId="49" applyNumberFormat="1" applyFont="1" applyBorder="1"/>
    <xf numFmtId="0" fontId="98" fillId="0" borderId="0" xfId="49" applyFont="1" applyAlignment="1">
      <alignment horizontal="center" vertical="center"/>
    </xf>
    <xf numFmtId="0" fontId="98" fillId="0" borderId="0" xfId="49" applyFont="1"/>
    <xf numFmtId="0" fontId="64" fillId="0" borderId="0" xfId="49" applyFont="1" applyFill="1" applyBorder="1" applyAlignment="1">
      <alignment horizontal="right"/>
    </xf>
    <xf numFmtId="0" fontId="62" fillId="0" borderId="0" xfId="49" applyFont="1" applyFill="1" applyBorder="1"/>
    <xf numFmtId="0" fontId="64" fillId="0" borderId="0" xfId="49" applyFont="1" applyFill="1" applyBorder="1" applyAlignment="1">
      <alignment horizontal="left"/>
    </xf>
    <xf numFmtId="0" fontId="64" fillId="0" borderId="28" xfId="49" applyFont="1" applyFill="1" applyBorder="1" applyAlignment="1">
      <alignment horizontal="centerContinuous"/>
    </xf>
    <xf numFmtId="0" fontId="64" fillId="0" borderId="29" xfId="49" applyFont="1" applyFill="1" applyBorder="1" applyAlignment="1">
      <alignment horizontal="right"/>
    </xf>
    <xf numFmtId="0" fontId="64" fillId="0" borderId="4" xfId="49" applyFont="1" applyFill="1" applyBorder="1" applyAlignment="1">
      <alignment horizontal="center" vertical="center"/>
    </xf>
    <xf numFmtId="0" fontId="64" fillId="0" borderId="33" xfId="49" applyFont="1" applyFill="1" applyBorder="1" applyAlignment="1">
      <alignment horizontal="centerContinuous" vertical="top"/>
    </xf>
    <xf numFmtId="0" fontId="64" fillId="0" borderId="23" xfId="49" applyFont="1" applyFill="1" applyBorder="1" applyAlignment="1">
      <alignment horizontal="right" vertical="top"/>
    </xf>
    <xf numFmtId="0" fontId="64" fillId="0" borderId="30" xfId="49" applyFont="1" applyFill="1" applyBorder="1" applyAlignment="1">
      <alignment horizontal="center" vertical="center" wrapText="1"/>
    </xf>
    <xf numFmtId="0" fontId="64" fillId="0" borderId="2" xfId="49" applyFont="1" applyFill="1" applyBorder="1" applyAlignment="1">
      <alignment horizontal="center" vertical="top"/>
    </xf>
    <xf numFmtId="0" fontId="64" fillId="0" borderId="16" xfId="49" applyFont="1" applyFill="1" applyBorder="1" applyAlignment="1">
      <alignment vertical="center"/>
    </xf>
    <xf numFmtId="0" fontId="64" fillId="0" borderId="17" xfId="49" applyFont="1" applyFill="1" applyBorder="1" applyAlignment="1">
      <alignment horizontal="left" vertical="center"/>
    </xf>
    <xf numFmtId="3" fontId="71" fillId="0" borderId="17" xfId="49" applyNumberFormat="1" applyFont="1" applyFill="1" applyBorder="1" applyAlignment="1">
      <alignment horizontal="center" vertical="center"/>
    </xf>
    <xf numFmtId="3" fontId="71" fillId="0" borderId="1" xfId="49" applyNumberFormat="1" applyFont="1" applyFill="1" applyBorder="1" applyAlignment="1">
      <alignment horizontal="center" vertical="center"/>
    </xf>
    <xf numFmtId="1" fontId="98" fillId="0" borderId="0" xfId="49" applyNumberFormat="1" applyFont="1" applyAlignment="1">
      <alignment horizontal="center" vertical="center"/>
    </xf>
    <xf numFmtId="1" fontId="98" fillId="0" borderId="0" xfId="49" applyNumberFormat="1" applyFont="1"/>
    <xf numFmtId="0" fontId="64" fillId="0" borderId="45" xfId="49" applyFont="1" applyFill="1" applyBorder="1" applyAlignment="1">
      <alignment vertical="center"/>
    </xf>
    <xf numFmtId="0" fontId="64" fillId="0" borderId="14" xfId="49" applyFont="1" applyFill="1" applyBorder="1" applyAlignment="1">
      <alignment horizontal="left" vertical="center"/>
    </xf>
    <xf numFmtId="3" fontId="71" fillId="0" borderId="14" xfId="49" applyNumberFormat="1" applyFont="1" applyFill="1" applyBorder="1" applyAlignment="1">
      <alignment horizontal="center" vertical="center"/>
    </xf>
    <xf numFmtId="2" fontId="98" fillId="0" borderId="0" xfId="49" applyNumberFormat="1" applyFont="1"/>
    <xf numFmtId="3" fontId="8" fillId="0" borderId="0" xfId="49" applyNumberFormat="1" applyFont="1"/>
    <xf numFmtId="0" fontId="64" fillId="2" borderId="45" xfId="49" applyFont="1" applyFill="1" applyBorder="1" applyAlignment="1">
      <alignment vertical="center"/>
    </xf>
    <xf numFmtId="0" fontId="64" fillId="2" borderId="14" xfId="49" applyFont="1" applyFill="1" applyBorder="1" applyAlignment="1">
      <alignment horizontal="left" vertical="center"/>
    </xf>
    <xf numFmtId="3" fontId="71" fillId="2" borderId="14" xfId="49" applyNumberFormat="1" applyFont="1" applyFill="1" applyBorder="1" applyAlignment="1">
      <alignment horizontal="center" vertical="center"/>
    </xf>
    <xf numFmtId="1" fontId="98" fillId="2" borderId="0" xfId="49" applyNumberFormat="1" applyFont="1" applyFill="1"/>
    <xf numFmtId="0" fontId="98" fillId="2" borderId="0" xfId="49" applyFont="1" applyFill="1"/>
    <xf numFmtId="165" fontId="98" fillId="0" borderId="0" xfId="49" applyNumberFormat="1" applyFont="1"/>
    <xf numFmtId="0" fontId="49" fillId="0" borderId="0" xfId="49" applyFont="1" applyBorder="1" applyAlignment="1">
      <alignment horizontal="right"/>
    </xf>
    <xf numFmtId="0" fontId="64" fillId="0" borderId="31" xfId="49" applyFont="1" applyFill="1" applyBorder="1" applyAlignment="1">
      <alignment vertical="center"/>
    </xf>
    <xf numFmtId="0" fontId="64" fillId="0" borderId="23" xfId="49" applyFont="1" applyFill="1" applyBorder="1" applyAlignment="1">
      <alignment horizontal="left" vertical="center"/>
    </xf>
    <xf numFmtId="3" fontId="71" fillId="0" borderId="23" xfId="49" applyNumberFormat="1" applyFont="1" applyFill="1" applyBorder="1" applyAlignment="1">
      <alignment horizontal="center" vertical="center"/>
    </xf>
    <xf numFmtId="0" fontId="64" fillId="0" borderId="46" xfId="49" applyFont="1" applyFill="1" applyBorder="1" applyAlignment="1">
      <alignment vertical="center"/>
    </xf>
    <xf numFmtId="0" fontId="64" fillId="0" borderId="47" xfId="49" applyFont="1" applyFill="1" applyBorder="1" applyAlignment="1">
      <alignment horizontal="left" vertical="center"/>
    </xf>
    <xf numFmtId="3" fontId="71" fillId="0" borderId="47" xfId="49" applyNumberFormat="1" applyFont="1" applyFill="1" applyBorder="1" applyAlignment="1">
      <alignment horizontal="center" vertical="center"/>
    </xf>
    <xf numFmtId="0" fontId="64" fillId="0" borderId="24" xfId="49" applyFont="1" applyFill="1" applyBorder="1" applyAlignment="1">
      <alignment horizontal="right" vertical="center"/>
    </xf>
    <xf numFmtId="0" fontId="64" fillId="0" borderId="9" xfId="49" applyFont="1" applyFill="1" applyBorder="1" applyAlignment="1">
      <alignment horizontal="left" vertical="center"/>
    </xf>
    <xf numFmtId="3" fontId="71" fillId="0" borderId="22" xfId="49" applyNumberFormat="1" applyFont="1" applyFill="1" applyBorder="1" applyAlignment="1">
      <alignment horizontal="center" vertical="center"/>
    </xf>
    <xf numFmtId="0" fontId="98" fillId="3" borderId="0" xfId="49" applyFont="1" applyFill="1"/>
    <xf numFmtId="0" fontId="99" fillId="0" borderId="0" xfId="49" applyFont="1" applyBorder="1" applyAlignment="1">
      <alignment horizontal="centerContinuous"/>
    </xf>
    <xf numFmtId="0" fontId="100" fillId="0" borderId="0" xfId="49" applyFont="1" applyBorder="1" applyAlignment="1">
      <alignment horizontal="centerContinuous" vertical="center"/>
    </xf>
    <xf numFmtId="0" fontId="82" fillId="0" borderId="0" xfId="49" applyFont="1" applyFill="1" applyBorder="1" applyAlignment="1">
      <alignment horizontal="right"/>
    </xf>
    <xf numFmtId="0" fontId="101" fillId="0" borderId="0" xfId="49" applyFont="1" applyFill="1" applyBorder="1"/>
    <xf numFmtId="0" fontId="82" fillId="0" borderId="0" xfId="49" applyFont="1" applyFill="1" applyBorder="1" applyAlignment="1">
      <alignment horizontal="left"/>
    </xf>
    <xf numFmtId="0" fontId="82" fillId="0" borderId="28" xfId="49" applyFont="1" applyFill="1" applyBorder="1" applyAlignment="1">
      <alignment horizontal="centerContinuous"/>
    </xf>
    <xf numFmtId="0" fontId="82" fillId="0" borderId="29" xfId="49" applyFont="1" applyFill="1" applyBorder="1" applyAlignment="1">
      <alignment horizontal="right"/>
    </xf>
    <xf numFmtId="0" fontId="82" fillId="0" borderId="4" xfId="49" applyFont="1" applyFill="1" applyBorder="1" applyAlignment="1">
      <alignment horizontal="center" vertical="center"/>
    </xf>
    <xf numFmtId="0" fontId="82" fillId="0" borderId="33" xfId="49" applyFont="1" applyFill="1" applyBorder="1" applyAlignment="1">
      <alignment horizontal="centerContinuous" vertical="top"/>
    </xf>
    <xf numFmtId="0" fontId="82" fillId="0" borderId="23" xfId="49" applyFont="1" applyFill="1" applyBorder="1" applyAlignment="1">
      <alignment horizontal="right" vertical="top"/>
    </xf>
    <xf numFmtId="0" fontId="82" fillId="0" borderId="30" xfId="49" applyFont="1" applyFill="1" applyBorder="1" applyAlignment="1">
      <alignment horizontal="center" vertical="center" wrapText="1"/>
    </xf>
    <xf numFmtId="0" fontId="82" fillId="0" borderId="2" xfId="49" applyFont="1" applyFill="1" applyBorder="1" applyAlignment="1">
      <alignment horizontal="center" vertical="top"/>
    </xf>
    <xf numFmtId="0" fontId="82" fillId="0" borderId="16" xfId="49" applyFont="1" applyFill="1" applyBorder="1" applyAlignment="1">
      <alignment vertical="center"/>
    </xf>
    <xf numFmtId="0" fontId="82" fillId="0" borderId="17" xfId="49" applyFont="1" applyFill="1" applyBorder="1" applyAlignment="1">
      <alignment horizontal="left" vertical="center"/>
    </xf>
    <xf numFmtId="3" fontId="102" fillId="0" borderId="17" xfId="49" applyNumberFormat="1" applyFont="1" applyFill="1" applyBorder="1" applyAlignment="1">
      <alignment horizontal="center" vertical="center"/>
    </xf>
    <xf numFmtId="3" fontId="102" fillId="0" borderId="1" xfId="49" applyNumberFormat="1" applyFont="1" applyFill="1" applyBorder="1" applyAlignment="1">
      <alignment horizontal="center" vertical="center"/>
    </xf>
    <xf numFmtId="0" fontId="82" fillId="0" borderId="45" xfId="49" applyFont="1" applyFill="1" applyBorder="1" applyAlignment="1">
      <alignment vertical="center"/>
    </xf>
    <xf numFmtId="0" fontId="82" fillId="0" borderId="14" xfId="49" applyFont="1" applyFill="1" applyBorder="1" applyAlignment="1">
      <alignment horizontal="left" vertical="center"/>
    </xf>
    <xf numFmtId="3" fontId="102" fillId="0" borderId="14" xfId="49" applyNumberFormat="1" applyFont="1" applyFill="1" applyBorder="1" applyAlignment="1">
      <alignment horizontal="center" vertical="center"/>
    </xf>
    <xf numFmtId="3" fontId="98" fillId="0" borderId="0" xfId="49" applyNumberFormat="1" applyFont="1"/>
    <xf numFmtId="0" fontId="82" fillId="2" borderId="45" xfId="49" applyFont="1" applyFill="1" applyBorder="1" applyAlignment="1">
      <alignment vertical="center"/>
    </xf>
    <xf numFmtId="0" fontId="82" fillId="2" borderId="14" xfId="49" applyFont="1" applyFill="1" applyBorder="1" applyAlignment="1">
      <alignment horizontal="left" vertical="center"/>
    </xf>
    <xf numFmtId="3" fontId="102" fillId="2" borderId="14" xfId="49" applyNumberFormat="1" applyFont="1" applyFill="1" applyBorder="1" applyAlignment="1">
      <alignment horizontal="center" vertical="center"/>
    </xf>
    <xf numFmtId="0" fontId="82" fillId="0" borderId="31" xfId="49" applyFont="1" applyFill="1" applyBorder="1" applyAlignment="1">
      <alignment vertical="center"/>
    </xf>
    <xf numFmtId="0" fontId="82" fillId="0" borderId="23" xfId="49" applyFont="1" applyFill="1" applyBorder="1" applyAlignment="1">
      <alignment horizontal="left" vertical="center"/>
    </xf>
    <xf numFmtId="3" fontId="102" fillId="0" borderId="23" xfId="49" applyNumberFormat="1" applyFont="1" applyFill="1" applyBorder="1" applyAlignment="1">
      <alignment horizontal="center" vertical="center"/>
    </xf>
    <xf numFmtId="0" fontId="82" fillId="0" borderId="46" xfId="49" applyFont="1" applyFill="1" applyBorder="1" applyAlignment="1">
      <alignment vertical="center"/>
    </xf>
    <xf numFmtId="0" fontId="82" fillId="0" borderId="47" xfId="49" applyFont="1" applyFill="1" applyBorder="1" applyAlignment="1">
      <alignment horizontal="left" vertical="center"/>
    </xf>
    <xf numFmtId="3" fontId="102" fillId="0" borderId="47" xfId="49" applyNumberFormat="1" applyFont="1" applyFill="1" applyBorder="1" applyAlignment="1">
      <alignment horizontal="center" vertical="center"/>
    </xf>
    <xf numFmtId="0" fontId="82" fillId="0" borderId="24" xfId="49" applyFont="1" applyFill="1" applyBorder="1" applyAlignment="1">
      <alignment horizontal="right" vertical="center"/>
    </xf>
    <xf numFmtId="0" fontId="82" fillId="0" borderId="9" xfId="49" applyFont="1" applyFill="1" applyBorder="1" applyAlignment="1">
      <alignment horizontal="left" vertical="center"/>
    </xf>
    <xf numFmtId="3" fontId="102" fillId="0" borderId="22" xfId="49" applyNumberFormat="1" applyFont="1" applyFill="1" applyBorder="1" applyAlignment="1">
      <alignment horizontal="center" vertical="center"/>
    </xf>
    <xf numFmtId="0" fontId="103" fillId="0" borderId="0" xfId="49" applyFont="1"/>
    <xf numFmtId="0" fontId="99" fillId="0" borderId="0" xfId="49" applyFont="1" applyBorder="1" applyAlignment="1">
      <alignment horizontal="centerContinuous" vertical="center"/>
    </xf>
    <xf numFmtId="0" fontId="104" fillId="0" borderId="0" xfId="49" applyFont="1"/>
    <xf numFmtId="0" fontId="74" fillId="0" borderId="0" xfId="47" applyFont="1"/>
    <xf numFmtId="0" fontId="100" fillId="0" borderId="0" xfId="49" applyFont="1" applyBorder="1" applyAlignment="1">
      <alignment horizontal="centerContinuous"/>
    </xf>
    <xf numFmtId="1" fontId="103" fillId="0" borderId="0" xfId="49" applyNumberFormat="1" applyFont="1"/>
    <xf numFmtId="0" fontId="103" fillId="2" borderId="0" xfId="49" applyFont="1" applyFill="1"/>
    <xf numFmtId="0" fontId="103" fillId="0" borderId="0" xfId="49" applyFont="1" applyAlignment="1">
      <alignment horizontal="right" readingOrder="2"/>
    </xf>
    <xf numFmtId="0" fontId="21" fillId="2" borderId="0" xfId="49" applyFont="1" applyFill="1" applyBorder="1" applyAlignment="1">
      <alignment horizontal="centerContinuous"/>
    </xf>
    <xf numFmtId="1" fontId="21" fillId="0" borderId="0" xfId="49" applyNumberFormat="1" applyFont="1" applyBorder="1" applyAlignment="1">
      <alignment horizontal="center"/>
    </xf>
    <xf numFmtId="0" fontId="21" fillId="0" borderId="0" xfId="49" applyFont="1" applyBorder="1" applyAlignment="1">
      <alignment horizontal="center"/>
    </xf>
    <xf numFmtId="0" fontId="21" fillId="0" borderId="0" xfId="49" applyFont="1" applyBorder="1"/>
    <xf numFmtId="0" fontId="21" fillId="0" borderId="0" xfId="49" applyFont="1" applyBorder="1" applyAlignment="1">
      <alignment horizontal="right"/>
    </xf>
    <xf numFmtId="0" fontId="21" fillId="0" borderId="0" xfId="49" applyFont="1" applyBorder="1" applyAlignment="1"/>
    <xf numFmtId="0" fontId="21" fillId="0" borderId="0" xfId="49" applyFont="1" applyBorder="1" applyAlignment="1">
      <alignment horizontal="left"/>
    </xf>
    <xf numFmtId="0" fontId="21" fillId="0" borderId="28" xfId="49" applyFont="1" applyBorder="1" applyAlignment="1">
      <alignment horizontal="centerContinuous"/>
    </xf>
    <xf numFmtId="0" fontId="21" fillId="0" borderId="8" xfId="49" applyFont="1" applyBorder="1" applyAlignment="1">
      <alignment horizontal="centerContinuous"/>
    </xf>
    <xf numFmtId="0" fontId="21" fillId="0" borderId="28" xfId="49" applyFont="1" applyBorder="1" applyAlignment="1">
      <alignment horizontal="centerContinuous" vertical="center"/>
    </xf>
    <xf numFmtId="0" fontId="21" fillId="0" borderId="8" xfId="49" applyFont="1" applyBorder="1" applyAlignment="1">
      <alignment horizontal="centerContinuous" vertical="center"/>
    </xf>
    <xf numFmtId="0" fontId="21" fillId="0" borderId="29" xfId="49" applyFont="1" applyBorder="1" applyAlignment="1">
      <alignment horizontal="centerContinuous" vertical="center"/>
    </xf>
    <xf numFmtId="0" fontId="21" fillId="0" borderId="4" xfId="49" applyFont="1" applyBorder="1" applyAlignment="1">
      <alignment horizontal="center" vertical="center"/>
    </xf>
    <xf numFmtId="0" fontId="21" fillId="0" borderId="31" xfId="49" applyFont="1" applyBorder="1" applyAlignment="1">
      <alignment horizontal="centerContinuous"/>
    </xf>
    <xf numFmtId="0" fontId="21" fillId="0" borderId="33" xfId="49" applyFont="1" applyBorder="1" applyAlignment="1">
      <alignment horizontal="centerContinuous" vertical="center"/>
    </xf>
    <xf numFmtId="0" fontId="21" fillId="0" borderId="26" xfId="49" applyFont="1" applyBorder="1" applyAlignment="1">
      <alignment horizontal="centerContinuous" vertical="center"/>
    </xf>
    <xf numFmtId="0" fontId="21" fillId="0" borderId="13" xfId="49" applyFont="1" applyBorder="1" applyAlignment="1">
      <alignment horizontal="centerContinuous" vertical="center"/>
    </xf>
    <xf numFmtId="0" fontId="21" fillId="0" borderId="5" xfId="49" applyFont="1" applyBorder="1" applyAlignment="1">
      <alignment horizontal="center" vertical="center"/>
    </xf>
    <xf numFmtId="0" fontId="21" fillId="0" borderId="31" xfId="49" applyFont="1" applyBorder="1" applyAlignment="1">
      <alignment vertical="top"/>
    </xf>
    <xf numFmtId="0" fontId="21" fillId="0" borderId="23" xfId="49" applyFont="1" applyBorder="1" applyAlignment="1">
      <alignment horizontal="left" vertical="top"/>
    </xf>
    <xf numFmtId="0" fontId="21" fillId="0" borderId="0" xfId="49" applyFont="1" applyBorder="1" applyAlignment="1">
      <alignment horizontal="center" vertical="center"/>
    </xf>
    <xf numFmtId="0" fontId="21" fillId="0" borderId="31" xfId="49" applyFont="1" applyBorder="1" applyAlignment="1">
      <alignment horizontal="center" vertical="center"/>
    </xf>
    <xf numFmtId="0" fontId="21" fillId="2" borderId="0" xfId="49" applyFont="1" applyFill="1" applyBorder="1" applyAlignment="1">
      <alignment horizontal="center" vertical="center"/>
    </xf>
    <xf numFmtId="0" fontId="21" fillId="0" borderId="23" xfId="49" applyFont="1" applyBorder="1" applyAlignment="1">
      <alignment horizontal="centerContinuous"/>
    </xf>
    <xf numFmtId="0" fontId="21" fillId="0" borderId="2" xfId="49" applyFont="1" applyBorder="1" applyAlignment="1">
      <alignment horizontal="center" vertical="center"/>
    </xf>
    <xf numFmtId="0" fontId="21" fillId="0" borderId="16" xfId="49" applyFont="1" applyBorder="1" applyAlignment="1">
      <alignment vertical="center"/>
    </xf>
    <xf numFmtId="0" fontId="21" fillId="0" borderId="17" xfId="49" applyFont="1" applyBorder="1" applyAlignment="1">
      <alignment horizontal="left" vertical="center"/>
    </xf>
    <xf numFmtId="38" fontId="21" fillId="0" borderId="34" xfId="50" applyNumberFormat="1" applyFont="1" applyBorder="1" applyAlignment="1">
      <alignment horizontal="center" vertical="center"/>
    </xf>
    <xf numFmtId="168" fontId="21" fillId="0" borderId="34" xfId="49" applyNumberFormat="1" applyFont="1" applyBorder="1" applyAlignment="1">
      <alignment horizontal="center" vertical="center"/>
    </xf>
    <xf numFmtId="38" fontId="21" fillId="2" borderId="34" xfId="50" applyNumberFormat="1" applyFont="1" applyFill="1" applyBorder="1" applyAlignment="1">
      <alignment horizontal="center" vertical="center"/>
    </xf>
    <xf numFmtId="38" fontId="21" fillId="0" borderId="1" xfId="50" applyNumberFormat="1" applyFont="1" applyBorder="1" applyAlignment="1">
      <alignment horizontal="center" vertical="center"/>
    </xf>
    <xf numFmtId="1" fontId="12" fillId="0" borderId="0" xfId="49" applyNumberFormat="1" applyFont="1" applyBorder="1" applyAlignment="1">
      <alignment horizontal="center"/>
    </xf>
    <xf numFmtId="0" fontId="12" fillId="0" borderId="0" xfId="49" applyFont="1" applyBorder="1" applyAlignment="1">
      <alignment horizontal="center"/>
    </xf>
    <xf numFmtId="1" fontId="12" fillId="0" borderId="0" xfId="49" applyNumberFormat="1" applyFont="1" applyBorder="1"/>
    <xf numFmtId="0" fontId="12" fillId="0" borderId="0" xfId="49" applyFont="1" applyBorder="1"/>
    <xf numFmtId="0" fontId="21" fillId="0" borderId="45" xfId="49" applyFont="1" applyBorder="1" applyAlignment="1">
      <alignment vertical="center"/>
    </xf>
    <xf numFmtId="0" fontId="21" fillId="0" borderId="14" xfId="49" applyFont="1" applyBorder="1" applyAlignment="1">
      <alignment horizontal="left" vertical="center"/>
    </xf>
    <xf numFmtId="38" fontId="21" fillId="0" borderId="15" xfId="50" applyNumberFormat="1" applyFont="1" applyBorder="1" applyAlignment="1">
      <alignment horizontal="center" vertical="center"/>
    </xf>
    <xf numFmtId="0" fontId="21" fillId="0" borderId="31" xfId="49" applyFont="1" applyBorder="1" applyAlignment="1">
      <alignment vertical="center"/>
    </xf>
    <xf numFmtId="0" fontId="21" fillId="0" borderId="23" xfId="49" applyFont="1" applyBorder="1" applyAlignment="1">
      <alignment horizontal="left" vertical="center"/>
    </xf>
    <xf numFmtId="168" fontId="21" fillId="0" borderId="4" xfId="49" applyNumberFormat="1" applyFont="1" applyBorder="1" applyAlignment="1">
      <alignment horizontal="center" vertical="center"/>
    </xf>
    <xf numFmtId="0" fontId="21" fillId="0" borderId="38" xfId="49" applyFont="1" applyBorder="1" applyAlignment="1">
      <alignment horizontal="right" vertical="center"/>
    </xf>
    <xf numFmtId="0" fontId="21" fillId="0" borderId="12" xfId="49" applyFont="1" applyBorder="1" applyAlignment="1">
      <alignment horizontal="left" vertical="center"/>
    </xf>
    <xf numFmtId="38" fontId="21" fillId="0" borderId="11" xfId="50" applyNumberFormat="1" applyFont="1" applyBorder="1" applyAlignment="1">
      <alignment horizontal="center" vertical="center"/>
    </xf>
    <xf numFmtId="168" fontId="21" fillId="0" borderId="11" xfId="49" applyNumberFormat="1" applyFont="1" applyBorder="1" applyAlignment="1">
      <alignment horizontal="center" vertical="center"/>
    </xf>
    <xf numFmtId="38" fontId="21" fillId="2" borderId="57" xfId="50" applyNumberFormat="1" applyFont="1" applyFill="1" applyBorder="1" applyAlignment="1">
      <alignment horizontal="center" vertical="center"/>
    </xf>
    <xf numFmtId="38" fontId="21" fillId="0" borderId="57" xfId="50" applyNumberFormat="1" applyFont="1" applyBorder="1" applyAlignment="1">
      <alignment horizontal="center" vertical="center"/>
    </xf>
    <xf numFmtId="0" fontId="21" fillId="2" borderId="0" xfId="49" applyFont="1" applyFill="1"/>
    <xf numFmtId="0" fontId="21" fillId="0" borderId="25" xfId="49" applyFont="1" applyBorder="1" applyAlignment="1">
      <alignment horizontal="left"/>
    </xf>
    <xf numFmtId="0" fontId="12" fillId="2" borderId="0" xfId="49" applyFont="1" applyFill="1" applyBorder="1"/>
    <xf numFmtId="0" fontId="15" fillId="0" borderId="0" xfId="49" applyFont="1" applyBorder="1" applyAlignment="1">
      <alignment horizontal="centerContinuous" vertical="center"/>
    </xf>
    <xf numFmtId="0" fontId="54" fillId="0" borderId="0" xfId="49" applyFont="1" applyBorder="1" applyAlignment="1">
      <alignment vertical="center"/>
    </xf>
    <xf numFmtId="0" fontId="34" fillId="0" borderId="0" xfId="49" applyFont="1" applyBorder="1" applyAlignment="1">
      <alignment horizontal="left" vertical="center"/>
    </xf>
    <xf numFmtId="0" fontId="34" fillId="0" borderId="28" xfId="49" applyFont="1" applyBorder="1" applyAlignment="1">
      <alignment horizontal="centerContinuous" vertical="center"/>
    </xf>
    <xf numFmtId="0" fontId="34" fillId="0" borderId="29" xfId="49" applyFont="1" applyBorder="1" applyAlignment="1">
      <alignment horizontal="centerContinuous" vertical="center"/>
    </xf>
    <xf numFmtId="0" fontId="64" fillId="0" borderId="32" xfId="49" applyFont="1" applyBorder="1" applyAlignment="1">
      <alignment horizontal="centerContinuous" vertical="center" wrapText="1"/>
    </xf>
    <xf numFmtId="0" fontId="64" fillId="0" borderId="30" xfId="49" applyFont="1" applyBorder="1" applyAlignment="1">
      <alignment horizontal="centerContinuous" vertical="center"/>
    </xf>
    <xf numFmtId="0" fontId="34" fillId="0" borderId="31" xfId="49" applyFont="1" applyBorder="1" applyAlignment="1">
      <alignment horizontal="centerContinuous" vertical="center"/>
    </xf>
    <xf numFmtId="0" fontId="34" fillId="0" borderId="23" xfId="49" applyFont="1" applyBorder="1" applyAlignment="1">
      <alignment horizontal="centerContinuous" vertical="center"/>
    </xf>
    <xf numFmtId="0" fontId="34" fillId="0" borderId="4" xfId="49" applyFont="1" applyBorder="1" applyAlignment="1">
      <alignment horizontal="center" vertical="center"/>
    </xf>
    <xf numFmtId="0" fontId="34" fillId="0" borderId="31" xfId="49" applyFont="1" applyBorder="1" applyAlignment="1">
      <alignment vertical="center"/>
    </xf>
    <xf numFmtId="0" fontId="34" fillId="0" borderId="23" xfId="49" applyFont="1" applyBorder="1" applyAlignment="1">
      <alignment horizontal="left" vertical="center"/>
    </xf>
    <xf numFmtId="0" fontId="34" fillId="0" borderId="5" xfId="49" applyFont="1" applyBorder="1" applyAlignment="1">
      <alignment horizontal="center" vertical="center"/>
    </xf>
    <xf numFmtId="0" fontId="34" fillId="0" borderId="33" xfId="49" applyFont="1" applyBorder="1" applyAlignment="1">
      <alignment horizontal="centerContinuous" vertical="center"/>
    </xf>
    <xf numFmtId="0" fontId="34" fillId="0" borderId="13" xfId="49" applyFont="1" applyBorder="1" applyAlignment="1">
      <alignment horizontal="centerContinuous" vertical="center"/>
    </xf>
    <xf numFmtId="0" fontId="34" fillId="0" borderId="2" xfId="49" applyFont="1" applyBorder="1" applyAlignment="1">
      <alignment horizontal="center" vertical="center"/>
    </xf>
    <xf numFmtId="0" fontId="105" fillId="0" borderId="45" xfId="49" applyFont="1" applyBorder="1" applyAlignment="1">
      <alignment vertical="center"/>
    </xf>
    <xf numFmtId="0" fontId="105" fillId="0" borderId="14" xfId="49" applyFont="1" applyBorder="1" applyAlignment="1">
      <alignment horizontal="left" vertical="center"/>
    </xf>
    <xf numFmtId="3" fontId="16" fillId="0" borderId="34" xfId="49" applyNumberFormat="1" applyFont="1" applyBorder="1" applyAlignment="1">
      <alignment horizontal="center" vertical="center"/>
    </xf>
    <xf numFmtId="1" fontId="106" fillId="0" borderId="0" xfId="49" applyNumberFormat="1" applyFont="1" applyBorder="1" applyAlignment="1">
      <alignment vertical="center"/>
    </xf>
    <xf numFmtId="0" fontId="106" fillId="0" borderId="0" xfId="49" applyFont="1" applyBorder="1" applyAlignment="1">
      <alignment vertical="center"/>
    </xf>
    <xf numFmtId="0" fontId="106" fillId="0" borderId="0" xfId="49" applyFont="1" applyBorder="1" applyAlignment="1">
      <alignment horizontal="center" vertical="center"/>
    </xf>
    <xf numFmtId="0" fontId="17" fillId="0" borderId="0" xfId="51" applyFont="1" applyAlignment="1">
      <alignment vertical="center"/>
    </xf>
    <xf numFmtId="0" fontId="105" fillId="0" borderId="31" xfId="49" applyFont="1" applyBorder="1" applyAlignment="1">
      <alignment vertical="center"/>
    </xf>
    <xf numFmtId="0" fontId="105" fillId="0" borderId="23" xfId="49" applyFont="1" applyBorder="1" applyAlignment="1">
      <alignment horizontal="left" vertical="center"/>
    </xf>
    <xf numFmtId="0" fontId="105" fillId="0" borderId="39" xfId="49" applyFont="1" applyBorder="1" applyAlignment="1">
      <alignment vertical="center"/>
    </xf>
    <xf numFmtId="0" fontId="105" fillId="0" borderId="40" xfId="49" applyFont="1" applyBorder="1" applyAlignment="1">
      <alignment horizontal="left" vertical="center"/>
    </xf>
    <xf numFmtId="0" fontId="105" fillId="0" borderId="24" xfId="49" applyFont="1" applyBorder="1" applyAlignment="1">
      <alignment horizontal="right" vertical="center"/>
    </xf>
    <xf numFmtId="0" fontId="105" fillId="0" borderId="9" xfId="49" applyFont="1" applyBorder="1" applyAlignment="1">
      <alignment horizontal="left" vertical="center"/>
    </xf>
    <xf numFmtId="3" fontId="106" fillId="0" borderId="22" xfId="49" applyNumberFormat="1" applyFont="1" applyBorder="1" applyAlignment="1">
      <alignment horizontal="center" vertical="center"/>
    </xf>
    <xf numFmtId="3" fontId="106" fillId="0" borderId="2" xfId="49" applyNumberFormat="1" applyFont="1" applyBorder="1" applyAlignment="1">
      <alignment horizontal="center" vertical="center"/>
    </xf>
    <xf numFmtId="0" fontId="105" fillId="0" borderId="32" xfId="49" applyFont="1" applyBorder="1" applyAlignment="1">
      <alignment vertical="center"/>
    </xf>
    <xf numFmtId="0" fontId="105" fillId="0" borderId="26" xfId="49" applyFont="1" applyBorder="1" applyAlignment="1">
      <alignment horizontal="left" vertical="center"/>
    </xf>
    <xf numFmtId="3" fontId="23" fillId="2" borderId="0" xfId="34" applyNumberFormat="1" applyFont="1" applyFill="1" applyAlignment="1">
      <alignment horizontal="right" vertical="center"/>
    </xf>
    <xf numFmtId="0" fontId="54" fillId="0" borderId="8" xfId="49" applyFont="1" applyBorder="1" applyAlignment="1">
      <alignment vertical="center" readingOrder="1"/>
    </xf>
    <xf numFmtId="0" fontId="54" fillId="0" borderId="8" xfId="49" applyFont="1" applyBorder="1" applyAlignment="1">
      <alignment vertical="center"/>
    </xf>
    <xf numFmtId="0" fontId="54" fillId="0" borderId="0" xfId="49" applyFont="1" applyAlignment="1">
      <alignment vertical="center"/>
    </xf>
    <xf numFmtId="0" fontId="54" fillId="0" borderId="0" xfId="49" applyFont="1" applyBorder="1" applyAlignment="1">
      <alignment horizontal="left" vertical="center"/>
    </xf>
    <xf numFmtId="0" fontId="49" fillId="0" borderId="0" xfId="49" applyFont="1" applyBorder="1"/>
    <xf numFmtId="0" fontId="9" fillId="0" borderId="0" xfId="49" applyFont="1" applyBorder="1" applyAlignment="1">
      <alignment horizontal="right"/>
    </xf>
    <xf numFmtId="0" fontId="9" fillId="0" borderId="0" xfId="49" applyFont="1" applyBorder="1" applyAlignment="1"/>
    <xf numFmtId="0" fontId="9" fillId="0" borderId="0" xfId="49" applyFont="1" applyBorder="1"/>
    <xf numFmtId="0" fontId="9" fillId="0" borderId="0" xfId="49" applyFont="1" applyBorder="1" applyAlignment="1">
      <alignment horizontal="left"/>
    </xf>
    <xf numFmtId="0" fontId="18" fillId="0" borderId="28" xfId="49" applyFont="1" applyBorder="1" applyAlignment="1">
      <alignment horizontal="centerContinuous"/>
    </xf>
    <xf numFmtId="0" fontId="9" fillId="0" borderId="28" xfId="49" applyFont="1" applyBorder="1" applyAlignment="1">
      <alignment horizontal="centerContinuous"/>
    </xf>
    <xf numFmtId="0" fontId="18" fillId="0" borderId="29" xfId="49" applyFont="1" applyBorder="1" applyAlignment="1">
      <alignment horizontal="centerContinuous"/>
    </xf>
    <xf numFmtId="0" fontId="18" fillId="0" borderId="31" xfId="49" applyFont="1" applyBorder="1" applyAlignment="1">
      <alignment horizontal="centerContinuous" vertical="top"/>
    </xf>
    <xf numFmtId="0" fontId="18" fillId="0" borderId="33" xfId="49" applyFont="1" applyBorder="1" applyAlignment="1">
      <alignment horizontal="centerContinuous" vertical="top"/>
    </xf>
    <xf numFmtId="0" fontId="18" fillId="0" borderId="13" xfId="49" applyFont="1" applyBorder="1" applyAlignment="1">
      <alignment horizontal="centerContinuous" vertical="top"/>
    </xf>
    <xf numFmtId="0" fontId="9" fillId="0" borderId="31" xfId="49" applyFont="1" applyBorder="1" applyAlignment="1">
      <alignment horizontal="right" vertical="top"/>
    </xf>
    <xf numFmtId="0" fontId="9" fillId="0" borderId="5" xfId="49" applyFont="1" applyBorder="1" applyAlignment="1">
      <alignment horizontal="center" vertical="center"/>
    </xf>
    <xf numFmtId="0" fontId="9" fillId="0" borderId="23" xfId="49" applyFont="1" applyBorder="1" applyAlignment="1">
      <alignment horizontal="center" vertical="center"/>
    </xf>
    <xf numFmtId="0" fontId="9" fillId="0" borderId="23" xfId="49" applyFont="1" applyBorder="1" applyAlignment="1">
      <alignment horizontal="center" wrapText="1"/>
    </xf>
    <xf numFmtId="0" fontId="18" fillId="0" borderId="5" xfId="49" applyFont="1" applyBorder="1" applyAlignment="1">
      <alignment horizontal="center" vertical="top"/>
    </xf>
    <xf numFmtId="0" fontId="18" fillId="0" borderId="23" xfId="49" applyFont="1" applyBorder="1" applyAlignment="1">
      <alignment horizontal="center" vertical="top"/>
    </xf>
    <xf numFmtId="0" fontId="9" fillId="0" borderId="16" xfId="49" applyFont="1" applyBorder="1" applyAlignment="1">
      <alignment vertical="center"/>
    </xf>
    <xf numFmtId="0" fontId="9" fillId="0" borderId="17" xfId="49" applyFont="1" applyBorder="1" applyAlignment="1">
      <alignment horizontal="left" vertical="center"/>
    </xf>
    <xf numFmtId="0" fontId="79" fillId="0" borderId="34" xfId="49" applyFont="1" applyBorder="1" applyAlignment="1">
      <alignment horizontal="center" vertical="center"/>
    </xf>
    <xf numFmtId="1" fontId="79" fillId="0" borderId="34" xfId="49" applyNumberFormat="1" applyFont="1" applyBorder="1" applyAlignment="1">
      <alignment horizontal="center" vertical="center"/>
    </xf>
    <xf numFmtId="0" fontId="79" fillId="0" borderId="17" xfId="49" applyFont="1" applyBorder="1" applyAlignment="1">
      <alignment horizontal="center" vertical="center"/>
    </xf>
    <xf numFmtId="0" fontId="9" fillId="0" borderId="45" xfId="49" applyFont="1" applyBorder="1" applyAlignment="1">
      <alignment vertical="center" readingOrder="2"/>
    </xf>
    <xf numFmtId="0" fontId="9" fillId="0" borderId="14" xfId="49" applyFont="1" applyBorder="1" applyAlignment="1">
      <alignment horizontal="left" vertical="center"/>
    </xf>
    <xf numFmtId="0" fontId="79" fillId="0" borderId="15" xfId="49" applyFont="1" applyBorder="1" applyAlignment="1">
      <alignment horizontal="center" vertical="center"/>
    </xf>
    <xf numFmtId="1" fontId="79" fillId="0" borderId="1" xfId="49" applyNumberFormat="1" applyFont="1" applyBorder="1" applyAlignment="1">
      <alignment horizontal="center" vertical="center"/>
    </xf>
    <xf numFmtId="0" fontId="79" fillId="0" borderId="14" xfId="49" applyFont="1" applyBorder="1" applyAlignment="1">
      <alignment horizontal="center" vertical="center"/>
    </xf>
    <xf numFmtId="1" fontId="107" fillId="0" borderId="0" xfId="49" applyNumberFormat="1" applyFont="1" applyBorder="1" applyAlignment="1">
      <alignment horizontal="right" vertical="center"/>
    </xf>
    <xf numFmtId="0" fontId="9" fillId="0" borderId="45" xfId="49" applyFont="1" applyBorder="1" applyAlignment="1">
      <alignment vertical="center"/>
    </xf>
    <xf numFmtId="0" fontId="9" fillId="0" borderId="31" xfId="49" applyFont="1" applyBorder="1" applyAlignment="1">
      <alignment vertical="center"/>
    </xf>
    <xf numFmtId="0" fontId="9" fillId="0" borderId="23" xfId="49" applyFont="1" applyBorder="1" applyAlignment="1">
      <alignment horizontal="left" vertical="center"/>
    </xf>
    <xf numFmtId="0" fontId="79" fillId="0" borderId="5" xfId="49" quotePrefix="1" applyFont="1" applyBorder="1" applyAlignment="1">
      <alignment horizontal="center" vertical="center"/>
    </xf>
    <xf numFmtId="0" fontId="79" fillId="0" borderId="5" xfId="49" applyFont="1" applyBorder="1" applyAlignment="1">
      <alignment horizontal="center" vertical="center"/>
    </xf>
    <xf numFmtId="0" fontId="79" fillId="0" borderId="23" xfId="49" applyFont="1" applyBorder="1" applyAlignment="1">
      <alignment horizontal="center"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horizontal="left" vertical="center"/>
    </xf>
    <xf numFmtId="0" fontId="79" fillId="0" borderId="1" xfId="49" quotePrefix="1" applyFont="1" applyBorder="1" applyAlignment="1">
      <alignment horizontal="center" vertical="center"/>
    </xf>
    <xf numFmtId="0" fontId="79" fillId="0" borderId="1" xfId="49" applyFont="1" applyBorder="1" applyAlignment="1">
      <alignment horizontal="center" vertical="center"/>
    </xf>
    <xf numFmtId="0" fontId="79" fillId="0" borderId="19" xfId="49" applyFont="1" applyBorder="1" applyAlignment="1">
      <alignment horizontal="center" vertical="center"/>
    </xf>
    <xf numFmtId="0" fontId="9" fillId="0" borderId="33" xfId="49" applyFont="1" applyBorder="1" applyAlignment="1">
      <alignment vertical="center"/>
    </xf>
    <xf numFmtId="0" fontId="9" fillId="0" borderId="13" xfId="49" applyFont="1" applyBorder="1" applyAlignment="1">
      <alignment horizontal="left" vertical="center"/>
    </xf>
    <xf numFmtId="0" fontId="79" fillId="0" borderId="2" xfId="49" quotePrefix="1" applyFont="1" applyBorder="1" applyAlignment="1">
      <alignment horizontal="center" vertical="center"/>
    </xf>
    <xf numFmtId="0" fontId="79" fillId="0" borderId="2" xfId="49" applyFont="1" applyBorder="1" applyAlignment="1">
      <alignment horizontal="center" vertical="center"/>
    </xf>
    <xf numFmtId="1" fontId="79" fillId="0" borderId="50" xfId="49" applyNumberFormat="1" applyFont="1" applyBorder="1" applyAlignment="1">
      <alignment horizontal="center" vertical="center"/>
    </xf>
    <xf numFmtId="0" fontId="79" fillId="0" borderId="13" xfId="49" applyFont="1" applyBorder="1" applyAlignment="1">
      <alignment horizontal="center" vertical="center"/>
    </xf>
    <xf numFmtId="0" fontId="9" fillId="0" borderId="24" xfId="49" applyFont="1" applyBorder="1" applyAlignment="1">
      <alignment horizontal="right" vertical="center"/>
    </xf>
    <xf numFmtId="0" fontId="9" fillId="0" borderId="9" xfId="49" applyFont="1" applyBorder="1" applyAlignment="1">
      <alignment horizontal="left" vertical="center"/>
    </xf>
    <xf numFmtId="1" fontId="79" fillId="0" borderId="22" xfId="49" applyNumberFormat="1" applyFont="1" applyBorder="1" applyAlignment="1">
      <alignment horizontal="center" vertical="center"/>
    </xf>
    <xf numFmtId="0" fontId="18" fillId="0" borderId="0" xfId="49" applyFont="1" applyBorder="1" applyAlignment="1">
      <alignment readingOrder="2"/>
    </xf>
    <xf numFmtId="0" fontId="18" fillId="0" borderId="0" xfId="49" applyFont="1" applyBorder="1" applyAlignment="1"/>
    <xf numFmtId="0" fontId="18" fillId="0" borderId="0" xfId="49" applyFont="1" applyBorder="1"/>
    <xf numFmtId="0" fontId="18" fillId="0" borderId="0" xfId="49" applyFont="1" applyBorder="1" applyAlignment="1">
      <alignment horizontal="left"/>
    </xf>
    <xf numFmtId="0" fontId="20" fillId="0" borderId="0" xfId="49" applyFont="1" applyBorder="1" applyAlignment="1"/>
    <xf numFmtId="0" fontId="20" fillId="0" borderId="0" xfId="49" applyFont="1" applyBorder="1"/>
    <xf numFmtId="0" fontId="49" fillId="0" borderId="0" xfId="49" applyFont="1" applyBorder="1" applyAlignment="1"/>
    <xf numFmtId="0" fontId="88" fillId="0" borderId="0" xfId="49" applyFont="1"/>
    <xf numFmtId="0" fontId="73" fillId="0" borderId="0" xfId="49" applyFont="1"/>
    <xf numFmtId="0" fontId="73" fillId="0" borderId="10" xfId="49" applyFont="1" applyBorder="1" applyAlignment="1">
      <alignment vertical="center"/>
    </xf>
    <xf numFmtId="0" fontId="88" fillId="0" borderId="10" xfId="49" applyFont="1" applyBorder="1" applyAlignment="1">
      <alignment vertical="center"/>
    </xf>
    <xf numFmtId="0" fontId="73" fillId="0" borderId="30" xfId="49" applyFont="1" applyBorder="1" applyAlignment="1">
      <alignment horizontal="left" vertical="center"/>
    </xf>
    <xf numFmtId="0" fontId="88" fillId="0" borderId="4" xfId="49" applyFont="1" applyBorder="1" applyAlignment="1">
      <alignment horizontal="center" vertical="center"/>
    </xf>
    <xf numFmtId="0" fontId="88" fillId="0" borderId="29" xfId="49" applyFont="1" applyBorder="1" applyAlignment="1">
      <alignment horizontal="center" vertical="center"/>
    </xf>
    <xf numFmtId="0" fontId="88" fillId="0" borderId="5" xfId="49" applyFont="1" applyBorder="1" applyAlignment="1">
      <alignment horizontal="center" vertical="center" wrapText="1"/>
    </xf>
    <xf numFmtId="0" fontId="88" fillId="0" borderId="23" xfId="49" applyFont="1" applyBorder="1" applyAlignment="1">
      <alignment horizontal="center" vertical="center" wrapText="1"/>
    </xf>
    <xf numFmtId="0" fontId="88" fillId="0" borderId="2" xfId="49" applyFont="1" applyBorder="1" applyAlignment="1">
      <alignment horizontal="center" vertical="center" wrapText="1"/>
    </xf>
    <xf numFmtId="0" fontId="88" fillId="0" borderId="16" xfId="49" applyFont="1" applyBorder="1" applyAlignment="1">
      <alignment horizontal="right" vertical="center"/>
    </xf>
    <xf numFmtId="0" fontId="88" fillId="0" borderId="17" xfId="49" applyFont="1" applyBorder="1" applyAlignment="1">
      <alignment horizontal="left" vertical="center"/>
    </xf>
    <xf numFmtId="0" fontId="89" fillId="0" borderId="34" xfId="49" applyFont="1" applyBorder="1" applyAlignment="1">
      <alignment horizontal="center" vertical="center"/>
    </xf>
    <xf numFmtId="0" fontId="89" fillId="0" borderId="17" xfId="49" applyFont="1" applyBorder="1" applyAlignment="1">
      <alignment horizontal="center" vertical="center"/>
    </xf>
    <xf numFmtId="0" fontId="88" fillId="0" borderId="45" xfId="49" applyFont="1" applyBorder="1" applyAlignment="1">
      <alignment horizontal="right" vertical="center"/>
    </xf>
    <xf numFmtId="0" fontId="88" fillId="0" borderId="14" xfId="49" applyFont="1" applyBorder="1" applyAlignment="1">
      <alignment horizontal="left" vertical="center"/>
    </xf>
    <xf numFmtId="0" fontId="89" fillId="0" borderId="15" xfId="49" applyFont="1" applyBorder="1" applyAlignment="1">
      <alignment horizontal="center" vertical="center"/>
    </xf>
    <xf numFmtId="0" fontId="89" fillId="0" borderId="14" xfId="49" applyFont="1" applyBorder="1" applyAlignment="1">
      <alignment horizontal="center" vertical="center"/>
    </xf>
    <xf numFmtId="0" fontId="89" fillId="0" borderId="1" xfId="49" applyFont="1" applyBorder="1" applyAlignment="1">
      <alignment horizontal="center" vertical="center"/>
    </xf>
    <xf numFmtId="0" fontId="108" fillId="0" borderId="0" xfId="49" applyFont="1" applyBorder="1" applyAlignment="1">
      <alignment vertical="center"/>
    </xf>
    <xf numFmtId="0" fontId="88" fillId="0" borderId="31" xfId="49" applyFont="1" applyBorder="1" applyAlignment="1">
      <alignment horizontal="right" vertical="center"/>
    </xf>
    <xf numFmtId="0" fontId="88" fillId="0" borderId="23" xfId="49" applyFont="1" applyBorder="1" applyAlignment="1">
      <alignment horizontal="left" vertical="center"/>
    </xf>
    <xf numFmtId="0" fontId="89" fillId="0" borderId="5" xfId="49" applyFont="1" applyBorder="1" applyAlignment="1">
      <alignment horizontal="center" vertical="center"/>
    </xf>
    <xf numFmtId="0" fontId="89" fillId="0" borderId="23" xfId="49" applyFont="1" applyBorder="1" applyAlignment="1">
      <alignment horizontal="center" vertical="center"/>
    </xf>
    <xf numFmtId="0" fontId="88" fillId="0" borderId="18" xfId="49" applyFont="1" applyBorder="1" applyAlignment="1">
      <alignment horizontal="right" vertical="center"/>
    </xf>
    <xf numFmtId="0" fontId="88" fillId="0" borderId="19" xfId="49" applyFont="1" applyBorder="1" applyAlignment="1">
      <alignment horizontal="left" vertical="center"/>
    </xf>
    <xf numFmtId="0" fontId="89" fillId="0" borderId="19" xfId="49" applyFont="1" applyBorder="1" applyAlignment="1">
      <alignment horizontal="center" vertical="center"/>
    </xf>
    <xf numFmtId="0" fontId="88" fillId="0" borderId="39" xfId="49" applyFont="1" applyBorder="1" applyAlignment="1">
      <alignment horizontal="right" vertical="center"/>
    </xf>
    <xf numFmtId="0" fontId="88" fillId="0" borderId="40" xfId="49" applyFont="1" applyBorder="1" applyAlignment="1">
      <alignment horizontal="left" vertical="center"/>
    </xf>
    <xf numFmtId="0" fontId="89" fillId="0" borderId="35" xfId="49" applyFont="1" applyBorder="1" applyAlignment="1">
      <alignment horizontal="center" vertical="center"/>
    </xf>
    <xf numFmtId="0" fontId="89" fillId="0" borderId="40" xfId="49" applyFont="1" applyBorder="1" applyAlignment="1">
      <alignment horizontal="center" vertical="center"/>
    </xf>
    <xf numFmtId="0" fontId="88" fillId="0" borderId="46" xfId="49" applyFont="1" applyBorder="1" applyAlignment="1">
      <alignment horizontal="right" vertical="center"/>
    </xf>
    <xf numFmtId="0" fontId="88" fillId="0" borderId="47" xfId="49" applyFont="1" applyBorder="1" applyAlignment="1">
      <alignment horizontal="left" vertical="center"/>
    </xf>
    <xf numFmtId="0" fontId="89" fillId="0" borderId="50" xfId="49" applyFont="1" applyBorder="1" applyAlignment="1">
      <alignment horizontal="center" vertical="center"/>
    </xf>
    <xf numFmtId="0" fontId="89" fillId="0" borderId="47" xfId="49" applyFont="1" applyBorder="1" applyAlignment="1">
      <alignment horizontal="center" vertical="center"/>
    </xf>
    <xf numFmtId="0" fontId="88" fillId="0" borderId="24" xfId="49" applyFont="1" applyBorder="1" applyAlignment="1">
      <alignment horizontal="right" vertical="center"/>
    </xf>
    <xf numFmtId="0" fontId="88" fillId="0" borderId="9" xfId="49" applyFont="1" applyBorder="1" applyAlignment="1">
      <alignment horizontal="left" vertical="center"/>
    </xf>
    <xf numFmtId="0" fontId="89" fillId="0" borderId="22" xfId="49" applyFont="1" applyBorder="1" applyAlignment="1">
      <alignment horizontal="center" vertical="center"/>
    </xf>
    <xf numFmtId="0" fontId="88" fillId="0" borderId="0" xfId="49" applyFont="1" applyBorder="1" applyAlignment="1">
      <alignment horizontal="right" vertical="center" readingOrder="2"/>
    </xf>
    <xf numFmtId="0" fontId="88" fillId="0" borderId="0" xfId="49" applyFont="1" applyBorder="1" applyAlignment="1">
      <alignment horizontal="left" vertical="center"/>
    </xf>
    <xf numFmtId="0" fontId="108" fillId="0" borderId="0" xfId="49" applyFont="1" applyAlignment="1">
      <alignment vertical="center"/>
    </xf>
    <xf numFmtId="0" fontId="109" fillId="0" borderId="0" xfId="49" applyFont="1" applyAlignment="1">
      <alignment vertical="center"/>
    </xf>
    <xf numFmtId="0" fontId="99" fillId="0" borderId="0" xfId="49" applyFont="1" applyBorder="1" applyAlignment="1">
      <alignment horizontal="right" vertical="center"/>
    </xf>
    <xf numFmtId="0" fontId="18" fillId="0" borderId="0" xfId="49" applyFont="1" applyBorder="1" applyAlignment="1">
      <alignment horizontal="centerContinuous"/>
    </xf>
    <xf numFmtId="0" fontId="56" fillId="0" borderId="0" xfId="49" applyFont="1" applyBorder="1"/>
    <xf numFmtId="0" fontId="100" fillId="0" borderId="0" xfId="49" applyFont="1" applyBorder="1" applyAlignment="1">
      <alignment horizontal="right" vertical="center"/>
    </xf>
    <xf numFmtId="0" fontId="18" fillId="0" borderId="0" xfId="49" applyFont="1" applyBorder="1" applyAlignment="1">
      <alignment horizontal="right"/>
    </xf>
    <xf numFmtId="0" fontId="9" fillId="0" borderId="10" xfId="49" applyFont="1" applyBorder="1" applyAlignment="1">
      <alignment horizontal="right" vertical="center"/>
    </xf>
    <xf numFmtId="0" fontId="9" fillId="0" borderId="10" xfId="49" applyFont="1" applyBorder="1" applyAlignment="1">
      <alignment horizontal="center" vertical="center"/>
    </xf>
    <xf numFmtId="0" fontId="9" fillId="0" borderId="29" xfId="49" applyFont="1" applyBorder="1" applyAlignment="1">
      <alignment horizontal="left" vertical="center"/>
    </xf>
    <xf numFmtId="0" fontId="18" fillId="0" borderId="0" xfId="49" applyFont="1" applyBorder="1" applyAlignment="1">
      <alignment horizontal="center" vertical="center"/>
    </xf>
    <xf numFmtId="0" fontId="34" fillId="0" borderId="3" xfId="49" applyFont="1" applyBorder="1" applyAlignment="1">
      <alignment horizontal="center" vertical="center"/>
    </xf>
    <xf numFmtId="0" fontId="92" fillId="0" borderId="3" xfId="49" applyFont="1" applyBorder="1" applyAlignment="1">
      <alignment horizontal="center" vertical="center"/>
    </xf>
    <xf numFmtId="0" fontId="70" fillId="0" borderId="15" xfId="49" applyFont="1" applyBorder="1" applyAlignment="1">
      <alignment horizontal="center" vertical="center"/>
    </xf>
    <xf numFmtId="0" fontId="18" fillId="0" borderId="0" xfId="49" applyFont="1" applyBorder="1" applyAlignment="1">
      <alignment horizontal="right" vertical="center"/>
    </xf>
    <xf numFmtId="0" fontId="9" fillId="0" borderId="45" xfId="49" applyFont="1" applyBorder="1" applyAlignment="1">
      <alignment horizontal="right" vertical="center"/>
    </xf>
    <xf numFmtId="0" fontId="70" fillId="0" borderId="1" xfId="49" applyFont="1" applyBorder="1" applyAlignment="1">
      <alignment horizontal="center" vertical="center"/>
    </xf>
    <xf numFmtId="0" fontId="70" fillId="0" borderId="5" xfId="49" quotePrefix="1" applyFont="1" applyBorder="1" applyAlignment="1">
      <alignment horizontal="center" vertical="center"/>
    </xf>
    <xf numFmtId="0" fontId="70" fillId="0" borderId="1" xfId="49" quotePrefix="1" applyFont="1" applyBorder="1" applyAlignment="1">
      <alignment horizontal="center" vertical="center"/>
    </xf>
    <xf numFmtId="0" fontId="9" fillId="0" borderId="46" xfId="49" applyFont="1" applyBorder="1" applyAlignment="1">
      <alignment vertical="center"/>
    </xf>
    <xf numFmtId="0" fontId="9" fillId="0" borderId="47" xfId="49" applyFont="1" applyBorder="1" applyAlignment="1">
      <alignment horizontal="left" vertical="center"/>
    </xf>
    <xf numFmtId="0" fontId="70" fillId="0" borderId="2" xfId="49" quotePrefix="1" applyFont="1" applyBorder="1" applyAlignment="1">
      <alignment horizontal="center" vertical="center"/>
    </xf>
    <xf numFmtId="0" fontId="70" fillId="0" borderId="35" xfId="49" applyFont="1" applyBorder="1" applyAlignment="1">
      <alignment horizontal="center" vertical="center"/>
    </xf>
    <xf numFmtId="0" fontId="70" fillId="0" borderId="22" xfId="49" applyFont="1" applyBorder="1" applyAlignment="1">
      <alignment horizontal="center" vertical="center"/>
    </xf>
    <xf numFmtId="0" fontId="56" fillId="0" borderId="0" xfId="49" applyFont="1" applyBorder="1" applyAlignment="1"/>
    <xf numFmtId="0" fontId="56" fillId="0" borderId="0" xfId="49" applyFont="1" applyBorder="1" applyAlignment="1">
      <alignment horizontal="left"/>
    </xf>
    <xf numFmtId="0" fontId="54" fillId="0" borderId="0" xfId="49" applyFont="1"/>
    <xf numFmtId="0" fontId="49" fillId="0" borderId="0" xfId="49" applyNumberFormat="1" applyFont="1"/>
    <xf numFmtId="165" fontId="49" fillId="0" borderId="0" xfId="49" applyNumberFormat="1" applyFont="1"/>
    <xf numFmtId="0" fontId="34" fillId="0" borderId="0" xfId="49" applyNumberFormat="1" applyFont="1"/>
    <xf numFmtId="165" fontId="34" fillId="0" borderId="0" xfId="49" applyNumberFormat="1" applyFont="1"/>
    <xf numFmtId="0" fontId="42" fillId="0" borderId="0" xfId="49" applyNumberFormat="1" applyFont="1" applyAlignment="1">
      <alignment horizontal="right"/>
    </xf>
    <xf numFmtId="0" fontId="42" fillId="0" borderId="0" xfId="49" applyNumberFormat="1" applyFont="1" applyAlignment="1">
      <alignment horizontal="center" vertical="center"/>
    </xf>
    <xf numFmtId="0" fontId="42" fillId="0" borderId="0" xfId="49" applyNumberFormat="1" applyFont="1" applyAlignment="1">
      <alignment horizontal="left"/>
    </xf>
    <xf numFmtId="0" fontId="42" fillId="0" borderId="0" xfId="49" applyNumberFormat="1" applyFont="1"/>
    <xf numFmtId="165" fontId="42" fillId="0" borderId="0" xfId="49" applyNumberFormat="1" applyFont="1"/>
    <xf numFmtId="0" fontId="56" fillId="0" borderId="28" xfId="49" applyNumberFormat="1" applyFont="1" applyBorder="1" applyAlignment="1">
      <alignment horizontal="centerContinuous"/>
    </xf>
    <xf numFmtId="0" fontId="56" fillId="0" borderId="31" xfId="49" applyNumberFormat="1" applyFont="1" applyBorder="1" applyAlignment="1">
      <alignment horizontal="centerContinuous"/>
    </xf>
    <xf numFmtId="0" fontId="56" fillId="0" borderId="31" xfId="49" applyNumberFormat="1" applyFont="1" applyBorder="1" applyAlignment="1">
      <alignment horizontal="centerContinuous" vertical="top"/>
    </xf>
    <xf numFmtId="0" fontId="56" fillId="0" borderId="4" xfId="49" applyNumberFormat="1" applyFont="1" applyBorder="1" applyAlignment="1">
      <alignment horizontal="center" vertical="center"/>
    </xf>
    <xf numFmtId="0" fontId="56" fillId="0" borderId="4" xfId="49" applyNumberFormat="1" applyFont="1" applyBorder="1" applyAlignment="1">
      <alignment horizontal="center"/>
    </xf>
    <xf numFmtId="0" fontId="56" fillId="0" borderId="33" xfId="49" applyNumberFormat="1" applyFont="1" applyBorder="1" applyAlignment="1">
      <alignment horizontal="centerContinuous"/>
    </xf>
    <xf numFmtId="0" fontId="56" fillId="0" borderId="2" xfId="49" applyNumberFormat="1" applyFont="1" applyBorder="1" applyAlignment="1">
      <alignment horizontal="center" vertical="center"/>
    </xf>
    <xf numFmtId="0" fontId="56" fillId="0" borderId="2" xfId="49" applyNumberFormat="1" applyFont="1" applyBorder="1" applyAlignment="1">
      <alignment horizontal="center"/>
    </xf>
    <xf numFmtId="0" fontId="56" fillId="0" borderId="4" xfId="49" applyFont="1" applyBorder="1" applyAlignment="1">
      <alignment horizontal="center" vertical="center"/>
    </xf>
    <xf numFmtId="0" fontId="56" fillId="0" borderId="15" xfId="49" applyFont="1" applyBorder="1" applyAlignment="1">
      <alignment horizontal="center" vertical="center"/>
    </xf>
    <xf numFmtId="0" fontId="56" fillId="0" borderId="31" xfId="49" applyNumberFormat="1" applyFont="1" applyBorder="1" applyAlignment="1">
      <alignment horizontal="center" vertical="center"/>
    </xf>
    <xf numFmtId="0" fontId="56" fillId="0" borderId="45" xfId="49" applyNumberFormat="1" applyFont="1" applyBorder="1" applyAlignment="1">
      <alignment horizontal="center" vertical="center"/>
    </xf>
    <xf numFmtId="0" fontId="56" fillId="0" borderId="5" xfId="49" applyFont="1" applyBorder="1" applyAlignment="1">
      <alignment horizontal="center" vertical="center"/>
    </xf>
    <xf numFmtId="0" fontId="56" fillId="0" borderId="39" xfId="49" applyNumberFormat="1" applyFont="1" applyBorder="1" applyAlignment="1">
      <alignment horizontal="center" vertical="center"/>
    </xf>
    <xf numFmtId="38" fontId="49" fillId="0" borderId="0" xfId="49" applyNumberFormat="1" applyFont="1"/>
    <xf numFmtId="0" fontId="34" fillId="0" borderId="39" xfId="49" applyFont="1" applyFill="1" applyBorder="1" applyAlignment="1">
      <alignment horizontal="center" vertical="center"/>
    </xf>
    <xf numFmtId="0" fontId="34" fillId="0" borderId="45" xfId="49" applyFont="1" applyFill="1" applyBorder="1" applyAlignment="1">
      <alignment horizontal="center"/>
    </xf>
    <xf numFmtId="0" fontId="56" fillId="0" borderId="35" xfId="49" applyFont="1" applyBorder="1" applyAlignment="1">
      <alignment horizontal="center"/>
    </xf>
    <xf numFmtId="0" fontId="56" fillId="0" borderId="15" xfId="49" applyFont="1" applyBorder="1" applyAlignment="1">
      <alignment horizontal="center"/>
    </xf>
    <xf numFmtId="0" fontId="51" fillId="0" borderId="0" xfId="49" applyFont="1" applyFill="1" applyAlignment="1">
      <alignment horizontal="right" vertical="center"/>
    </xf>
    <xf numFmtId="0" fontId="111" fillId="0" borderId="0" xfId="49" applyFont="1" applyAlignment="1">
      <alignment horizontal="center" vertical="center" readingOrder="2"/>
    </xf>
    <xf numFmtId="0" fontId="112" fillId="0" borderId="0" xfId="49" applyFont="1" applyAlignment="1">
      <alignment horizontal="center" vertical="center" readingOrder="2"/>
    </xf>
    <xf numFmtId="0" fontId="56" fillId="0" borderId="35" xfId="49" applyNumberFormat="1" applyFont="1" applyBorder="1" applyAlignment="1">
      <alignment horizontal="center" vertical="center"/>
    </xf>
    <xf numFmtId="0" fontId="51" fillId="0" borderId="15" xfId="49" applyFont="1" applyBorder="1" applyAlignment="1">
      <alignment horizontal="center" vertical="center"/>
    </xf>
    <xf numFmtId="0" fontId="111" fillId="0" borderId="0" xfId="49" applyFont="1"/>
    <xf numFmtId="0" fontId="61" fillId="0" borderId="0" xfId="49" applyFont="1" applyBorder="1" applyAlignment="1">
      <alignment horizontal="right" vertical="center"/>
    </xf>
    <xf numFmtId="0" fontId="49" fillId="0" borderId="1" xfId="49" applyNumberFormat="1" applyFont="1" applyBorder="1" applyAlignment="1">
      <alignment horizontal="center"/>
    </xf>
    <xf numFmtId="165" fontId="49" fillId="0" borderId="1" xfId="49" applyNumberFormat="1" applyFont="1" applyBorder="1" applyAlignment="1">
      <alignment horizontal="center"/>
    </xf>
    <xf numFmtId="0" fontId="56" fillId="0" borderId="15" xfId="49" applyNumberFormat="1" applyFont="1" applyBorder="1" applyAlignment="1">
      <alignment horizontal="center" vertical="center"/>
    </xf>
    <xf numFmtId="0" fontId="56" fillId="0" borderId="6" xfId="49" applyNumberFormat="1" applyFont="1" applyBorder="1" applyAlignment="1">
      <alignment horizontal="center" vertical="center"/>
    </xf>
    <xf numFmtId="0" fontId="49" fillId="0" borderId="50" xfId="49" applyNumberFormat="1" applyFont="1" applyBorder="1" applyAlignment="1">
      <alignment horizontal="center"/>
    </xf>
    <xf numFmtId="165" fontId="49" fillId="0" borderId="50" xfId="49" applyNumberFormat="1" applyFont="1" applyBorder="1" applyAlignment="1">
      <alignment horizontal="center"/>
    </xf>
    <xf numFmtId="0" fontId="56" fillId="0" borderId="24" xfId="49" applyNumberFormat="1" applyFont="1" applyBorder="1" applyAlignment="1">
      <alignment horizontal="center" vertical="center"/>
    </xf>
    <xf numFmtId="38" fontId="70" fillId="0" borderId="22" xfId="50" applyNumberFormat="1" applyFont="1" applyBorder="1" applyAlignment="1">
      <alignment horizontal="center" vertical="center"/>
    </xf>
    <xf numFmtId="165" fontId="70" fillId="0" borderId="22" xfId="49" applyNumberFormat="1" applyFont="1" applyBorder="1" applyAlignment="1">
      <alignment horizontal="center" vertical="center"/>
    </xf>
    <xf numFmtId="0" fontId="49" fillId="0" borderId="22" xfId="49" applyNumberFormat="1" applyFont="1" applyBorder="1"/>
    <xf numFmtId="165" fontId="49" fillId="0" borderId="22" xfId="49" applyNumberFormat="1" applyFont="1" applyBorder="1"/>
    <xf numFmtId="0" fontId="49" fillId="0" borderId="0" xfId="49" applyFont="1" applyAlignment="1">
      <alignment horizontal="right"/>
    </xf>
    <xf numFmtId="0" fontId="51" fillId="0" borderId="0" xfId="49" applyFont="1" applyFill="1" applyAlignment="1">
      <alignment horizontal="center" vertical="center"/>
    </xf>
    <xf numFmtId="0" fontId="51" fillId="0" borderId="0" xfId="49" applyFont="1" applyFill="1" applyAlignment="1">
      <alignment horizontal="center"/>
    </xf>
    <xf numFmtId="0" fontId="49" fillId="0" borderId="0" xfId="49" applyNumberFormat="1" applyFont="1" applyBorder="1"/>
    <xf numFmtId="165" fontId="49" fillId="0" borderId="0" xfId="49" applyNumberFormat="1" applyFont="1" applyBorder="1"/>
    <xf numFmtId="0" fontId="20" fillId="0" borderId="0" xfId="49" applyFont="1" applyBorder="1" applyAlignment="1">
      <alignment horizontal="right" vertical="center"/>
    </xf>
    <xf numFmtId="0" fontId="9" fillId="0" borderId="0" xfId="49" applyFont="1" applyBorder="1" applyAlignment="1">
      <alignment horizontal="center" vertical="center"/>
    </xf>
    <xf numFmtId="0" fontId="9" fillId="0" borderId="0" xfId="49" applyFont="1" applyBorder="1" applyAlignment="1">
      <alignment horizontal="right" vertical="center"/>
    </xf>
    <xf numFmtId="0" fontId="49" fillId="0" borderId="0" xfId="49" applyNumberFormat="1" applyFont="1" applyAlignment="1">
      <alignment horizontal="center" vertical="center"/>
    </xf>
    <xf numFmtId="0" fontId="53" fillId="0" borderId="0" xfId="49" applyFont="1" applyBorder="1"/>
    <xf numFmtId="0" fontId="77" fillId="0" borderId="0" xfId="49" applyFont="1" applyBorder="1" applyAlignment="1">
      <alignment horizontal="right"/>
    </xf>
    <xf numFmtId="0" fontId="48" fillId="0" borderId="0" xfId="49" applyFont="1" applyBorder="1" applyAlignment="1"/>
    <xf numFmtId="0" fontId="48" fillId="0" borderId="0" xfId="49" applyFont="1" applyBorder="1"/>
    <xf numFmtId="0" fontId="48" fillId="0" borderId="0" xfId="49" applyFont="1" applyBorder="1" applyAlignment="1">
      <alignment horizontal="left"/>
    </xf>
    <xf numFmtId="0" fontId="53" fillId="0" borderId="28" xfId="49" applyFont="1" applyBorder="1" applyAlignment="1">
      <alignment horizontal="centerContinuous"/>
    </xf>
    <xf numFmtId="0" fontId="53" fillId="0" borderId="29" xfId="49" applyFont="1" applyBorder="1" applyAlignment="1">
      <alignment horizontal="left"/>
    </xf>
    <xf numFmtId="0" fontId="53" fillId="0" borderId="32" xfId="49" applyFont="1" applyBorder="1"/>
    <xf numFmtId="0" fontId="53" fillId="0" borderId="10" xfId="49" applyFont="1" applyBorder="1"/>
    <xf numFmtId="0" fontId="53" fillId="0" borderId="30" xfId="49" applyFont="1" applyBorder="1" applyAlignment="1">
      <alignment horizontal="left"/>
    </xf>
    <xf numFmtId="0" fontId="53" fillId="0" borderId="4" xfId="49" applyFont="1" applyBorder="1" applyAlignment="1">
      <alignment horizontal="center"/>
    </xf>
    <xf numFmtId="0" fontId="53" fillId="0" borderId="31" xfId="49" applyFont="1" applyBorder="1" applyAlignment="1">
      <alignment horizontal="right"/>
    </xf>
    <xf numFmtId="0" fontId="53" fillId="0" borderId="23" xfId="49" applyFont="1" applyBorder="1" applyAlignment="1">
      <alignment horizontal="left"/>
    </xf>
    <xf numFmtId="0" fontId="53" fillId="0" borderId="5" xfId="49" applyFont="1" applyBorder="1" applyAlignment="1">
      <alignment horizontal="center"/>
    </xf>
    <xf numFmtId="0" fontId="53" fillId="0" borderId="33" xfId="49" applyFont="1" applyBorder="1" applyAlignment="1">
      <alignment horizontal="centerContinuous"/>
    </xf>
    <xf numFmtId="0" fontId="53" fillId="0" borderId="13" xfId="49" applyFont="1" applyBorder="1" applyAlignment="1">
      <alignment horizontal="left"/>
    </xf>
    <xf numFmtId="0" fontId="53" fillId="0" borderId="2" xfId="49" applyFont="1" applyBorder="1" applyAlignment="1">
      <alignment horizontal="center"/>
    </xf>
    <xf numFmtId="0" fontId="53" fillId="0" borderId="16" xfId="49" applyFont="1" applyBorder="1" applyAlignment="1">
      <alignment vertical="center"/>
    </xf>
    <xf numFmtId="0" fontId="53" fillId="0" borderId="17" xfId="49" applyFont="1" applyBorder="1" applyAlignment="1">
      <alignment horizontal="left" vertical="center"/>
    </xf>
    <xf numFmtId="3" fontId="53" fillId="0" borderId="1" xfId="49" applyNumberFormat="1" applyFont="1" applyBorder="1" applyAlignment="1">
      <alignment horizontal="center" vertical="center"/>
    </xf>
    <xf numFmtId="165" fontId="53" fillId="0" borderId="17" xfId="49" applyNumberFormat="1" applyFont="1" applyBorder="1" applyAlignment="1">
      <alignment horizontal="center" vertical="center"/>
    </xf>
    <xf numFmtId="0" fontId="53" fillId="0" borderId="18" xfId="49" applyFont="1" applyBorder="1" applyAlignment="1">
      <alignment vertical="center"/>
    </xf>
    <xf numFmtId="0" fontId="53" fillId="0" borderId="19" xfId="49" applyFont="1" applyBorder="1" applyAlignment="1">
      <alignment horizontal="left" vertical="center"/>
    </xf>
    <xf numFmtId="165" fontId="53" fillId="0" borderId="19" xfId="49" applyNumberFormat="1" applyFont="1" applyBorder="1" applyAlignment="1">
      <alignment horizontal="center" vertical="center"/>
    </xf>
    <xf numFmtId="165" fontId="53" fillId="0" borderId="1" xfId="49" applyNumberFormat="1" applyFont="1" applyBorder="1" applyAlignment="1">
      <alignment horizontal="center" vertical="center"/>
    </xf>
    <xf numFmtId="0" fontId="53" fillId="2" borderId="18" xfId="49" applyFont="1" applyFill="1" applyBorder="1" applyAlignment="1">
      <alignment vertical="center"/>
    </xf>
    <xf numFmtId="0" fontId="53" fillId="2" borderId="19" xfId="49" applyFont="1" applyFill="1" applyBorder="1" applyAlignment="1">
      <alignment horizontal="left" vertical="center"/>
    </xf>
    <xf numFmtId="3" fontId="53" fillId="2" borderId="1" xfId="49" applyNumberFormat="1" applyFont="1" applyFill="1" applyBorder="1" applyAlignment="1">
      <alignment horizontal="center" vertical="center"/>
    </xf>
    <xf numFmtId="165" fontId="53" fillId="2" borderId="19" xfId="49" applyNumberFormat="1" applyFont="1" applyFill="1" applyBorder="1" applyAlignment="1">
      <alignment horizontal="center" vertical="center"/>
    </xf>
    <xf numFmtId="0" fontId="53" fillId="2" borderId="0" xfId="49" applyFont="1" applyFill="1" applyBorder="1"/>
    <xf numFmtId="0" fontId="53" fillId="0" borderId="20" xfId="49" applyFont="1" applyBorder="1" applyAlignment="1">
      <alignment horizontal="right" vertical="center"/>
    </xf>
    <xf numFmtId="0" fontId="53" fillId="0" borderId="21" xfId="49" applyFont="1" applyBorder="1" applyAlignment="1">
      <alignment horizontal="left" vertical="center"/>
    </xf>
    <xf numFmtId="3" fontId="53" fillId="0" borderId="27" xfId="49" applyNumberFormat="1" applyFont="1" applyBorder="1" applyAlignment="1">
      <alignment horizontal="center" vertical="center"/>
    </xf>
    <xf numFmtId="165" fontId="53" fillId="0" borderId="21" xfId="49" applyNumberFormat="1" applyFont="1" applyBorder="1" applyAlignment="1">
      <alignment horizontal="center" vertical="center"/>
    </xf>
    <xf numFmtId="0" fontId="53" fillId="0" borderId="0" xfId="49" applyFont="1" applyBorder="1" applyAlignment="1">
      <alignment horizontal="right" readingOrder="2"/>
    </xf>
    <xf numFmtId="0" fontId="53" fillId="0" borderId="0" xfId="49" applyFont="1" applyBorder="1" applyAlignment="1">
      <alignment readingOrder="2"/>
    </xf>
    <xf numFmtId="0" fontId="53" fillId="0" borderId="0" xfId="49" applyFont="1" applyBorder="1" applyAlignment="1"/>
    <xf numFmtId="0" fontId="18" fillId="0" borderId="28" xfId="49" applyFont="1" applyBorder="1" applyAlignment="1">
      <alignment horizontal="right"/>
    </xf>
    <xf numFmtId="0" fontId="18" fillId="0" borderId="29" xfId="49" applyFont="1" applyBorder="1" applyAlignment="1">
      <alignment horizontal="left"/>
    </xf>
    <xf numFmtId="0" fontId="18" fillId="0" borderId="10" xfId="49" applyFont="1" applyBorder="1" applyAlignment="1">
      <alignment vertical="center"/>
    </xf>
    <xf numFmtId="0" fontId="18" fillId="0" borderId="30" xfId="49" applyFont="1" applyBorder="1" applyAlignment="1">
      <alignment horizontal="left" vertical="center"/>
    </xf>
    <xf numFmtId="0" fontId="42" fillId="0" borderId="0" xfId="49" applyFont="1" applyBorder="1"/>
    <xf numFmtId="0" fontId="18" fillId="0" borderId="23" xfId="49" applyFont="1" applyBorder="1" applyAlignment="1">
      <alignment horizontal="centerContinuous"/>
    </xf>
    <xf numFmtId="0" fontId="18" fillId="0" borderId="30" xfId="49" applyFont="1" applyBorder="1" applyAlignment="1">
      <alignment horizontal="center" vertical="center"/>
    </xf>
    <xf numFmtId="0" fontId="18" fillId="0" borderId="16" xfId="49" applyFont="1" applyBorder="1" applyAlignment="1">
      <alignment vertical="center"/>
    </xf>
    <xf numFmtId="0" fontId="18" fillId="0" borderId="17" xfId="49" applyFont="1" applyBorder="1" applyAlignment="1">
      <alignment horizontal="left" vertical="center"/>
    </xf>
    <xf numFmtId="3" fontId="113" fillId="0" borderId="29" xfId="49" applyNumberFormat="1" applyFont="1" applyBorder="1" applyAlignment="1">
      <alignment horizontal="center" vertical="center"/>
    </xf>
    <xf numFmtId="3" fontId="20" fillId="0" borderId="0" xfId="49" applyNumberFormat="1" applyFont="1" applyBorder="1"/>
    <xf numFmtId="0" fontId="18" fillId="0" borderId="45" xfId="49" applyFont="1" applyBorder="1" applyAlignment="1">
      <alignment vertical="center"/>
    </xf>
    <xf numFmtId="0" fontId="18" fillId="0" borderId="14" xfId="49" applyFont="1" applyBorder="1" applyAlignment="1">
      <alignment horizontal="left" vertical="center"/>
    </xf>
    <xf numFmtId="3" fontId="113" fillId="0" borderId="1" xfId="49" applyNumberFormat="1" applyFont="1" applyBorder="1" applyAlignment="1">
      <alignment horizontal="center" vertical="center"/>
    </xf>
    <xf numFmtId="3" fontId="113" fillId="0" borderId="23" xfId="49" applyNumberFormat="1" applyFont="1" applyBorder="1" applyAlignment="1">
      <alignment horizontal="center" vertical="center"/>
    </xf>
    <xf numFmtId="0" fontId="20" fillId="0" borderId="14" xfId="49" applyFont="1" applyBorder="1" applyAlignment="1">
      <alignment horizontal="left" vertical="center"/>
    </xf>
    <xf numFmtId="0" fontId="18" fillId="0" borderId="31" xfId="49" applyFont="1" applyBorder="1" applyAlignment="1">
      <alignment vertical="center"/>
    </xf>
    <xf numFmtId="0" fontId="18" fillId="0" borderId="23" xfId="49" applyFont="1" applyBorder="1" applyAlignment="1">
      <alignment horizontal="left" vertical="center"/>
    </xf>
    <xf numFmtId="3" fontId="113" fillId="0" borderId="14" xfId="49" applyNumberFormat="1" applyFont="1" applyBorder="1" applyAlignment="1">
      <alignment horizontal="center" vertical="center"/>
    </xf>
    <xf numFmtId="0" fontId="18" fillId="0" borderId="46" xfId="49" applyFont="1" applyBorder="1" applyAlignment="1">
      <alignment vertical="center"/>
    </xf>
    <xf numFmtId="0" fontId="18" fillId="0" borderId="47" xfId="49" applyFont="1" applyBorder="1" applyAlignment="1">
      <alignment horizontal="left" vertical="center"/>
    </xf>
    <xf numFmtId="0" fontId="18" fillId="0" borderId="24" xfId="49" applyFont="1" applyBorder="1" applyAlignment="1">
      <alignment horizontal="right" vertical="center"/>
    </xf>
    <xf numFmtId="0" fontId="18" fillId="0" borderId="9" xfId="49" applyFont="1" applyBorder="1" applyAlignment="1">
      <alignment horizontal="left" vertical="center"/>
    </xf>
    <xf numFmtId="3" fontId="113" fillId="0" borderId="9" xfId="49" applyNumberFormat="1" applyFont="1" applyBorder="1" applyAlignment="1">
      <alignment horizontal="center" vertical="center"/>
    </xf>
    <xf numFmtId="0" fontId="59" fillId="0" borderId="0" xfId="49" applyFont="1"/>
    <xf numFmtId="0" fontId="20" fillId="0" borderId="0" xfId="49" applyFont="1"/>
    <xf numFmtId="0" fontId="49" fillId="0" borderId="0" xfId="49" applyFont="1"/>
    <xf numFmtId="0" fontId="34" fillId="0" borderId="0" xfId="49" applyFont="1"/>
    <xf numFmtId="0" fontId="34" fillId="0" borderId="0" xfId="49" applyFont="1" applyAlignment="1">
      <alignment horizontal="left"/>
    </xf>
    <xf numFmtId="0" fontId="22" fillId="0" borderId="28" xfId="49" applyFont="1" applyBorder="1" applyAlignment="1">
      <alignment horizontal="centerContinuous"/>
    </xf>
    <xf numFmtId="0" fontId="34" fillId="0" borderId="32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30" xfId="49" applyFont="1" applyBorder="1" applyAlignment="1">
      <alignment horizontal="left" vertical="center"/>
    </xf>
    <xf numFmtId="0" fontId="107" fillId="0" borderId="3" xfId="49" applyFont="1" applyBorder="1" applyAlignment="1">
      <alignment horizontal="center" vertical="center"/>
    </xf>
    <xf numFmtId="0" fontId="51" fillId="0" borderId="3" xfId="49" applyFont="1" applyBorder="1" applyAlignment="1">
      <alignment horizontal="center" vertical="center" wrapText="1"/>
    </xf>
    <xf numFmtId="3" fontId="57" fillId="0" borderId="3" xfId="49" applyNumberFormat="1" applyFont="1" applyBorder="1" applyAlignment="1">
      <alignment horizontal="center" vertical="center"/>
    </xf>
    <xf numFmtId="165" fontId="57" fillId="0" borderId="3" xfId="49" applyNumberFormat="1" applyFont="1" applyBorder="1" applyAlignment="1">
      <alignment horizontal="center" vertical="center"/>
    </xf>
    <xf numFmtId="0" fontId="8" fillId="0" borderId="0" xfId="49" applyFont="1"/>
    <xf numFmtId="0" fontId="21" fillId="0" borderId="0" xfId="49" applyFont="1" applyBorder="1" applyAlignment="1">
      <alignment horizontal="centerContinuous" vertical="center"/>
    </xf>
    <xf numFmtId="0" fontId="62" fillId="0" borderId="0" xfId="47" applyFont="1" applyFill="1" applyBorder="1" applyAlignment="1">
      <alignment horizontal="centerContinuous" vertical="center"/>
    </xf>
    <xf numFmtId="0" fontId="62" fillId="0" borderId="0" xfId="47" applyFont="1" applyFill="1" applyBorder="1" applyAlignment="1">
      <alignment horizontal="centerContinuous"/>
    </xf>
    <xf numFmtId="0" fontId="98" fillId="0" borderId="0" xfId="47" applyFont="1"/>
    <xf numFmtId="2" fontId="98" fillId="0" borderId="0" xfId="47" applyNumberFormat="1" applyFont="1"/>
    <xf numFmtId="0" fontId="64" fillId="0" borderId="0" xfId="47" applyFont="1" applyFill="1" applyBorder="1" applyAlignment="1">
      <alignment horizontal="right"/>
    </xf>
    <xf numFmtId="0" fontId="62" fillId="0" borderId="0" xfId="47" applyFont="1" applyFill="1" applyBorder="1"/>
    <xf numFmtId="0" fontId="64" fillId="0" borderId="0" xfId="47" applyFont="1" applyFill="1" applyBorder="1" applyAlignment="1">
      <alignment horizontal="left"/>
    </xf>
    <xf numFmtId="0" fontId="64" fillId="0" borderId="4" xfId="47" applyFont="1" applyFill="1" applyBorder="1" applyAlignment="1">
      <alignment horizontal="center" vertical="center"/>
    </xf>
    <xf numFmtId="1" fontId="98" fillId="0" borderId="0" xfId="47" applyNumberFormat="1" applyFont="1"/>
    <xf numFmtId="0" fontId="64" fillId="0" borderId="30" xfId="47" applyFont="1" applyFill="1" applyBorder="1" applyAlignment="1">
      <alignment horizontal="center" vertical="center" wrapText="1"/>
    </xf>
    <xf numFmtId="0" fontId="64" fillId="0" borderId="2" xfId="47" applyFont="1" applyFill="1" applyBorder="1" applyAlignment="1">
      <alignment horizontal="center" vertical="top"/>
    </xf>
    <xf numFmtId="0" fontId="64" fillId="0" borderId="16" xfId="47" applyFont="1" applyFill="1" applyBorder="1" applyAlignment="1">
      <alignment vertical="center"/>
    </xf>
    <xf numFmtId="0" fontId="64" fillId="0" borderId="17" xfId="47" applyFont="1" applyFill="1" applyBorder="1" applyAlignment="1">
      <alignment horizontal="left" vertical="center"/>
    </xf>
    <xf numFmtId="1" fontId="71" fillId="0" borderId="17" xfId="47" applyNumberFormat="1" applyFont="1" applyFill="1" applyBorder="1" applyAlignment="1">
      <alignment horizontal="center" vertical="center"/>
    </xf>
    <xf numFmtId="1" fontId="71" fillId="0" borderId="34" xfId="47" applyNumberFormat="1" applyFont="1" applyFill="1" applyBorder="1" applyAlignment="1">
      <alignment horizontal="center" vertical="center"/>
    </xf>
    <xf numFmtId="0" fontId="64" fillId="0" borderId="45" xfId="47" applyFont="1" applyFill="1" applyBorder="1" applyAlignment="1">
      <alignment vertical="center"/>
    </xf>
    <xf numFmtId="0" fontId="64" fillId="0" borderId="14" xfId="47" applyFont="1" applyFill="1" applyBorder="1" applyAlignment="1">
      <alignment horizontal="left" vertical="center"/>
    </xf>
    <xf numFmtId="1" fontId="71" fillId="0" borderId="14" xfId="47" applyNumberFormat="1" applyFont="1" applyFill="1" applyBorder="1" applyAlignment="1">
      <alignment horizontal="center" vertical="center"/>
    </xf>
    <xf numFmtId="0" fontId="64" fillId="2" borderId="45" xfId="47" applyFont="1" applyFill="1" applyBorder="1" applyAlignment="1">
      <alignment vertical="center"/>
    </xf>
    <xf numFmtId="0" fontId="64" fillId="2" borderId="14" xfId="47" applyFont="1" applyFill="1" applyBorder="1" applyAlignment="1">
      <alignment horizontal="left" vertical="center"/>
    </xf>
    <xf numFmtId="1" fontId="71" fillId="2" borderId="14" xfId="47" applyNumberFormat="1" applyFont="1" applyFill="1" applyBorder="1" applyAlignment="1">
      <alignment horizontal="center" vertical="center"/>
    </xf>
    <xf numFmtId="1" fontId="71" fillId="2" borderId="34" xfId="47" applyNumberFormat="1" applyFont="1" applyFill="1" applyBorder="1" applyAlignment="1">
      <alignment horizontal="center" vertical="center"/>
    </xf>
    <xf numFmtId="1" fontId="98" fillId="2" borderId="0" xfId="47" applyNumberFormat="1" applyFont="1" applyFill="1"/>
    <xf numFmtId="0" fontId="98" fillId="2" borderId="0" xfId="47" applyFont="1" applyFill="1"/>
    <xf numFmtId="1" fontId="71" fillId="0" borderId="1" xfId="47" applyNumberFormat="1" applyFont="1" applyFill="1" applyBorder="1" applyAlignment="1">
      <alignment horizontal="center" vertical="center"/>
    </xf>
    <xf numFmtId="1" fontId="71" fillId="2" borderId="1" xfId="47" applyNumberFormat="1" applyFont="1" applyFill="1" applyBorder="1" applyAlignment="1">
      <alignment horizontal="center" vertical="center"/>
    </xf>
    <xf numFmtId="0" fontId="64" fillId="2" borderId="31" xfId="47" applyFont="1" applyFill="1" applyBorder="1" applyAlignment="1">
      <alignment vertical="center"/>
    </xf>
    <xf numFmtId="0" fontId="64" fillId="2" borderId="23" xfId="47" applyFont="1" applyFill="1" applyBorder="1" applyAlignment="1">
      <alignment horizontal="left" vertical="center"/>
    </xf>
    <xf numFmtId="1" fontId="71" fillId="2" borderId="23" xfId="47" applyNumberFormat="1" applyFont="1" applyFill="1" applyBorder="1" applyAlignment="1">
      <alignment horizontal="center" vertical="center"/>
    </xf>
    <xf numFmtId="1" fontId="3" fillId="2" borderId="0" xfId="47" applyNumberFormat="1" applyFont="1" applyFill="1"/>
    <xf numFmtId="0" fontId="3" fillId="2" borderId="0" xfId="47" applyFont="1" applyFill="1"/>
    <xf numFmtId="0" fontId="64" fillId="2" borderId="46" xfId="47" applyFont="1" applyFill="1" applyBorder="1" applyAlignment="1">
      <alignment vertical="center"/>
    </xf>
    <xf numFmtId="0" fontId="64" fillId="2" borderId="47" xfId="47" applyFont="1" applyFill="1" applyBorder="1" applyAlignment="1">
      <alignment horizontal="left" vertical="center"/>
    </xf>
    <xf numFmtId="1" fontId="71" fillId="2" borderId="47" xfId="47" applyNumberFormat="1" applyFont="1" applyFill="1" applyBorder="1" applyAlignment="1">
      <alignment horizontal="center" vertical="center"/>
    </xf>
    <xf numFmtId="0" fontId="64" fillId="0" borderId="24" xfId="47" applyFont="1" applyFill="1" applyBorder="1" applyAlignment="1">
      <alignment horizontal="right" vertical="center"/>
    </xf>
    <xf numFmtId="0" fontId="64" fillId="0" borderId="9" xfId="47" applyFont="1" applyFill="1" applyBorder="1" applyAlignment="1">
      <alignment horizontal="left" vertical="center"/>
    </xf>
    <xf numFmtId="1" fontId="71" fillId="0" borderId="22" xfId="47" applyNumberFormat="1" applyFont="1" applyFill="1" applyBorder="1" applyAlignment="1">
      <alignment horizontal="center" vertical="center"/>
    </xf>
    <xf numFmtId="1" fontId="71" fillId="0" borderId="0" xfId="47" applyNumberFormat="1" applyFont="1" applyFill="1" applyBorder="1" applyAlignment="1">
      <alignment horizontal="center" vertical="center"/>
    </xf>
    <xf numFmtId="1" fontId="3" fillId="0" borderId="0" xfId="47" applyNumberFormat="1" applyFont="1"/>
    <xf numFmtId="0" fontId="98" fillId="0" borderId="0" xfId="47" applyFont="1" applyAlignment="1">
      <alignment horizontal="right" readingOrder="2"/>
    </xf>
    <xf numFmtId="0" fontId="34" fillId="0" borderId="0" xfId="52" applyFont="1" applyAlignment="1">
      <alignment horizontal="center" vertical="center"/>
    </xf>
    <xf numFmtId="0" fontId="64" fillId="0" borderId="0" xfId="52" applyFont="1" applyAlignment="1">
      <alignment horizontal="right" vertical="center"/>
    </xf>
    <xf numFmtId="0" fontId="64" fillId="0" borderId="0" xfId="52" applyFont="1" applyAlignment="1">
      <alignment horizontal="center" vertical="center"/>
    </xf>
    <xf numFmtId="0" fontId="64" fillId="0" borderId="0" xfId="52" applyFont="1" applyAlignment="1">
      <alignment horizontal="left" vertical="center"/>
    </xf>
    <xf numFmtId="0" fontId="64" fillId="0" borderId="3" xfId="52" applyFont="1" applyBorder="1" applyAlignment="1">
      <alignment horizontal="center" vertical="center" wrapText="1"/>
    </xf>
    <xf numFmtId="0" fontId="34" fillId="0" borderId="0" xfId="52" applyFont="1" applyAlignment="1">
      <alignment horizontal="center" vertical="center" wrapText="1"/>
    </xf>
    <xf numFmtId="0" fontId="114" fillId="4" borderId="32" xfId="39" applyFont="1" applyFill="1" applyBorder="1" applyAlignment="1" applyProtection="1">
      <alignment horizontal="center" vertical="center" wrapText="1" readingOrder="2"/>
      <protection locked="0"/>
    </xf>
    <xf numFmtId="0" fontId="114" fillId="4" borderId="30" xfId="39" applyFont="1" applyFill="1" applyBorder="1" applyAlignment="1" applyProtection="1">
      <alignment horizontal="center" vertical="center" wrapText="1"/>
      <protection locked="0"/>
    </xf>
    <xf numFmtId="0" fontId="114" fillId="4" borderId="3" xfId="39" applyFont="1" applyFill="1" applyBorder="1" applyAlignment="1" applyProtection="1">
      <alignment horizontal="center" vertical="center" wrapText="1" readingOrder="1"/>
      <protection locked="0"/>
    </xf>
    <xf numFmtId="0" fontId="115" fillId="0" borderId="0" xfId="45" applyFont="1" applyBorder="1" applyAlignment="1">
      <alignment horizontal="center" vertical="top"/>
    </xf>
    <xf numFmtId="0" fontId="115" fillId="0" borderId="32" xfId="45" applyFont="1" applyBorder="1" applyAlignment="1">
      <alignment horizontal="right" vertical="center"/>
    </xf>
    <xf numFmtId="0" fontId="115" fillId="0" borderId="8" xfId="45" applyFont="1" applyBorder="1" applyAlignment="1">
      <alignment horizontal="right" vertical="center"/>
    </xf>
    <xf numFmtId="0" fontId="115" fillId="0" borderId="29" xfId="45" applyFont="1" applyBorder="1" applyAlignment="1">
      <alignment horizontal="center" vertical="center"/>
    </xf>
    <xf numFmtId="0" fontId="115" fillId="0" borderId="10" xfId="45" applyFont="1" applyBorder="1" applyAlignment="1">
      <alignment horizontal="right" vertical="center"/>
    </xf>
    <xf numFmtId="0" fontId="115" fillId="0" borderId="30" xfId="45" applyFont="1" applyBorder="1" applyAlignment="1">
      <alignment horizontal="left" vertical="center"/>
    </xf>
    <xf numFmtId="0" fontId="115" fillId="0" borderId="2" xfId="45" applyFont="1" applyBorder="1"/>
    <xf numFmtId="0" fontId="3" fillId="0" borderId="0" xfId="45" applyFont="1" applyAlignment="1">
      <alignment vertical="center"/>
    </xf>
    <xf numFmtId="0" fontId="115" fillId="0" borderId="30" xfId="45" applyFont="1" applyBorder="1" applyAlignment="1">
      <alignment horizontal="center" vertical="center"/>
    </xf>
    <xf numFmtId="0" fontId="115" fillId="0" borderId="3" xfId="45" applyFont="1" applyBorder="1" applyAlignment="1">
      <alignment horizontal="center" vertical="center"/>
    </xf>
    <xf numFmtId="1" fontId="115" fillId="0" borderId="3" xfId="45" applyNumberFormat="1" applyFont="1" applyBorder="1" applyAlignment="1">
      <alignment horizontal="center" vertical="center"/>
    </xf>
    <xf numFmtId="0" fontId="116" fillId="0" borderId="0" xfId="45" applyFont="1" applyAlignment="1">
      <alignment horizontal="center" vertical="center"/>
    </xf>
    <xf numFmtId="0" fontId="64" fillId="0" borderId="3" xfId="47" applyFont="1" applyFill="1" applyBorder="1" applyAlignment="1">
      <alignment horizontal="center" vertical="center"/>
    </xf>
    <xf numFmtId="0" fontId="64" fillId="0" borderId="3" xfId="47" applyFont="1" applyFill="1" applyBorder="1" applyAlignment="1">
      <alignment horizontal="center" vertical="center" wrapText="1"/>
    </xf>
    <xf numFmtId="3" fontId="71" fillId="0" borderId="34" xfId="47" applyNumberFormat="1" applyFont="1" applyFill="1" applyBorder="1" applyAlignment="1">
      <alignment horizontal="center" vertical="center"/>
    </xf>
    <xf numFmtId="3" fontId="71" fillId="0" borderId="17" xfId="47" applyNumberFormat="1" applyFont="1" applyFill="1" applyBorder="1" applyAlignment="1">
      <alignment horizontal="center" vertical="center"/>
    </xf>
    <xf numFmtId="3" fontId="71" fillId="0" borderId="14" xfId="47" applyNumberFormat="1" applyFont="1" applyFill="1" applyBorder="1" applyAlignment="1">
      <alignment horizontal="center" vertical="center"/>
    </xf>
    <xf numFmtId="0" fontId="64" fillId="0" borderId="31" xfId="47" applyFont="1" applyFill="1" applyBorder="1" applyAlignment="1">
      <alignment vertical="center"/>
    </xf>
    <xf numFmtId="0" fontId="64" fillId="0" borderId="23" xfId="47" applyFont="1" applyFill="1" applyBorder="1" applyAlignment="1">
      <alignment horizontal="left" vertical="center"/>
    </xf>
    <xf numFmtId="3" fontId="71" fillId="0" borderId="23" xfId="47" applyNumberFormat="1" applyFont="1" applyFill="1" applyBorder="1" applyAlignment="1">
      <alignment horizontal="center" vertical="center"/>
    </xf>
    <xf numFmtId="0" fontId="64" fillId="0" borderId="46" xfId="47" applyFont="1" applyFill="1" applyBorder="1" applyAlignment="1">
      <alignment vertical="center"/>
    </xf>
    <xf numFmtId="0" fontId="64" fillId="0" borderId="47" xfId="47" applyFont="1" applyFill="1" applyBorder="1" applyAlignment="1">
      <alignment horizontal="left" vertical="center"/>
    </xf>
    <xf numFmtId="3" fontId="71" fillId="0" borderId="47" xfId="47" applyNumberFormat="1" applyFont="1" applyFill="1" applyBorder="1" applyAlignment="1">
      <alignment horizontal="center" vertical="center"/>
    </xf>
    <xf numFmtId="3" fontId="71" fillId="0" borderId="22" xfId="47" applyNumberFormat="1" applyFont="1" applyFill="1" applyBorder="1" applyAlignment="1">
      <alignment horizontal="center" vertical="center"/>
    </xf>
    <xf numFmtId="3" fontId="98" fillId="0" borderId="0" xfId="47" applyNumberFormat="1" applyFont="1"/>
    <xf numFmtId="0" fontId="34" fillId="0" borderId="0" xfId="47" applyFont="1" applyFill="1" applyAlignment="1">
      <alignment horizontal="right" vertical="center"/>
    </xf>
    <xf numFmtId="0" fontId="34" fillId="0" borderId="0" xfId="47" applyFont="1" applyFill="1" applyAlignment="1">
      <alignment horizontal="left" vertical="center"/>
    </xf>
    <xf numFmtId="0" fontId="34" fillId="0" borderId="28" xfId="47" applyFont="1" applyFill="1" applyBorder="1" applyAlignment="1">
      <alignment vertical="center"/>
    </xf>
    <xf numFmtId="0" fontId="34" fillId="0" borderId="29" xfId="47" applyFont="1" applyFill="1" applyBorder="1" applyAlignment="1">
      <alignment vertical="center"/>
    </xf>
    <xf numFmtId="0" fontId="34" fillId="0" borderId="4" xfId="47" applyFont="1" applyFill="1" applyBorder="1" applyAlignment="1">
      <alignment horizontal="center" vertical="center"/>
    </xf>
    <xf numFmtId="0" fontId="34" fillId="0" borderId="4" xfId="47" applyFont="1" applyFill="1" applyBorder="1" applyAlignment="1">
      <alignment horizontal="center" vertical="center" wrapText="1"/>
    </xf>
    <xf numFmtId="0" fontId="34" fillId="0" borderId="31" xfId="47" applyFont="1" applyFill="1" applyBorder="1" applyAlignment="1">
      <alignment vertical="center"/>
    </xf>
    <xf numFmtId="0" fontId="34" fillId="0" borderId="23" xfId="47" applyFont="1" applyFill="1" applyBorder="1" applyAlignment="1">
      <alignment vertical="center"/>
    </xf>
    <xf numFmtId="0" fontId="34" fillId="0" borderId="5" xfId="47" applyFont="1" applyFill="1" applyBorder="1" applyAlignment="1">
      <alignment horizontal="center" vertical="center"/>
    </xf>
    <xf numFmtId="0" fontId="34" fillId="0" borderId="5" xfId="47" applyFont="1" applyFill="1" applyBorder="1" applyAlignment="1">
      <alignment horizontal="center" vertical="center" wrapText="1"/>
    </xf>
    <xf numFmtId="1" fontId="34" fillId="0" borderId="16" xfId="47" applyNumberFormat="1" applyFont="1" applyFill="1" applyBorder="1" applyAlignment="1">
      <alignment horizontal="center" vertical="center"/>
    </xf>
    <xf numFmtId="1" fontId="34" fillId="0" borderId="17" xfId="47" applyNumberFormat="1" applyFont="1" applyFill="1" applyBorder="1" applyAlignment="1">
      <alignment horizontal="center" vertical="center"/>
    </xf>
    <xf numFmtId="1" fontId="34" fillId="0" borderId="34" xfId="47" applyNumberFormat="1" applyFont="1" applyFill="1" applyBorder="1" applyAlignment="1">
      <alignment horizontal="center" vertical="center"/>
    </xf>
    <xf numFmtId="168" fontId="34" fillId="0" borderId="34" xfId="53" applyNumberFormat="1" applyFont="1" applyFill="1" applyBorder="1" applyAlignment="1">
      <alignment horizontal="center" vertical="center"/>
    </xf>
    <xf numFmtId="1" fontId="34" fillId="0" borderId="18" xfId="47" applyNumberFormat="1" applyFont="1" applyFill="1" applyBorder="1" applyAlignment="1">
      <alignment horizontal="center" vertical="center"/>
    </xf>
    <xf numFmtId="1" fontId="34" fillId="0" borderId="19" xfId="47" applyNumberFormat="1" applyFont="1" applyFill="1" applyBorder="1" applyAlignment="1">
      <alignment horizontal="center" vertical="center"/>
    </xf>
    <xf numFmtId="1" fontId="34" fillId="0" borderId="1" xfId="47" applyNumberFormat="1" applyFont="1" applyFill="1" applyBorder="1" applyAlignment="1">
      <alignment horizontal="center" vertical="center"/>
    </xf>
    <xf numFmtId="165" fontId="34" fillId="0" borderId="0" xfId="47" applyNumberFormat="1" applyFont="1" applyFill="1" applyAlignment="1">
      <alignment horizontal="center" vertical="center"/>
    </xf>
    <xf numFmtId="3" fontId="34" fillId="0" borderId="0" xfId="47" applyNumberFormat="1" applyFont="1" applyFill="1" applyAlignment="1">
      <alignment horizontal="center" vertical="center"/>
    </xf>
    <xf numFmtId="1" fontId="34" fillId="0" borderId="39" xfId="47" applyNumberFormat="1" applyFont="1" applyFill="1" applyBorder="1" applyAlignment="1">
      <alignment horizontal="center" vertical="center"/>
    </xf>
    <xf numFmtId="1" fontId="34" fillId="0" borderId="40" xfId="47" applyNumberFormat="1" applyFont="1" applyFill="1" applyBorder="1" applyAlignment="1">
      <alignment horizontal="center" vertical="center"/>
    </xf>
    <xf numFmtId="1" fontId="34" fillId="0" borderId="35" xfId="47" applyNumberFormat="1" applyFont="1" applyFill="1" applyBorder="1" applyAlignment="1">
      <alignment horizontal="center" vertical="center"/>
    </xf>
    <xf numFmtId="1" fontId="34" fillId="0" borderId="27" xfId="47" applyNumberFormat="1" applyFont="1" applyFill="1" applyBorder="1" applyAlignment="1">
      <alignment horizontal="center" vertical="center"/>
    </xf>
    <xf numFmtId="1" fontId="34" fillId="0" borderId="32" xfId="47" applyNumberFormat="1" applyFont="1" applyFill="1" applyBorder="1" applyAlignment="1">
      <alignment horizontal="center" vertical="center"/>
    </xf>
    <xf numFmtId="1" fontId="34" fillId="0" borderId="30" xfId="47" applyNumberFormat="1" applyFont="1" applyFill="1" applyBorder="1" applyAlignment="1">
      <alignment horizontal="center" vertical="center"/>
    </xf>
    <xf numFmtId="1" fontId="34" fillId="0" borderId="3" xfId="47" applyNumberFormat="1" applyFont="1" applyFill="1" applyBorder="1" applyAlignment="1">
      <alignment horizontal="center" vertical="center"/>
    </xf>
    <xf numFmtId="0" fontId="34" fillId="0" borderId="8" xfId="47" applyFont="1" applyFill="1" applyBorder="1" applyAlignment="1">
      <alignment horizontal="left" vertical="center"/>
    </xf>
    <xf numFmtId="1" fontId="34" fillId="0" borderId="0" xfId="47" applyNumberFormat="1" applyFont="1" applyFill="1" applyAlignment="1">
      <alignment horizontal="center" vertical="center"/>
    </xf>
    <xf numFmtId="0" fontId="34" fillId="0" borderId="2" xfId="47" applyFont="1" applyFill="1" applyBorder="1" applyAlignment="1">
      <alignment horizontal="center" vertical="center"/>
    </xf>
    <xf numFmtId="0" fontId="34" fillId="0" borderId="2" xfId="47" applyFont="1" applyFill="1" applyBorder="1" applyAlignment="1">
      <alignment horizontal="center" vertical="center" wrapText="1"/>
    </xf>
    <xf numFmtId="0" fontId="34" fillId="0" borderId="16" xfId="47" applyFont="1" applyFill="1" applyBorder="1" applyAlignment="1">
      <alignment horizontal="center" vertical="center"/>
    </xf>
    <xf numFmtId="0" fontId="34" fillId="0" borderId="17" xfId="47" applyFont="1" applyFill="1" applyBorder="1" applyAlignment="1">
      <alignment horizontal="center" vertical="center"/>
    </xf>
    <xf numFmtId="3" fontId="34" fillId="0" borderId="34" xfId="47" applyNumberFormat="1" applyFont="1" applyFill="1" applyBorder="1" applyAlignment="1">
      <alignment horizontal="center" vertical="center"/>
    </xf>
    <xf numFmtId="165" fontId="34" fillId="0" borderId="34" xfId="53" applyNumberFormat="1" applyFont="1" applyFill="1" applyBorder="1" applyAlignment="1">
      <alignment horizontal="center" vertical="center"/>
    </xf>
    <xf numFmtId="0" fontId="34" fillId="0" borderId="18" xfId="47" applyFont="1" applyFill="1" applyBorder="1" applyAlignment="1">
      <alignment horizontal="center" vertical="center"/>
    </xf>
    <xf numFmtId="0" fontId="34" fillId="0" borderId="19" xfId="47" applyFont="1" applyFill="1" applyBorder="1" applyAlignment="1">
      <alignment horizontal="center" vertical="center"/>
    </xf>
    <xf numFmtId="3" fontId="34" fillId="0" borderId="1" xfId="47" applyNumberFormat="1" applyFont="1" applyFill="1" applyBorder="1" applyAlignment="1">
      <alignment horizontal="center" vertical="center"/>
    </xf>
    <xf numFmtId="0" fontId="34" fillId="0" borderId="39" xfId="47" applyFont="1" applyFill="1" applyBorder="1" applyAlignment="1">
      <alignment horizontal="center" vertical="center"/>
    </xf>
    <xf numFmtId="0" fontId="34" fillId="0" borderId="40" xfId="47" applyFont="1" applyFill="1" applyBorder="1" applyAlignment="1">
      <alignment horizontal="center" vertical="center"/>
    </xf>
    <xf numFmtId="3" fontId="34" fillId="0" borderId="35" xfId="47" applyNumberFormat="1" applyFont="1" applyFill="1" applyBorder="1" applyAlignment="1">
      <alignment horizontal="center" vertical="center"/>
    </xf>
    <xf numFmtId="0" fontId="34" fillId="0" borderId="32" xfId="47" applyFont="1" applyFill="1" applyBorder="1" applyAlignment="1">
      <alignment horizontal="center" vertical="center"/>
    </xf>
    <xf numFmtId="0" fontId="34" fillId="0" borderId="30" xfId="47" applyFont="1" applyFill="1" applyBorder="1" applyAlignment="1">
      <alignment horizontal="center" vertical="center"/>
    </xf>
    <xf numFmtId="3" fontId="34" fillId="0" borderId="3" xfId="47" applyNumberFormat="1" applyFont="1" applyFill="1" applyBorder="1" applyAlignment="1">
      <alignment horizontal="center" vertical="center"/>
    </xf>
    <xf numFmtId="0" fontId="64" fillId="0" borderId="0" xfId="47" applyFont="1" applyFill="1" applyAlignment="1">
      <alignment horizontal="right" vertical="center"/>
    </xf>
    <xf numFmtId="0" fontId="64" fillId="0" borderId="0" xfId="47" applyFont="1" applyFill="1" applyAlignment="1">
      <alignment horizontal="center" vertical="center"/>
    </xf>
    <xf numFmtId="0" fontId="64" fillId="0" borderId="0" xfId="47" applyFont="1" applyFill="1" applyAlignment="1">
      <alignment horizontal="left" vertical="center"/>
    </xf>
    <xf numFmtId="0" fontId="64" fillId="0" borderId="4" xfId="47" applyFont="1" applyFill="1" applyBorder="1" applyAlignment="1">
      <alignment horizontal="center" vertical="center" wrapText="1"/>
    </xf>
    <xf numFmtId="0" fontId="64" fillId="0" borderId="5" xfId="47" applyFont="1" applyFill="1" applyBorder="1" applyAlignment="1">
      <alignment horizontal="center" vertical="center"/>
    </xf>
    <xf numFmtId="0" fontId="64" fillId="0" borderId="5" xfId="47" applyFont="1" applyFill="1" applyBorder="1" applyAlignment="1">
      <alignment horizontal="center" vertical="center" wrapText="1"/>
    </xf>
    <xf numFmtId="0" fontId="41" fillId="0" borderId="16" xfId="47" applyFont="1" applyFill="1" applyBorder="1" applyAlignment="1">
      <alignment vertical="center"/>
    </xf>
    <xf numFmtId="0" fontId="41" fillId="0" borderId="17" xfId="47" applyFont="1" applyFill="1" applyBorder="1" applyAlignment="1">
      <alignment horizontal="left" vertical="center"/>
    </xf>
    <xf numFmtId="165" fontId="34" fillId="0" borderId="3" xfId="47" applyNumberFormat="1" applyFont="1" applyFill="1" applyBorder="1" applyAlignment="1">
      <alignment horizontal="center" vertical="center"/>
    </xf>
    <xf numFmtId="0" fontId="41" fillId="0" borderId="18" xfId="47" applyFont="1" applyFill="1" applyBorder="1" applyAlignment="1">
      <alignment vertical="center"/>
    </xf>
    <xf numFmtId="0" fontId="41" fillId="0" borderId="19" xfId="47" applyFont="1" applyFill="1" applyBorder="1" applyAlignment="1">
      <alignment horizontal="left" vertical="center"/>
    </xf>
    <xf numFmtId="0" fontId="41" fillId="0" borderId="32" xfId="47" applyFont="1" applyFill="1" applyBorder="1" applyAlignment="1">
      <alignment vertical="center"/>
    </xf>
    <xf numFmtId="0" fontId="41" fillId="0" borderId="30" xfId="47" applyFont="1" applyFill="1" applyBorder="1" applyAlignment="1">
      <alignment horizontal="left" vertical="center"/>
    </xf>
    <xf numFmtId="0" fontId="41" fillId="0" borderId="39" xfId="47" applyFont="1" applyFill="1" applyBorder="1" applyAlignment="1">
      <alignment vertical="center"/>
    </xf>
    <xf numFmtId="0" fontId="41" fillId="0" borderId="40" xfId="47" applyFont="1" applyFill="1" applyBorder="1" applyAlignment="1">
      <alignment horizontal="left" vertical="center"/>
    </xf>
    <xf numFmtId="165" fontId="34" fillId="2" borderId="3" xfId="47" applyNumberFormat="1" applyFont="1" applyFill="1" applyBorder="1" applyAlignment="1">
      <alignment horizontal="center" vertical="center"/>
    </xf>
    <xf numFmtId="49" fontId="34" fillId="0" borderId="3" xfId="47" applyNumberFormat="1" applyFont="1" applyFill="1" applyBorder="1" applyAlignment="1">
      <alignment horizontal="center" vertical="center"/>
    </xf>
    <xf numFmtId="0" fontId="34" fillId="0" borderId="0" xfId="49" applyFont="1" applyAlignment="1"/>
    <xf numFmtId="0" fontId="34" fillId="0" borderId="0" xfId="49" applyFont="1" applyAlignment="1">
      <alignment horizontal="centerContinuous"/>
    </xf>
    <xf numFmtId="0" fontId="34" fillId="0" borderId="4" xfId="49" applyFont="1" applyBorder="1" applyAlignment="1">
      <alignment horizontal="centerContinuous"/>
    </xf>
    <xf numFmtId="0" fontId="34" fillId="0" borderId="5" xfId="49" applyFont="1" applyBorder="1" applyAlignment="1">
      <alignment horizontal="centerContinuous"/>
    </xf>
    <xf numFmtId="0" fontId="34" fillId="0" borderId="26" xfId="49" applyFont="1" applyBorder="1" applyAlignment="1">
      <alignment horizontal="centerContinuous" vertical="top"/>
    </xf>
    <xf numFmtId="0" fontId="34" fillId="0" borderId="26" xfId="49" applyFont="1" applyBorder="1" applyAlignment="1">
      <alignment horizontal="centerContinuous"/>
    </xf>
    <xf numFmtId="0" fontId="34" fillId="0" borderId="13" xfId="49" applyFont="1" applyBorder="1" applyAlignment="1">
      <alignment horizontal="centerContinuous"/>
    </xf>
    <xf numFmtId="0" fontId="34" fillId="0" borderId="31" xfId="49" applyFont="1" applyBorder="1" applyAlignment="1">
      <alignment horizontal="centerContinuous" vertical="top"/>
    </xf>
    <xf numFmtId="0" fontId="70" fillId="0" borderId="4" xfId="49" applyFont="1" applyBorder="1" applyAlignment="1">
      <alignment horizontal="center"/>
    </xf>
    <xf numFmtId="0" fontId="34" fillId="0" borderId="33" xfId="49" applyFont="1" applyBorder="1" applyAlignment="1">
      <alignment horizontal="centerContinuous"/>
    </xf>
    <xf numFmtId="0" fontId="70" fillId="0" borderId="2" xfId="49" applyFont="1" applyBorder="1" applyAlignment="1">
      <alignment horizontal="center" vertical="top"/>
    </xf>
    <xf numFmtId="0" fontId="34" fillId="0" borderId="35" xfId="49" applyFont="1" applyBorder="1" applyAlignment="1">
      <alignment horizontal="center"/>
    </xf>
    <xf numFmtId="0" fontId="56" fillId="0" borderId="45" xfId="49" applyFont="1" applyBorder="1" applyAlignment="1">
      <alignment horizontal="center" vertical="top"/>
    </xf>
    <xf numFmtId="0" fontId="34" fillId="0" borderId="31" xfId="49" applyFont="1" applyBorder="1" applyAlignment="1">
      <alignment horizontal="center"/>
    </xf>
    <xf numFmtId="0" fontId="56" fillId="2" borderId="31" xfId="49" applyFont="1" applyFill="1" applyBorder="1" applyAlignment="1">
      <alignment horizontal="center" vertical="center"/>
    </xf>
    <xf numFmtId="0" fontId="56" fillId="2" borderId="45" xfId="49" applyFont="1" applyFill="1" applyBorder="1" applyAlignment="1">
      <alignment horizontal="center" vertical="center"/>
    </xf>
    <xf numFmtId="0" fontId="34" fillId="0" borderId="24" xfId="49" applyFont="1" applyBorder="1" applyAlignment="1">
      <alignment horizontal="center" vertical="center"/>
    </xf>
    <xf numFmtId="0" fontId="70" fillId="0" borderId="22" xfId="49" applyNumberFormat="1" applyFont="1" applyBorder="1" applyAlignment="1">
      <alignment horizontal="center" vertical="center"/>
    </xf>
    <xf numFmtId="0" fontId="9" fillId="0" borderId="8" xfId="49" applyFont="1" applyBorder="1" applyAlignment="1">
      <alignment vertical="center"/>
    </xf>
    <xf numFmtId="0" fontId="34" fillId="0" borderId="0" xfId="49" applyFont="1" applyAlignment="1">
      <alignment vertical="center"/>
    </xf>
    <xf numFmtId="0" fontId="49" fillId="0" borderId="0" xfId="49" applyFont="1" applyAlignment="1">
      <alignment horizontal="right" vertical="center"/>
    </xf>
    <xf numFmtId="0" fontId="40" fillId="0" borderId="0" xfId="49" applyFont="1" applyBorder="1" applyAlignment="1">
      <alignment horizontal="centerContinuous"/>
    </xf>
    <xf numFmtId="0" fontId="51" fillId="0" borderId="0" xfId="49" applyFont="1" applyBorder="1" applyAlignment="1">
      <alignment horizontal="centerContinuous"/>
    </xf>
    <xf numFmtId="0" fontId="51" fillId="0" borderId="0" xfId="49" applyFont="1" applyBorder="1"/>
    <xf numFmtId="0" fontId="42" fillId="0" borderId="0" xfId="49" applyFont="1" applyBorder="1" applyAlignment="1">
      <alignment horizontal="centerContinuous"/>
    </xf>
    <xf numFmtId="0" fontId="42" fillId="0" borderId="0" xfId="49" applyFont="1" applyBorder="1" applyAlignment="1"/>
    <xf numFmtId="0" fontId="42" fillId="0" borderId="0" xfId="49" applyFont="1" applyBorder="1" applyAlignment="1">
      <alignment horizontal="left"/>
    </xf>
    <xf numFmtId="0" fontId="42" fillId="0" borderId="28" xfId="49" applyFont="1" applyBorder="1" applyAlignment="1">
      <alignment horizontal="centerContinuous"/>
    </xf>
    <xf numFmtId="0" fontId="117" fillId="0" borderId="29" xfId="49" applyFont="1" applyBorder="1" applyAlignment="1">
      <alignment horizontal="centerContinuous" vertical="center"/>
    </xf>
    <xf numFmtId="0" fontId="42" fillId="0" borderId="32" xfId="49" applyFont="1" applyBorder="1" applyAlignment="1">
      <alignment vertical="center"/>
    </xf>
    <xf numFmtId="0" fontId="51" fillId="0" borderId="10" xfId="49" applyFont="1" applyBorder="1" applyAlignment="1">
      <alignment vertical="center"/>
    </xf>
    <xf numFmtId="0" fontId="40" fillId="0" borderId="10" xfId="49" applyFont="1" applyBorder="1" applyAlignment="1">
      <alignment horizontal="centerContinuous" vertical="center"/>
    </xf>
    <xf numFmtId="0" fontId="42" fillId="0" borderId="30" xfId="49" applyFont="1" applyBorder="1" applyAlignment="1">
      <alignment horizontal="left" vertical="center"/>
    </xf>
    <xf numFmtId="0" fontId="42" fillId="0" borderId="31" xfId="49" applyFont="1" applyBorder="1" applyAlignment="1">
      <alignment horizontal="centerContinuous" vertical="center"/>
    </xf>
    <xf numFmtId="0" fontId="117" fillId="0" borderId="23" xfId="49" applyFont="1" applyBorder="1" applyAlignment="1">
      <alignment horizontal="centerContinuous" vertical="center"/>
    </xf>
    <xf numFmtId="0" fontId="42" fillId="0" borderId="4" xfId="49" applyFont="1" applyBorder="1" applyAlignment="1">
      <alignment horizontal="center" vertical="center"/>
    </xf>
    <xf numFmtId="0" fontId="42" fillId="0" borderId="33" xfId="49" applyFont="1" applyBorder="1" applyAlignment="1">
      <alignment horizontal="centerContinuous" vertical="center"/>
    </xf>
    <xf numFmtId="0" fontId="42" fillId="0" borderId="13" xfId="49" applyFont="1" applyBorder="1" applyAlignment="1">
      <alignment horizontal="centerContinuous" vertical="center"/>
    </xf>
    <xf numFmtId="0" fontId="42" fillId="0" borderId="2" xfId="49" applyFont="1" applyBorder="1" applyAlignment="1">
      <alignment horizontal="center" vertical="center"/>
    </xf>
    <xf numFmtId="0" fontId="42" fillId="0" borderId="16" xfId="49" applyFont="1" applyBorder="1" applyAlignment="1">
      <alignment vertical="center"/>
    </xf>
    <xf numFmtId="0" fontId="42" fillId="0" borderId="17" xfId="49" applyFont="1" applyBorder="1" applyAlignment="1">
      <alignment horizontal="left" vertical="center"/>
    </xf>
    <xf numFmtId="38" fontId="118" fillId="0" borderId="34" xfId="50" applyNumberFormat="1" applyFont="1" applyBorder="1" applyAlignment="1">
      <alignment horizontal="center" vertical="center"/>
    </xf>
    <xf numFmtId="165" fontId="118" fillId="0" borderId="34" xfId="49" applyNumberFormat="1" applyFont="1" applyBorder="1" applyAlignment="1">
      <alignment horizontal="center" vertical="center"/>
    </xf>
    <xf numFmtId="0" fontId="42" fillId="0" borderId="18" xfId="49" applyFont="1" applyBorder="1" applyAlignment="1">
      <alignment vertical="center"/>
    </xf>
    <xf numFmtId="0" fontId="42" fillId="0" borderId="19" xfId="49" applyFont="1" applyBorder="1" applyAlignment="1">
      <alignment horizontal="left" vertical="center"/>
    </xf>
    <xf numFmtId="38" fontId="118" fillId="0" borderId="1" xfId="50" applyNumberFormat="1" applyFont="1" applyBorder="1" applyAlignment="1">
      <alignment horizontal="center" vertical="center"/>
    </xf>
    <xf numFmtId="165" fontId="118" fillId="0" borderId="1" xfId="49" applyNumberFormat="1" applyFont="1" applyBorder="1" applyAlignment="1">
      <alignment horizontal="center" vertical="center"/>
    </xf>
    <xf numFmtId="0" fontId="51" fillId="0" borderId="0" xfId="49" applyFont="1" applyBorder="1" applyAlignment="1">
      <alignment vertical="center"/>
    </xf>
    <xf numFmtId="0" fontId="42" fillId="0" borderId="39" xfId="49" applyFont="1" applyBorder="1" applyAlignment="1">
      <alignment vertical="center"/>
    </xf>
    <xf numFmtId="0" fontId="42" fillId="0" borderId="40" xfId="49" applyFont="1" applyBorder="1" applyAlignment="1">
      <alignment horizontal="left" vertical="center"/>
    </xf>
    <xf numFmtId="38" fontId="118" fillId="0" borderId="35" xfId="50" applyNumberFormat="1" applyFont="1" applyBorder="1" applyAlignment="1">
      <alignment horizontal="center" vertical="center"/>
    </xf>
    <xf numFmtId="165" fontId="118" fillId="0" borderId="35" xfId="49" applyNumberFormat="1" applyFont="1" applyBorder="1" applyAlignment="1">
      <alignment horizontal="center" vertical="center"/>
    </xf>
    <xf numFmtId="0" fontId="113" fillId="0" borderId="18" xfId="49" applyFont="1" applyBorder="1" applyAlignment="1">
      <alignment vertical="center"/>
    </xf>
    <xf numFmtId="0" fontId="113" fillId="0" borderId="19" xfId="49" applyFont="1" applyBorder="1" applyAlignment="1">
      <alignment horizontal="left" vertical="center"/>
    </xf>
    <xf numFmtId="0" fontId="42" fillId="0" borderId="20" xfId="49" applyFont="1" applyBorder="1" applyAlignment="1">
      <alignment horizontal="right" vertical="center"/>
    </xf>
    <xf numFmtId="0" fontId="42" fillId="0" borderId="21" xfId="49" applyFont="1" applyBorder="1" applyAlignment="1">
      <alignment horizontal="left" vertical="center"/>
    </xf>
    <xf numFmtId="38" fontId="118" fillId="0" borderId="27" xfId="50" applyNumberFormat="1" applyFont="1" applyBorder="1" applyAlignment="1">
      <alignment horizontal="center" vertical="center"/>
    </xf>
    <xf numFmtId="165" fontId="118" fillId="0" borderId="27" xfId="49" applyNumberFormat="1" applyFont="1" applyBorder="1" applyAlignment="1">
      <alignment horizontal="center" vertical="center"/>
    </xf>
    <xf numFmtId="0" fontId="64" fillId="0" borderId="0" xfId="49" applyFont="1" applyBorder="1" applyAlignment="1">
      <alignment horizontal="right" readingOrder="2"/>
    </xf>
    <xf numFmtId="0" fontId="51" fillId="0" borderId="0" xfId="49" applyFont="1"/>
    <xf numFmtId="0" fontId="22" fillId="0" borderId="0" xfId="49" applyFont="1" applyAlignment="1">
      <alignment horizontal="left"/>
    </xf>
    <xf numFmtId="0" fontId="41" fillId="0" borderId="8" xfId="49" applyFont="1" applyBorder="1" applyAlignment="1">
      <alignment horizontal="centerContinuous"/>
    </xf>
    <xf numFmtId="0" fontId="33" fillId="0" borderId="10" xfId="49" applyFont="1" applyBorder="1" applyAlignment="1">
      <alignment horizontal="center" vertical="center"/>
    </xf>
    <xf numFmtId="0" fontId="34" fillId="0" borderId="33" xfId="49" applyFont="1" applyBorder="1" applyAlignment="1">
      <alignment horizontal="centerContinuous" vertical="top"/>
    </xf>
    <xf numFmtId="0" fontId="41" fillId="0" borderId="13" xfId="49" applyFont="1" applyBorder="1" applyAlignment="1">
      <alignment horizontal="centerContinuous"/>
    </xf>
    <xf numFmtId="0" fontId="56" fillId="0" borderId="4" xfId="49" applyFont="1" applyBorder="1" applyAlignment="1">
      <alignment horizontal="center"/>
    </xf>
    <xf numFmtId="3" fontId="107" fillId="0" borderId="34" xfId="49" applyNumberFormat="1" applyFont="1" applyBorder="1" applyAlignment="1">
      <alignment horizontal="center" vertical="center"/>
    </xf>
    <xf numFmtId="0" fontId="56" fillId="0" borderId="15" xfId="49" applyFont="1" applyBorder="1" applyAlignment="1">
      <alignment horizontal="center" vertical="top"/>
    </xf>
    <xf numFmtId="165" fontId="107" fillId="0" borderId="15" xfId="49" applyNumberFormat="1" applyFont="1" applyBorder="1" applyAlignment="1">
      <alignment horizontal="center" vertical="center"/>
    </xf>
    <xf numFmtId="0" fontId="56" fillId="0" borderId="5" xfId="49" applyFont="1" applyBorder="1" applyAlignment="1">
      <alignment horizontal="center"/>
    </xf>
    <xf numFmtId="3" fontId="107" fillId="0" borderId="1" xfId="49" applyNumberFormat="1" applyFont="1" applyBorder="1" applyAlignment="1">
      <alignment horizontal="center" vertical="center"/>
    </xf>
    <xf numFmtId="3" fontId="107" fillId="0" borderId="15" xfId="49" applyNumberFormat="1" applyFont="1" applyBorder="1" applyAlignment="1">
      <alignment horizontal="center" vertical="center"/>
    </xf>
    <xf numFmtId="0" fontId="56" fillId="0" borderId="2" xfId="49" applyFont="1" applyBorder="1" applyAlignment="1">
      <alignment horizontal="center" vertical="top"/>
    </xf>
    <xf numFmtId="0" fontId="56" fillId="0" borderId="2" xfId="49" applyFont="1" applyBorder="1" applyAlignment="1">
      <alignment horizontal="center" vertical="center"/>
    </xf>
    <xf numFmtId="165" fontId="107" fillId="0" borderId="2" xfId="49" applyNumberFormat="1" applyFont="1" applyBorder="1" applyAlignment="1">
      <alignment horizontal="center" vertical="center"/>
    </xf>
    <xf numFmtId="0" fontId="56" fillId="0" borderId="38" xfId="49" applyFont="1" applyBorder="1" applyAlignment="1">
      <alignment horizontal="centerContinuous" vertical="center"/>
    </xf>
    <xf numFmtId="0" fontId="56" fillId="0" borderId="22" xfId="49" applyFont="1" applyBorder="1" applyAlignment="1">
      <alignment horizontal="center" vertical="center"/>
    </xf>
    <xf numFmtId="3" fontId="107" fillId="0" borderId="22" xfId="49" applyNumberFormat="1" applyFont="1" applyBorder="1" applyAlignment="1">
      <alignment horizontal="center" vertical="center"/>
    </xf>
    <xf numFmtId="0" fontId="56" fillId="0" borderId="28" xfId="49" applyFont="1" applyBorder="1" applyAlignment="1">
      <alignment horizontal="centerContinuous"/>
    </xf>
    <xf numFmtId="0" fontId="56" fillId="0" borderId="29" xfId="49" applyFont="1" applyBorder="1" applyAlignment="1">
      <alignment horizontal="centerContinuous"/>
    </xf>
    <xf numFmtId="0" fontId="56" fillId="0" borderId="31" xfId="49" applyFont="1" applyBorder="1" applyAlignment="1">
      <alignment horizontal="centerContinuous"/>
    </xf>
    <xf numFmtId="0" fontId="56" fillId="0" borderId="23" xfId="49" applyFont="1" applyBorder="1" applyAlignment="1">
      <alignment horizontal="centerContinuous"/>
    </xf>
    <xf numFmtId="0" fontId="56" fillId="0" borderId="33" xfId="49" applyFont="1" applyBorder="1" applyAlignment="1">
      <alignment horizontal="centerContinuous"/>
    </xf>
    <xf numFmtId="0" fontId="56" fillId="0" borderId="13" xfId="49" applyFont="1" applyBorder="1" applyAlignment="1">
      <alignment horizontal="centerContinuous"/>
    </xf>
    <xf numFmtId="0" fontId="119" fillId="0" borderId="0" xfId="49" applyFont="1" applyAlignment="1">
      <alignment vertical="center"/>
    </xf>
    <xf numFmtId="0" fontId="8" fillId="0" borderId="0" xfId="49" applyFont="1" applyAlignment="1">
      <alignment vertical="center"/>
    </xf>
    <xf numFmtId="0" fontId="34" fillId="0" borderId="0" xfId="49" applyFont="1" applyBorder="1" applyAlignment="1"/>
    <xf numFmtId="0" fontId="34" fillId="0" borderId="32" xfId="49" applyFont="1" applyBorder="1" applyAlignment="1">
      <alignment horizontal="right"/>
    </xf>
    <xf numFmtId="0" fontId="34" fillId="0" borderId="10" xfId="49" applyFont="1" applyBorder="1" applyAlignment="1">
      <alignment horizontal="right"/>
    </xf>
    <xf numFmtId="0" fontId="76" fillId="0" borderId="8" xfId="49" applyFont="1" applyBorder="1"/>
    <xf numFmtId="0" fontId="34" fillId="0" borderId="10" xfId="49" applyFont="1" applyBorder="1" applyAlignment="1">
      <alignment horizontal="left"/>
    </xf>
    <xf numFmtId="0" fontId="34" fillId="0" borderId="2" xfId="49" applyFont="1" applyBorder="1" applyAlignment="1">
      <alignment horizontal="center"/>
    </xf>
    <xf numFmtId="0" fontId="34" fillId="0" borderId="16" xfId="49" applyFont="1" applyBorder="1" applyAlignment="1">
      <alignment vertical="center"/>
    </xf>
    <xf numFmtId="0" fontId="34" fillId="0" borderId="17" xfId="49" applyFont="1" applyBorder="1" applyAlignment="1">
      <alignment horizontal="left" vertical="center"/>
    </xf>
    <xf numFmtId="0" fontId="3" fillId="0" borderId="34" xfId="49" applyFont="1" applyBorder="1" applyAlignment="1">
      <alignment horizontal="center" vertical="center"/>
    </xf>
    <xf numFmtId="0" fontId="13" fillId="0" borderId="34" xfId="49" applyFont="1" applyBorder="1" applyAlignment="1">
      <alignment horizontal="center" vertical="center"/>
    </xf>
    <xf numFmtId="165" fontId="66" fillId="0" borderId="34" xfId="49" applyNumberFormat="1" applyFont="1" applyBorder="1" applyAlignment="1">
      <alignment horizontal="center" vertical="center"/>
    </xf>
    <xf numFmtId="9" fontId="49" fillId="0" borderId="0" xfId="49" applyNumberFormat="1" applyFont="1" applyBorder="1"/>
    <xf numFmtId="0" fontId="34" fillId="0" borderId="18" xfId="49" applyFont="1" applyBorder="1" applyAlignment="1">
      <alignment vertical="center"/>
    </xf>
    <xf numFmtId="0" fontId="34" fillId="0" borderId="19" xfId="49" applyFont="1" applyBorder="1" applyAlignment="1">
      <alignment horizontal="left" vertical="center"/>
    </xf>
    <xf numFmtId="0" fontId="13" fillId="0" borderId="1" xfId="49" applyFont="1" applyBorder="1" applyAlignment="1">
      <alignment horizontal="center" vertical="center"/>
    </xf>
    <xf numFmtId="165" fontId="66" fillId="0" borderId="1" xfId="49" applyNumberFormat="1" applyFont="1" applyBorder="1" applyAlignment="1">
      <alignment horizontal="center" vertical="center"/>
    </xf>
    <xf numFmtId="0" fontId="34" fillId="2" borderId="18" xfId="49" applyFont="1" applyFill="1" applyBorder="1" applyAlignment="1">
      <alignment vertical="center"/>
    </xf>
    <xf numFmtId="0" fontId="34" fillId="2" borderId="19" xfId="49" applyFont="1" applyFill="1" applyBorder="1" applyAlignment="1">
      <alignment horizontal="left" vertical="center"/>
    </xf>
    <xf numFmtId="0" fontId="13" fillId="2" borderId="1" xfId="49" applyFont="1" applyFill="1" applyBorder="1" applyAlignment="1">
      <alignment horizontal="center" vertical="center"/>
    </xf>
    <xf numFmtId="165" fontId="66" fillId="2" borderId="1" xfId="49" applyNumberFormat="1" applyFont="1" applyFill="1" applyBorder="1" applyAlignment="1">
      <alignment horizontal="center" vertical="center"/>
    </xf>
    <xf numFmtId="9" fontId="49" fillId="2" borderId="0" xfId="49" applyNumberFormat="1" applyFont="1" applyFill="1" applyBorder="1"/>
    <xf numFmtId="0" fontId="49" fillId="2" borderId="0" xfId="49" applyFont="1" applyFill="1" applyBorder="1"/>
    <xf numFmtId="0" fontId="49" fillId="3" borderId="0" xfId="49" applyFont="1" applyFill="1" applyBorder="1"/>
    <xf numFmtId="0" fontId="34" fillId="0" borderId="20" xfId="49" applyFont="1" applyBorder="1" applyAlignment="1">
      <alignment vertical="center"/>
    </xf>
    <xf numFmtId="0" fontId="34" fillId="0" borderId="21" xfId="49" applyFont="1" applyBorder="1" applyAlignment="1">
      <alignment horizontal="left" vertical="center"/>
    </xf>
    <xf numFmtId="0" fontId="13" fillId="0" borderId="27" xfId="49" applyFont="1" applyBorder="1" applyAlignment="1">
      <alignment horizontal="center" vertical="center"/>
    </xf>
    <xf numFmtId="165" fontId="66" fillId="0" borderId="27" xfId="49" applyNumberFormat="1" applyFont="1" applyBorder="1" applyAlignment="1">
      <alignment horizontal="center" vertical="center"/>
    </xf>
    <xf numFmtId="0" fontId="34" fillId="0" borderId="32" xfId="49" applyFont="1" applyBorder="1" applyAlignment="1">
      <alignment horizontal="right" vertical="center"/>
    </xf>
    <xf numFmtId="0" fontId="13" fillId="0" borderId="3" xfId="49" applyFont="1" applyBorder="1" applyAlignment="1">
      <alignment horizontal="center" vertical="center"/>
    </xf>
    <xf numFmtId="165" fontId="66" fillId="0" borderId="3" xfId="49" applyNumberFormat="1" applyFont="1" applyBorder="1" applyAlignment="1">
      <alignment horizontal="center" vertical="center"/>
    </xf>
    <xf numFmtId="0" fontId="75" fillId="0" borderId="0" xfId="49" applyFont="1" applyBorder="1"/>
    <xf numFmtId="165" fontId="13" fillId="0" borderId="3" xfId="49" applyNumberFormat="1" applyFont="1" applyBorder="1" applyAlignment="1">
      <alignment horizontal="center" vertical="center"/>
    </xf>
    <xf numFmtId="0" fontId="8" fillId="5" borderId="2" xfId="49" applyFont="1" applyFill="1" applyBorder="1" applyAlignment="1">
      <alignment horizontal="center" vertical="center"/>
    </xf>
    <xf numFmtId="0" fontId="42" fillId="0" borderId="28" xfId="49" applyFont="1" applyBorder="1" applyAlignment="1">
      <alignment horizontal="center"/>
    </xf>
    <xf numFmtId="0" fontId="42" fillId="0" borderId="4" xfId="49" applyFont="1" applyBorder="1" applyAlignment="1">
      <alignment horizontal="center"/>
    </xf>
    <xf numFmtId="0" fontId="42" fillId="0" borderId="32" xfId="49" applyFont="1" applyBorder="1" applyAlignment="1">
      <alignment horizontal="centerContinuous" vertical="center"/>
    </xf>
    <xf numFmtId="0" fontId="42" fillId="0" borderId="10" xfId="49" applyFont="1" applyBorder="1" applyAlignment="1">
      <alignment horizontal="centerContinuous" vertical="center"/>
    </xf>
    <xf numFmtId="0" fontId="42" fillId="0" borderId="10" xfId="49" applyFont="1" applyBorder="1" applyAlignment="1">
      <alignment horizontal="right" vertical="center"/>
    </xf>
    <xf numFmtId="0" fontId="42" fillId="0" borderId="10" xfId="49" applyFont="1" applyBorder="1" applyAlignment="1">
      <alignment vertical="center"/>
    </xf>
    <xf numFmtId="0" fontId="42" fillId="0" borderId="31" xfId="49" applyFont="1" applyBorder="1" applyAlignment="1">
      <alignment horizontal="center"/>
    </xf>
    <xf numFmtId="0" fontId="42" fillId="0" borderId="5" xfId="49" applyFont="1" applyBorder="1" applyAlignment="1">
      <alignment horizontal="center"/>
    </xf>
    <xf numFmtId="0" fontId="42" fillId="0" borderId="33" xfId="49" applyFont="1" applyBorder="1" applyAlignment="1">
      <alignment horizontal="center"/>
    </xf>
    <xf numFmtId="0" fontId="42" fillId="0" borderId="2" xfId="49" applyFont="1" applyBorder="1" applyAlignment="1">
      <alignment horizontal="center"/>
    </xf>
    <xf numFmtId="0" fontId="56" fillId="0" borderId="31" xfId="49" applyFont="1" applyBorder="1" applyAlignment="1">
      <alignment horizontal="center"/>
    </xf>
    <xf numFmtId="0" fontId="42" fillId="0" borderId="39" xfId="49" applyFont="1" applyBorder="1" applyAlignment="1">
      <alignment horizontal="center"/>
    </xf>
    <xf numFmtId="0" fontId="22" fillId="0" borderId="45" xfId="49" applyFont="1" applyBorder="1" applyAlignment="1">
      <alignment horizontal="center"/>
    </xf>
    <xf numFmtId="0" fontId="22" fillId="2" borderId="31" xfId="49" applyFont="1" applyFill="1" applyBorder="1" applyAlignment="1">
      <alignment horizontal="center" vertical="center"/>
    </xf>
    <xf numFmtId="0" fontId="42" fillId="0" borderId="24" xfId="49" applyFont="1" applyBorder="1" applyAlignment="1">
      <alignment horizontal="center" vertical="center"/>
    </xf>
    <xf numFmtId="0" fontId="120" fillId="0" borderId="22" xfId="49" applyFont="1" applyBorder="1" applyAlignment="1">
      <alignment horizontal="center" vertical="center"/>
    </xf>
    <xf numFmtId="165" fontId="70" fillId="0" borderId="35" xfId="49" applyNumberFormat="1" applyFont="1" applyBorder="1" applyAlignment="1">
      <alignment horizontal="center" vertical="center"/>
    </xf>
    <xf numFmtId="0" fontId="42" fillId="0" borderId="32" xfId="49" applyFont="1" applyBorder="1" applyAlignment="1">
      <alignment horizontal="center" vertical="center"/>
    </xf>
    <xf numFmtId="165" fontId="120" fillId="0" borderId="3" xfId="49" applyNumberFormat="1" applyFont="1" applyBorder="1" applyAlignment="1">
      <alignment horizontal="center" vertical="center"/>
    </xf>
    <xf numFmtId="165" fontId="70" fillId="6" borderId="6" xfId="49" applyNumberFormat="1" applyFont="1" applyFill="1" applyBorder="1" applyAlignment="1">
      <alignment vertical="center"/>
    </xf>
    <xf numFmtId="0" fontId="56" fillId="0" borderId="0" xfId="49" applyFont="1" applyAlignment="1">
      <alignment horizontal="right" vertical="center"/>
    </xf>
    <xf numFmtId="0" fontId="49" fillId="0" borderId="0" xfId="49" applyFont="1" applyAlignment="1">
      <alignment horizontal="centerContinuous"/>
    </xf>
    <xf numFmtId="0" fontId="42" fillId="0" borderId="10" xfId="49" applyFont="1" applyBorder="1" applyAlignment="1">
      <alignment horizontal="center" vertical="center"/>
    </xf>
    <xf numFmtId="0" fontId="34" fillId="0" borderId="30" xfId="49" applyFont="1" applyBorder="1" applyAlignment="1">
      <alignment horizontal="center" vertical="center"/>
    </xf>
    <xf numFmtId="0" fontId="42" fillId="0" borderId="0" xfId="49" applyFont="1"/>
    <xf numFmtId="0" fontId="34" fillId="0" borderId="33" xfId="49" applyFont="1" applyBorder="1" applyAlignment="1">
      <alignment horizontal="center" vertical="top"/>
    </xf>
    <xf numFmtId="0" fontId="34" fillId="0" borderId="16" xfId="49" applyFont="1" applyBorder="1" applyAlignment="1">
      <alignment horizontal="centerContinuous" vertical="center" wrapText="1"/>
    </xf>
    <xf numFmtId="0" fontId="34" fillId="0" borderId="34" xfId="49" applyFont="1" applyBorder="1" applyAlignment="1">
      <alignment horizontal="center" vertical="center"/>
    </xf>
    <xf numFmtId="0" fontId="34" fillId="0" borderId="45" xfId="49" applyFont="1" applyBorder="1" applyAlignment="1">
      <alignment horizontal="centerContinuous" vertical="center" wrapText="1"/>
    </xf>
    <xf numFmtId="165" fontId="69" fillId="0" borderId="1" xfId="49" applyNumberFormat="1" applyFont="1" applyBorder="1" applyAlignment="1">
      <alignment horizontal="center" vertical="center"/>
    </xf>
    <xf numFmtId="165" fontId="69" fillId="0" borderId="15" xfId="49" applyNumberFormat="1" applyFont="1" applyBorder="1" applyAlignment="1">
      <alignment horizontal="center" vertical="center"/>
    </xf>
    <xf numFmtId="0" fontId="34" fillId="0" borderId="31" xfId="49" applyFont="1" applyBorder="1" applyAlignment="1">
      <alignment horizontal="centerContinuous" vertical="center" wrapText="1"/>
    </xf>
    <xf numFmtId="165" fontId="69" fillId="0" borderId="50" xfId="49" applyNumberFormat="1" applyFont="1" applyBorder="1" applyAlignment="1">
      <alignment horizontal="center" vertical="center"/>
    </xf>
    <xf numFmtId="165" fontId="69" fillId="0" borderId="5" xfId="49" applyNumberFormat="1" applyFont="1" applyBorder="1" applyAlignment="1">
      <alignment horizontal="center" vertical="center"/>
    </xf>
    <xf numFmtId="0" fontId="34" fillId="0" borderId="24" xfId="49" applyFont="1" applyBorder="1" applyAlignment="1">
      <alignment horizontal="centerContinuous" vertical="center" wrapText="1"/>
    </xf>
    <xf numFmtId="0" fontId="69" fillId="0" borderId="22" xfId="49" applyFont="1" applyBorder="1" applyAlignment="1">
      <alignment horizontal="center" vertical="center"/>
    </xf>
    <xf numFmtId="0" fontId="34" fillId="0" borderId="31" xfId="49" applyFont="1" applyFill="1" applyBorder="1" applyAlignment="1">
      <alignment horizontal="right" vertical="center" readingOrder="2"/>
    </xf>
    <xf numFmtId="0" fontId="40" fillId="0" borderId="0" xfId="49" applyFont="1" applyBorder="1" applyAlignment="1">
      <alignment horizontal="centerContinuous" vertical="center"/>
    </xf>
    <xf numFmtId="0" fontId="34" fillId="0" borderId="0" xfId="49" applyFont="1" applyBorder="1" applyAlignment="1">
      <alignment horizontal="centerContinuous" vertical="center"/>
    </xf>
    <xf numFmtId="0" fontId="34" fillId="0" borderId="28" xfId="49" applyFont="1" applyBorder="1" applyAlignment="1">
      <alignment horizontal="center" vertical="center"/>
    </xf>
    <xf numFmtId="0" fontId="34" fillId="0" borderId="32" xfId="49" applyFont="1" applyBorder="1" applyAlignment="1">
      <alignment vertical="center"/>
    </xf>
    <xf numFmtId="0" fontId="34" fillId="0" borderId="10" xfId="49" applyFont="1" applyBorder="1" applyAlignment="1">
      <alignment vertical="center"/>
    </xf>
    <xf numFmtId="0" fontId="34" fillId="0" borderId="10" xfId="49" applyFont="1" applyBorder="1" applyAlignment="1">
      <alignment horizontal="left" vertical="center"/>
    </xf>
    <xf numFmtId="0" fontId="34" fillId="0" borderId="31" xfId="49" applyFont="1" applyBorder="1" applyAlignment="1">
      <alignment horizontal="center" vertical="center"/>
    </xf>
    <xf numFmtId="0" fontId="34" fillId="0" borderId="5" xfId="49" applyFont="1" applyBorder="1" applyAlignment="1">
      <alignment horizontal="center" vertical="center" wrapText="1"/>
    </xf>
    <xf numFmtId="0" fontId="34" fillId="0" borderId="4" xfId="49" applyFont="1" applyBorder="1" applyAlignment="1">
      <alignment horizontal="center" vertical="center" wrapText="1"/>
    </xf>
    <xf numFmtId="0" fontId="34" fillId="0" borderId="29" xfId="49" applyFont="1" applyBorder="1" applyAlignment="1">
      <alignment horizontal="center" vertical="center" wrapText="1"/>
    </xf>
    <xf numFmtId="0" fontId="34" fillId="0" borderId="8" xfId="49" applyFont="1" applyBorder="1" applyAlignment="1">
      <alignment horizontal="center" vertical="center" wrapText="1"/>
    </xf>
    <xf numFmtId="0" fontId="34" fillId="0" borderId="35" xfId="49" applyFont="1" applyBorder="1" applyAlignment="1">
      <alignment horizontal="center" vertical="center"/>
    </xf>
    <xf numFmtId="0" fontId="34" fillId="0" borderId="45" xfId="49" applyFont="1" applyBorder="1" applyAlignment="1">
      <alignment horizontal="center" vertical="center"/>
    </xf>
    <xf numFmtId="0" fontId="42" fillId="0" borderId="22" xfId="49" applyFont="1" applyBorder="1" applyAlignment="1">
      <alignment horizontal="center" vertical="center"/>
    </xf>
    <xf numFmtId="1" fontId="120" fillId="0" borderId="22" xfId="49" applyNumberFormat="1" applyFont="1" applyBorder="1" applyAlignment="1">
      <alignment horizontal="center" vertical="center"/>
    </xf>
    <xf numFmtId="1" fontId="70" fillId="0" borderId="1" xfId="49" applyNumberFormat="1" applyFont="1" applyBorder="1" applyAlignment="1">
      <alignment horizontal="center" vertical="center"/>
    </xf>
    <xf numFmtId="0" fontId="75" fillId="0" borderId="0" xfId="49" applyFont="1" applyBorder="1" applyAlignment="1">
      <alignment vertical="center"/>
    </xf>
    <xf numFmtId="0" fontId="56" fillId="0" borderId="0" xfId="49" applyFont="1" applyAlignment="1">
      <alignment horizontal="right"/>
    </xf>
    <xf numFmtId="0" fontId="31" fillId="0" borderId="26" xfId="49" applyFont="1" applyBorder="1" applyAlignment="1"/>
    <xf numFmtId="0" fontId="53" fillId="0" borderId="26" xfId="49" applyFont="1" applyBorder="1" applyAlignment="1"/>
    <xf numFmtId="0" fontId="34" fillId="0" borderId="3" xfId="49" applyFont="1" applyBorder="1" applyAlignment="1">
      <alignment horizontal="center" vertical="center" wrapText="1"/>
    </xf>
    <xf numFmtId="0" fontId="34" fillId="0" borderId="3" xfId="49" applyFont="1" applyBorder="1" applyAlignment="1">
      <alignment horizontal="centerContinuous" vertical="center" wrapText="1"/>
    </xf>
    <xf numFmtId="165" fontId="3" fillId="0" borderId="34" xfId="49" applyNumberFormat="1" applyFont="1" applyBorder="1" applyAlignment="1">
      <alignment horizontal="center" vertical="center"/>
    </xf>
    <xf numFmtId="168" fontId="3" fillId="0" borderId="34" xfId="54" applyNumberFormat="1" applyFont="1" applyBorder="1" applyAlignment="1">
      <alignment horizontal="center" vertical="center"/>
    </xf>
    <xf numFmtId="0" fontId="3" fillId="2" borderId="34" xfId="49" applyFont="1" applyFill="1" applyBorder="1" applyAlignment="1">
      <alignment horizontal="center" vertical="center"/>
    </xf>
    <xf numFmtId="165" fontId="3" fillId="2" borderId="34" xfId="49" applyNumberFormat="1" applyFont="1" applyFill="1" applyBorder="1" applyAlignment="1">
      <alignment horizontal="center" vertical="center"/>
    </xf>
    <xf numFmtId="168" fontId="3" fillId="2" borderId="34" xfId="54" applyNumberFormat="1" applyFont="1" applyFill="1" applyBorder="1" applyAlignment="1">
      <alignment horizontal="center" vertical="center"/>
    </xf>
    <xf numFmtId="0" fontId="8" fillId="2" borderId="0" xfId="49" applyFont="1" applyFill="1"/>
    <xf numFmtId="0" fontId="121" fillId="0" borderId="0" xfId="49" applyFont="1" applyAlignment="1">
      <alignment horizontal="right" readingOrder="2"/>
    </xf>
    <xf numFmtId="165" fontId="29" fillId="0" borderId="0" xfId="49" applyNumberFormat="1" applyFont="1"/>
    <xf numFmtId="0" fontId="42" fillId="0" borderId="0" xfId="49" applyFont="1" applyBorder="1" applyAlignment="1">
      <alignment horizontal="right"/>
    </xf>
    <xf numFmtId="0" fontId="56" fillId="0" borderId="3" xfId="49" applyFont="1" applyBorder="1" applyAlignment="1">
      <alignment horizontal="center"/>
    </xf>
    <xf numFmtId="0" fontId="22" fillId="0" borderId="31" xfId="49" applyFont="1" applyBorder="1" applyAlignment="1"/>
    <xf numFmtId="0" fontId="22" fillId="0" borderId="23" xfId="49" applyFont="1" applyBorder="1" applyAlignment="1">
      <alignment horizontal="left"/>
    </xf>
    <xf numFmtId="0" fontId="73" fillId="0" borderId="29" xfId="49" applyFont="1" applyBorder="1" applyAlignment="1">
      <alignment horizontal="center" wrapText="1"/>
    </xf>
    <xf numFmtId="0" fontId="22" fillId="0" borderId="29" xfId="49" applyFont="1" applyBorder="1" applyAlignment="1">
      <alignment horizontal="center"/>
    </xf>
    <xf numFmtId="0" fontId="22" fillId="0" borderId="23" xfId="49" applyFont="1" applyBorder="1" applyAlignment="1">
      <alignment horizontal="center"/>
    </xf>
    <xf numFmtId="0" fontId="22" fillId="0" borderId="31" xfId="49" applyFont="1" applyBorder="1" applyAlignment="1">
      <alignment horizontal="centerContinuous"/>
    </xf>
    <xf numFmtId="0" fontId="22" fillId="0" borderId="23" xfId="49" applyFont="1" applyBorder="1" applyAlignment="1"/>
    <xf numFmtId="0" fontId="22" fillId="0" borderId="33" xfId="49" applyFont="1" applyBorder="1" applyAlignment="1">
      <alignment horizontal="centerContinuous"/>
    </xf>
    <xf numFmtId="0" fontId="22" fillId="0" borderId="13" xfId="49" applyFont="1" applyBorder="1" applyAlignment="1">
      <alignment horizontal="centerContinuous"/>
    </xf>
    <xf numFmtId="0" fontId="73" fillId="0" borderId="13" xfId="49" applyFont="1" applyBorder="1" applyAlignment="1">
      <alignment horizontal="center"/>
    </xf>
    <xf numFmtId="0" fontId="51" fillId="0" borderId="13" xfId="49" applyFont="1" applyBorder="1" applyAlignment="1">
      <alignment horizontal="center"/>
    </xf>
    <xf numFmtId="0" fontId="51" fillId="0" borderId="2" xfId="49" applyFont="1" applyBorder="1" applyAlignment="1">
      <alignment horizontal="center"/>
    </xf>
    <xf numFmtId="0" fontId="56" fillId="0" borderId="16" xfId="49" applyFont="1" applyBorder="1"/>
    <xf numFmtId="0" fontId="56" fillId="0" borderId="17" xfId="49" applyFont="1" applyBorder="1" applyAlignment="1">
      <alignment horizontal="left"/>
    </xf>
    <xf numFmtId="0" fontId="17" fillId="0" borderId="34" xfId="49" applyFont="1" applyBorder="1" applyAlignment="1">
      <alignment horizontal="center"/>
    </xf>
    <xf numFmtId="9" fontId="49" fillId="0" borderId="0" xfId="54" applyFont="1" applyBorder="1"/>
    <xf numFmtId="0" fontId="56" fillId="0" borderId="18" xfId="49" applyFont="1" applyBorder="1"/>
    <xf numFmtId="0" fontId="56" fillId="0" borderId="19" xfId="49" applyFont="1" applyBorder="1" applyAlignment="1">
      <alignment horizontal="left"/>
    </xf>
    <xf numFmtId="0" fontId="17" fillId="0" borderId="1" xfId="49" applyFont="1" applyBorder="1" applyAlignment="1">
      <alignment horizontal="center"/>
    </xf>
    <xf numFmtId="0" fontId="88" fillId="0" borderId="19" xfId="49" applyFont="1" applyBorder="1" applyAlignment="1">
      <alignment horizontal="left"/>
    </xf>
    <xf numFmtId="9" fontId="49" fillId="3" borderId="0" xfId="54" applyFont="1" applyFill="1" applyBorder="1"/>
    <xf numFmtId="0" fontId="56" fillId="0" borderId="39" xfId="49" applyFont="1" applyBorder="1"/>
    <xf numFmtId="0" fontId="56" fillId="0" borderId="40" xfId="49" applyFont="1" applyBorder="1" applyAlignment="1">
      <alignment horizontal="left"/>
    </xf>
    <xf numFmtId="0" fontId="17" fillId="0" borderId="27" xfId="49" applyFont="1" applyBorder="1" applyAlignment="1">
      <alignment horizontal="center"/>
    </xf>
    <xf numFmtId="0" fontId="56" fillId="0" borderId="24" xfId="49" applyFont="1" applyBorder="1" applyAlignment="1">
      <alignment horizontal="right"/>
    </xf>
    <xf numFmtId="0" fontId="56" fillId="0" borderId="9" xfId="49" applyFont="1" applyBorder="1" applyAlignment="1">
      <alignment horizontal="left"/>
    </xf>
    <xf numFmtId="0" fontId="17" fillId="0" borderId="3" xfId="49" applyFont="1" applyBorder="1" applyAlignment="1">
      <alignment horizontal="center"/>
    </xf>
    <xf numFmtId="0" fontId="107" fillId="0" borderId="0" xfId="49" applyFont="1" applyBorder="1"/>
    <xf numFmtId="0" fontId="56" fillId="0" borderId="0" xfId="49" quotePrefix="1" applyFont="1" applyBorder="1" applyAlignment="1">
      <alignment horizontal="right"/>
    </xf>
    <xf numFmtId="0" fontId="107" fillId="0" borderId="0" xfId="49" quotePrefix="1" applyFont="1" applyBorder="1" applyAlignment="1">
      <alignment horizontal="right"/>
    </xf>
    <xf numFmtId="0" fontId="49" fillId="0" borderId="0" xfId="49" applyFont="1" applyBorder="1" applyAlignment="1">
      <alignment horizontal="right" readingOrder="2"/>
    </xf>
    <xf numFmtId="0" fontId="56" fillId="0" borderId="0" xfId="49" quotePrefix="1" applyFont="1" applyBorder="1"/>
    <xf numFmtId="0" fontId="56" fillId="0" borderId="45" xfId="49" applyFont="1" applyBorder="1"/>
    <xf numFmtId="0" fontId="56" fillId="0" borderId="14" xfId="49" applyFont="1" applyBorder="1" applyAlignment="1">
      <alignment horizontal="left"/>
    </xf>
    <xf numFmtId="0" fontId="49" fillId="0" borderId="0" xfId="49" applyFont="1" applyBorder="1" applyAlignment="1">
      <alignment vertical="center"/>
    </xf>
    <xf numFmtId="0" fontId="34" fillId="0" borderId="0" xfId="49" applyFont="1" applyBorder="1" applyAlignment="1">
      <alignment horizontal="right" vertical="center"/>
    </xf>
    <xf numFmtId="0" fontId="63" fillId="0" borderId="4" xfId="49" applyFont="1" applyBorder="1" applyAlignment="1">
      <alignment horizontal="center" vertical="center"/>
    </xf>
    <xf numFmtId="0" fontId="63" fillId="0" borderId="4" xfId="49" applyFont="1" applyBorder="1" applyAlignment="1">
      <alignment horizontal="center" vertical="center" wrapText="1"/>
    </xf>
    <xf numFmtId="0" fontId="63" fillId="0" borderId="5" xfId="49" applyFont="1" applyBorder="1" applyAlignment="1">
      <alignment horizontal="center" vertical="center"/>
    </xf>
    <xf numFmtId="0" fontId="63" fillId="0" borderId="5" xfId="49" applyFont="1" applyBorder="1" applyAlignment="1">
      <alignment vertical="center" shrinkToFit="1"/>
    </xf>
    <xf numFmtId="0" fontId="63" fillId="0" borderId="2" xfId="49" applyFont="1" applyBorder="1" applyAlignment="1">
      <alignment horizontal="center" vertical="center"/>
    </xf>
    <xf numFmtId="0" fontId="63" fillId="0" borderId="2" xfId="49" applyFont="1" applyBorder="1" applyAlignment="1">
      <alignment horizontal="center" vertical="center" wrapText="1"/>
    </xf>
    <xf numFmtId="0" fontId="63" fillId="0" borderId="2" xfId="49" applyFont="1" applyBorder="1" applyAlignment="1">
      <alignment vertical="center" shrinkToFit="1"/>
    </xf>
    <xf numFmtId="0" fontId="34" fillId="2" borderId="39" xfId="49" applyFont="1" applyFill="1" applyBorder="1" applyAlignment="1">
      <alignment horizontal="center" vertical="center"/>
    </xf>
    <xf numFmtId="0" fontId="34" fillId="2" borderId="45" xfId="49" applyFont="1" applyFill="1" applyBorder="1" applyAlignment="1">
      <alignment horizontal="center" vertical="center"/>
    </xf>
    <xf numFmtId="0" fontId="34" fillId="2" borderId="31" xfId="49" applyFont="1" applyFill="1" applyBorder="1" applyAlignment="1">
      <alignment horizontal="center" vertical="center"/>
    </xf>
    <xf numFmtId="0" fontId="34" fillId="0" borderId="39" xfId="49" applyNumberFormat="1" applyFont="1" applyBorder="1" applyAlignment="1">
      <alignment horizontal="center" vertical="center"/>
    </xf>
    <xf numFmtId="0" fontId="34" fillId="0" borderId="45" xfId="49" applyNumberFormat="1" applyFont="1" applyBorder="1" applyAlignment="1">
      <alignment horizontal="center" vertical="center"/>
    </xf>
    <xf numFmtId="0" fontId="33" fillId="0" borderId="22" xfId="49" applyFont="1" applyBorder="1" applyAlignment="1">
      <alignment horizontal="center" vertical="center"/>
    </xf>
    <xf numFmtId="0" fontId="34" fillId="0" borderId="8" xfId="49" applyFont="1" applyBorder="1" applyAlignment="1">
      <alignment horizontal="right"/>
    </xf>
    <xf numFmtId="0" fontId="8" fillId="0" borderId="8" xfId="49" applyFont="1" applyBorder="1" applyAlignment="1">
      <alignment vertical="center"/>
    </xf>
    <xf numFmtId="0" fontId="107" fillId="0" borderId="8" xfId="49" applyFont="1" applyBorder="1" applyAlignment="1">
      <alignment vertical="center"/>
    </xf>
    <xf numFmtId="0" fontId="107" fillId="0" borderId="0" xfId="49" applyFont="1" applyAlignment="1">
      <alignment vertical="center"/>
    </xf>
    <xf numFmtId="0" fontId="75" fillId="0" borderId="0" xfId="49" quotePrefix="1" applyFont="1" applyBorder="1" applyAlignment="1">
      <alignment vertical="center"/>
    </xf>
    <xf numFmtId="0" fontId="75" fillId="0" borderId="0" xfId="49" applyFont="1" applyBorder="1" applyAlignment="1">
      <alignment horizontal="right" vertical="center"/>
    </xf>
    <xf numFmtId="0" fontId="40" fillId="0" borderId="0" xfId="49" applyFont="1" applyAlignment="1">
      <alignment vertical="center"/>
    </xf>
    <xf numFmtId="0" fontId="33" fillId="0" borderId="0" xfId="49" applyFont="1" applyAlignment="1">
      <alignment vertical="center"/>
    </xf>
    <xf numFmtId="0" fontId="49" fillId="0" borderId="10" xfId="49" applyFont="1" applyBorder="1" applyAlignment="1">
      <alignment horizontal="center" vertical="center"/>
    </xf>
    <xf numFmtId="0" fontId="49" fillId="0" borderId="29" xfId="49" applyFont="1" applyBorder="1" applyAlignment="1">
      <alignment horizontal="center" vertical="center"/>
    </xf>
    <xf numFmtId="0" fontId="49" fillId="0" borderId="4" xfId="49" applyFont="1" applyBorder="1" applyAlignment="1">
      <alignment horizontal="center" vertical="center"/>
    </xf>
    <xf numFmtId="0" fontId="56" fillId="0" borderId="29" xfId="49" applyFont="1" applyBorder="1" applyAlignment="1">
      <alignment horizontal="center" vertical="center"/>
    </xf>
    <xf numFmtId="0" fontId="49" fillId="0" borderId="23" xfId="49" applyFont="1" applyBorder="1" applyAlignment="1">
      <alignment horizontal="center" vertical="center"/>
    </xf>
    <xf numFmtId="0" fontId="49" fillId="0" borderId="5" xfId="49" applyFont="1" applyBorder="1" applyAlignment="1">
      <alignment horizontal="center" vertical="center"/>
    </xf>
    <xf numFmtId="0" fontId="49" fillId="0" borderId="2" xfId="49" applyFont="1" applyBorder="1" applyAlignment="1">
      <alignment horizontal="center" vertical="center"/>
    </xf>
    <xf numFmtId="0" fontId="56" fillId="2" borderId="35" xfId="49" applyFont="1" applyFill="1" applyBorder="1" applyAlignment="1">
      <alignment horizontal="center" vertical="center"/>
    </xf>
    <xf numFmtId="0" fontId="49" fillId="2" borderId="31" xfId="49" applyFont="1" applyFill="1" applyBorder="1" applyAlignment="1">
      <alignment horizontal="center" vertical="center"/>
    </xf>
    <xf numFmtId="0" fontId="56" fillId="0" borderId="31" xfId="49" applyFont="1" applyBorder="1" applyAlignment="1">
      <alignment horizontal="center" vertical="center"/>
    </xf>
    <xf numFmtId="0" fontId="34" fillId="0" borderId="0" xfId="49" quotePrefix="1" applyFont="1" applyBorder="1" applyAlignment="1">
      <alignment vertical="center"/>
    </xf>
    <xf numFmtId="0" fontId="92" fillId="0" borderId="0" xfId="49" applyFont="1" applyBorder="1"/>
    <xf numFmtId="0" fontId="92" fillId="0" borderId="0" xfId="49" applyFont="1" applyBorder="1" applyAlignment="1">
      <alignment horizontal="right"/>
    </xf>
    <xf numFmtId="0" fontId="92" fillId="0" borderId="0" xfId="49" applyFont="1" applyBorder="1" applyAlignment="1"/>
    <xf numFmtId="0" fontId="92" fillId="0" borderId="0" xfId="49" applyFont="1" applyBorder="1" applyAlignment="1">
      <alignment horizontal="left"/>
    </xf>
    <xf numFmtId="0" fontId="22" fillId="0" borderId="4" xfId="49" applyFont="1" applyBorder="1" applyAlignment="1">
      <alignment horizontal="center" wrapText="1"/>
    </xf>
    <xf numFmtId="0" fontId="22" fillId="0" borderId="29" xfId="49" applyFont="1" applyBorder="1" applyAlignment="1">
      <alignment horizontal="center" wrapText="1"/>
    </xf>
    <xf numFmtId="0" fontId="73" fillId="0" borderId="13" xfId="49" applyFont="1" applyBorder="1" applyAlignment="1">
      <alignment horizontal="center" wrapText="1"/>
    </xf>
    <xf numFmtId="0" fontId="58" fillId="0" borderId="13" xfId="49" applyFont="1" applyBorder="1" applyAlignment="1">
      <alignment horizontal="center" wrapText="1"/>
    </xf>
    <xf numFmtId="0" fontId="51" fillId="0" borderId="2" xfId="49" applyFont="1" applyBorder="1" applyAlignment="1">
      <alignment horizontal="center" shrinkToFit="1"/>
    </xf>
    <xf numFmtId="0" fontId="3" fillId="0" borderId="34" xfId="49" applyFont="1" applyBorder="1" applyAlignment="1">
      <alignment horizontal="center"/>
    </xf>
    <xf numFmtId="0" fontId="3" fillId="0" borderId="1" xfId="49" applyFont="1" applyBorder="1" applyAlignment="1">
      <alignment horizontal="center"/>
    </xf>
    <xf numFmtId="0" fontId="3" fillId="0" borderId="27" xfId="49" applyFont="1" applyBorder="1" applyAlignment="1">
      <alignment horizontal="center"/>
    </xf>
    <xf numFmtId="0" fontId="3" fillId="0" borderId="3" xfId="49" applyFont="1" applyBorder="1" applyAlignment="1">
      <alignment horizontal="center"/>
    </xf>
    <xf numFmtId="0" fontId="92" fillId="0" borderId="0" xfId="49" applyFont="1" applyBorder="1" applyAlignment="1">
      <alignment horizontal="right" readingOrder="2"/>
    </xf>
    <xf numFmtId="0" fontId="92" fillId="0" borderId="0" xfId="49" applyFont="1"/>
    <xf numFmtId="0" fontId="67" fillId="0" borderId="0" xfId="47" applyFont="1" applyAlignment="1">
      <alignment readingOrder="2"/>
    </xf>
    <xf numFmtId="0" fontId="32" fillId="0" borderId="0" xfId="47" applyFont="1" applyAlignment="1">
      <alignment vertical="center"/>
    </xf>
    <xf numFmtId="0" fontId="52" fillId="0" borderId="0" xfId="47" applyFont="1" applyAlignment="1">
      <alignment horizontal="left" vertical="center"/>
    </xf>
    <xf numFmtId="0" fontId="20" fillId="0" borderId="0" xfId="47" applyFont="1" applyAlignment="1">
      <alignment vertical="center"/>
    </xf>
    <xf numFmtId="0" fontId="13" fillId="0" borderId="0" xfId="47" applyFont="1"/>
    <xf numFmtId="0" fontId="122" fillId="0" borderId="4" xfId="47" applyFont="1" applyBorder="1" applyAlignment="1">
      <alignment horizontal="center" vertical="center"/>
    </xf>
    <xf numFmtId="0" fontId="123" fillId="0" borderId="23" xfId="47" applyFont="1" applyBorder="1" applyAlignment="1">
      <alignment horizontal="center" vertical="center"/>
    </xf>
    <xf numFmtId="0" fontId="123" fillId="0" borderId="23" xfId="47" applyFont="1" applyBorder="1" applyAlignment="1">
      <alignment horizontal="center" vertical="center" wrapText="1"/>
    </xf>
    <xf numFmtId="167" fontId="46" fillId="0" borderId="34" xfId="47" applyNumberFormat="1" applyFont="1" applyBorder="1" applyAlignment="1">
      <alignment horizontal="center" vertical="center"/>
    </xf>
    <xf numFmtId="1" fontId="46" fillId="0" borderId="17" xfId="47" applyNumberFormat="1" applyFont="1" applyBorder="1" applyAlignment="1">
      <alignment horizontal="center" vertical="center"/>
    </xf>
    <xf numFmtId="167" fontId="46" fillId="0" borderId="19" xfId="47" applyNumberFormat="1" applyFont="1" applyBorder="1" applyAlignment="1">
      <alignment horizontal="center" vertical="center"/>
    </xf>
    <xf numFmtId="1" fontId="46" fillId="0" borderId="19" xfId="47" applyNumberFormat="1" applyFont="1" applyBorder="1" applyAlignment="1">
      <alignment horizontal="center" vertical="center"/>
    </xf>
    <xf numFmtId="167" fontId="46" fillId="0" borderId="40" xfId="47" applyNumberFormat="1" applyFont="1" applyBorder="1" applyAlignment="1">
      <alignment horizontal="center" vertical="center"/>
    </xf>
    <xf numFmtId="1" fontId="46" fillId="0" borderId="40" xfId="47" applyNumberFormat="1" applyFont="1" applyBorder="1" applyAlignment="1">
      <alignment horizontal="center" vertical="center"/>
    </xf>
    <xf numFmtId="167" fontId="46" fillId="0" borderId="3" xfId="47" applyNumberFormat="1" applyFont="1" applyBorder="1" applyAlignment="1">
      <alignment horizontal="center" vertical="center"/>
    </xf>
    <xf numFmtId="0" fontId="3" fillId="0" borderId="0" xfId="47" applyFont="1" applyAlignment="1"/>
    <xf numFmtId="0" fontId="3" fillId="0" borderId="0" xfId="47" applyFont="1" applyAlignment="1">
      <alignment horizontal="left"/>
    </xf>
    <xf numFmtId="167" fontId="3" fillId="0" borderId="0" xfId="47" applyNumberFormat="1" applyFont="1"/>
    <xf numFmtId="0" fontId="34" fillId="0" borderId="10" xfId="49" applyFont="1" applyBorder="1" applyAlignment="1">
      <alignment horizontal="centerContinuous"/>
    </xf>
    <xf numFmtId="0" fontId="34" fillId="0" borderId="30" xfId="49" applyFont="1" applyBorder="1" applyAlignment="1">
      <alignment horizontal="left"/>
    </xf>
    <xf numFmtId="0" fontId="56" fillId="0" borderId="2" xfId="49" applyFont="1" applyBorder="1" applyAlignment="1">
      <alignment horizontal="center"/>
    </xf>
    <xf numFmtId="0" fontId="69" fillId="0" borderId="34" xfId="49" applyFont="1" applyBorder="1" applyAlignment="1">
      <alignment horizontal="center" vertical="center"/>
    </xf>
    <xf numFmtId="0" fontId="34" fillId="0" borderId="45" xfId="49" applyFont="1" applyBorder="1" applyAlignment="1">
      <alignment vertical="center"/>
    </xf>
    <xf numFmtId="0" fontId="34" fillId="0" borderId="14" xfId="49" applyFont="1" applyBorder="1" applyAlignment="1">
      <alignment horizontal="left" vertical="center"/>
    </xf>
    <xf numFmtId="0" fontId="69" fillId="0" borderId="1" xfId="49" applyFont="1" applyBorder="1" applyAlignment="1">
      <alignment horizontal="center" vertical="center"/>
    </xf>
    <xf numFmtId="0" fontId="69" fillId="0" borderId="56" xfId="49" applyFont="1" applyBorder="1" applyAlignment="1">
      <alignment horizontal="center" vertical="center"/>
    </xf>
    <xf numFmtId="0" fontId="69" fillId="0" borderId="27" xfId="49" applyFont="1" applyBorder="1" applyAlignment="1">
      <alignment horizontal="center" vertical="center"/>
    </xf>
    <xf numFmtId="0" fontId="34" fillId="0" borderId="24" xfId="49" applyFont="1" applyBorder="1" applyAlignment="1">
      <alignment horizontal="right" vertical="center"/>
    </xf>
    <xf numFmtId="0" fontId="34" fillId="0" borderId="9" xfId="49" applyFont="1" applyBorder="1" applyAlignment="1">
      <alignment horizontal="left" vertical="center"/>
    </xf>
    <xf numFmtId="0" fontId="69" fillId="0" borderId="3" xfId="49" applyFont="1" applyBorder="1" applyAlignment="1">
      <alignment horizontal="center" vertical="center"/>
    </xf>
    <xf numFmtId="0" fontId="34" fillId="0" borderId="31" xfId="49" applyFont="1" applyFill="1" applyBorder="1" applyAlignment="1">
      <alignment vertical="center"/>
    </xf>
    <xf numFmtId="0" fontId="69" fillId="0" borderId="48" xfId="49" applyFont="1" applyBorder="1" applyAlignment="1">
      <alignment horizontal="center" vertical="center"/>
    </xf>
    <xf numFmtId="0" fontId="72" fillId="0" borderId="58" xfId="49" applyFont="1" applyFill="1" applyBorder="1" applyAlignment="1">
      <alignment horizontal="center" vertical="center"/>
    </xf>
    <xf numFmtId="0" fontId="72" fillId="0" borderId="58" xfId="49" applyFont="1" applyFill="1" applyBorder="1" applyAlignment="1">
      <alignment horizontal="center" vertical="center" wrapText="1"/>
    </xf>
    <xf numFmtId="0" fontId="63" fillId="0" borderId="2" xfId="49" applyFont="1" applyFill="1" applyBorder="1" applyAlignment="1">
      <alignment horizontal="center" vertical="center"/>
    </xf>
    <xf numFmtId="0" fontId="64" fillId="0" borderId="2" xfId="49" applyFont="1" applyFill="1" applyBorder="1" applyAlignment="1">
      <alignment horizontal="center" vertical="center"/>
    </xf>
    <xf numFmtId="0" fontId="124" fillId="0" borderId="0" xfId="49" applyFont="1"/>
    <xf numFmtId="0" fontId="31" fillId="0" borderId="0" xfId="49" applyFont="1" applyAlignment="1">
      <alignment horizontal="centerContinuous" vertical="center"/>
    </xf>
    <xf numFmtId="0" fontId="31" fillId="0" borderId="0" xfId="49" applyFont="1" applyAlignment="1">
      <alignment vertical="center"/>
    </xf>
    <xf numFmtId="17" fontId="31" fillId="0" borderId="0" xfId="49" applyNumberFormat="1" applyFont="1" applyAlignment="1">
      <alignment horizontal="left" vertical="center"/>
    </xf>
    <xf numFmtId="0" fontId="31" fillId="0" borderId="28" xfId="49" applyFont="1" applyBorder="1" applyAlignment="1">
      <alignment horizontal="centerContinuous" vertical="center"/>
    </xf>
    <xf numFmtId="0" fontId="31" fillId="0" borderId="29" xfId="49" applyFont="1" applyBorder="1" applyAlignment="1">
      <alignment horizontal="centerContinuous" vertical="center"/>
    </xf>
    <xf numFmtId="0" fontId="31" fillId="0" borderId="32" xfId="49" applyFont="1" applyBorder="1" applyAlignment="1">
      <alignment horizontal="right" vertical="center"/>
    </xf>
    <xf numFmtId="0" fontId="31" fillId="0" borderId="10" xfId="49" applyFont="1" applyBorder="1" applyAlignment="1">
      <alignment horizontal="right" vertical="center"/>
    </xf>
    <xf numFmtId="0" fontId="31" fillId="0" borderId="30" xfId="49" applyFont="1" applyBorder="1" applyAlignment="1">
      <alignment horizontal="left" vertical="center"/>
    </xf>
    <xf numFmtId="0" fontId="31" fillId="0" borderId="33" xfId="49" applyFont="1" applyBorder="1" applyAlignment="1">
      <alignment horizontal="centerContinuous" vertical="center"/>
    </xf>
    <xf numFmtId="0" fontId="31" fillId="0" borderId="13" xfId="49" applyFont="1" applyBorder="1" applyAlignment="1">
      <alignment horizontal="centerContinuous" vertical="center"/>
    </xf>
    <xf numFmtId="0" fontId="31" fillId="0" borderId="4" xfId="49" applyFont="1" applyBorder="1" applyAlignment="1">
      <alignment horizontal="center" vertical="center"/>
    </xf>
    <xf numFmtId="0" fontId="31" fillId="0" borderId="34" xfId="49" applyFont="1" applyBorder="1" applyAlignment="1">
      <alignment horizontal="center" vertical="center"/>
    </xf>
    <xf numFmtId="3" fontId="70" fillId="0" borderId="34" xfId="49" applyNumberFormat="1" applyFont="1" applyBorder="1" applyAlignment="1">
      <alignment horizontal="center" vertical="center"/>
    </xf>
    <xf numFmtId="0" fontId="31" fillId="0" borderId="5" xfId="49" applyFont="1" applyBorder="1" applyAlignment="1">
      <alignment horizontal="center" vertical="center"/>
    </xf>
    <xf numFmtId="0" fontId="31" fillId="0" borderId="15" xfId="49" applyFont="1" applyBorder="1" applyAlignment="1">
      <alignment horizontal="center" vertical="center"/>
    </xf>
    <xf numFmtId="3" fontId="70" fillId="0" borderId="1" xfId="49" applyNumberFormat="1" applyFont="1" applyBorder="1" applyAlignment="1">
      <alignment horizontal="center" vertical="center"/>
    </xf>
    <xf numFmtId="3" fontId="70" fillId="0" borderId="35" xfId="49" applyNumberFormat="1" applyFont="1" applyBorder="1" applyAlignment="1">
      <alignment horizontal="center" vertical="center"/>
    </xf>
    <xf numFmtId="0" fontId="31" fillId="0" borderId="2" xfId="49" applyFont="1" applyBorder="1" applyAlignment="1">
      <alignment horizontal="center" vertical="center"/>
    </xf>
    <xf numFmtId="3" fontId="70" fillId="0" borderId="27" xfId="49" applyNumberFormat="1" applyFont="1" applyBorder="1" applyAlignment="1">
      <alignment horizontal="center" vertical="center"/>
    </xf>
    <xf numFmtId="3" fontId="70" fillId="0" borderId="2" xfId="49" applyNumberFormat="1" applyFont="1" applyBorder="1" applyAlignment="1">
      <alignment horizontal="center" vertical="center"/>
    </xf>
    <xf numFmtId="165" fontId="70" fillId="0" borderId="27" xfId="49" applyNumberFormat="1" applyFont="1" applyBorder="1" applyAlignment="1">
      <alignment horizontal="center" vertical="center"/>
    </xf>
    <xf numFmtId="3" fontId="31" fillId="0" borderId="0" xfId="49" applyNumberFormat="1" applyFont="1" applyAlignment="1">
      <alignment horizontal="center" vertical="center"/>
    </xf>
    <xf numFmtId="0" fontId="34" fillId="0" borderId="0" xfId="48" applyFont="1"/>
    <xf numFmtId="0" fontId="34" fillId="0" borderId="0" xfId="48" applyFont="1" applyAlignment="1">
      <alignment horizontal="right"/>
    </xf>
    <xf numFmtId="0" fontId="34" fillId="0" borderId="0" xfId="48" applyFont="1" applyAlignment="1">
      <alignment horizontal="left"/>
    </xf>
    <xf numFmtId="0" fontId="34" fillId="0" borderId="28" xfId="48" applyFont="1" applyBorder="1" applyAlignment="1">
      <alignment horizontal="right" vertical="center"/>
    </xf>
    <xf numFmtId="0" fontId="34" fillId="0" borderId="29" xfId="48" applyFont="1" applyBorder="1" applyAlignment="1">
      <alignment vertical="center"/>
    </xf>
    <xf numFmtId="0" fontId="34" fillId="0" borderId="0" xfId="48" applyFont="1" applyAlignment="1">
      <alignment vertical="center"/>
    </xf>
    <xf numFmtId="0" fontId="33" fillId="0" borderId="10" xfId="48" applyFont="1" applyBorder="1" applyAlignment="1">
      <alignment vertical="center"/>
    </xf>
    <xf numFmtId="0" fontId="33" fillId="0" borderId="30" xfId="48" applyFont="1" applyBorder="1" applyAlignment="1">
      <alignment horizontal="left" vertical="center"/>
    </xf>
    <xf numFmtId="0" fontId="33" fillId="0" borderId="26" xfId="48" applyFont="1" applyBorder="1" applyAlignment="1">
      <alignment horizontal="left" vertical="center"/>
    </xf>
    <xf numFmtId="0" fontId="33" fillId="0" borderId="13" xfId="48" applyFont="1" applyBorder="1" applyAlignment="1">
      <alignment horizontal="right" vertical="center"/>
    </xf>
    <xf numFmtId="0" fontId="34" fillId="0" borderId="33" xfId="48" applyFont="1" applyBorder="1" applyAlignment="1">
      <alignment horizontal="centerContinuous" vertical="top"/>
    </xf>
    <xf numFmtId="0" fontId="34" fillId="0" borderId="13" xfId="48" applyFont="1" applyBorder="1" applyAlignment="1">
      <alignment horizontal="centerContinuous"/>
    </xf>
    <xf numFmtId="0" fontId="33" fillId="0" borderId="13" xfId="48" applyFont="1" applyBorder="1" applyAlignment="1">
      <alignment horizontal="center"/>
    </xf>
    <xf numFmtId="0" fontId="125" fillId="0" borderId="13" xfId="48" applyFont="1" applyBorder="1" applyAlignment="1">
      <alignment horizontal="center"/>
    </xf>
    <xf numFmtId="0" fontId="34" fillId="0" borderId="45" xfId="48" applyFont="1" applyBorder="1" applyAlignment="1">
      <alignment vertical="center"/>
    </xf>
    <xf numFmtId="0" fontId="34" fillId="0" borderId="14" xfId="48" applyFont="1" applyBorder="1" applyAlignment="1">
      <alignment horizontal="left" vertical="center"/>
    </xf>
    <xf numFmtId="0" fontId="79" fillId="0" borderId="14" xfId="48" applyFont="1" applyBorder="1" applyAlignment="1">
      <alignment horizontal="center" vertical="center"/>
    </xf>
    <xf numFmtId="165" fontId="79" fillId="0" borderId="14" xfId="48" applyNumberFormat="1" applyFont="1" applyBorder="1" applyAlignment="1">
      <alignment horizontal="center" vertical="center"/>
    </xf>
    <xf numFmtId="0" fontId="34" fillId="0" borderId="31" xfId="48" applyFont="1" applyBorder="1" applyAlignment="1">
      <alignment vertical="center"/>
    </xf>
    <xf numFmtId="0" fontId="34" fillId="0" borderId="23" xfId="48" applyFont="1" applyBorder="1" applyAlignment="1">
      <alignment horizontal="left" vertical="center"/>
    </xf>
    <xf numFmtId="0" fontId="79" fillId="0" borderId="23" xfId="48" applyFont="1" applyBorder="1" applyAlignment="1">
      <alignment horizontal="center" vertical="center"/>
    </xf>
    <xf numFmtId="0" fontId="34" fillId="0" borderId="54" xfId="48" applyFont="1" applyBorder="1" applyAlignment="1">
      <alignment vertical="center"/>
    </xf>
    <xf numFmtId="0" fontId="34" fillId="0" borderId="55" xfId="48" applyFont="1" applyBorder="1" applyAlignment="1">
      <alignment horizontal="left" vertical="center"/>
    </xf>
    <xf numFmtId="0" fontId="79" fillId="0" borderId="55" xfId="48" applyFont="1" applyBorder="1" applyAlignment="1">
      <alignment horizontal="center" vertical="center"/>
    </xf>
    <xf numFmtId="165" fontId="79" fillId="0" borderId="55" xfId="48" applyNumberFormat="1" applyFont="1" applyBorder="1" applyAlignment="1">
      <alignment horizontal="center" vertical="center"/>
    </xf>
    <xf numFmtId="0" fontId="73" fillId="0" borderId="0" xfId="48" applyFont="1" applyAlignment="1">
      <alignment vertical="center"/>
    </xf>
    <xf numFmtId="0" fontId="34" fillId="0" borderId="0" xfId="48" applyFont="1" applyAlignment="1">
      <alignment horizontal="left" vertical="center"/>
    </xf>
    <xf numFmtId="0" fontId="58" fillId="0" borderId="0" xfId="48" applyFont="1" applyAlignment="1">
      <alignment horizontal="left" vertical="center"/>
    </xf>
    <xf numFmtId="0" fontId="51" fillId="0" borderId="0" xfId="48" applyFont="1" applyFill="1" applyBorder="1" applyAlignment="1">
      <alignment vertical="center"/>
    </xf>
    <xf numFmtId="0" fontId="34" fillId="0" borderId="0" xfId="49" applyFont="1" applyBorder="1" applyAlignment="1">
      <alignment horizontal="centerContinuous" vertical="center" wrapText="1"/>
    </xf>
    <xf numFmtId="0" fontId="34" fillId="0" borderId="0" xfId="48" applyFont="1" applyAlignment="1"/>
    <xf numFmtId="0" fontId="34" fillId="0" borderId="3" xfId="48" applyFont="1" applyBorder="1" applyAlignment="1">
      <alignment horizontal="center" vertical="center"/>
    </xf>
    <xf numFmtId="0" fontId="34" fillId="0" borderId="30" xfId="48" applyFont="1" applyBorder="1" applyAlignment="1">
      <alignment horizontal="center" vertical="center"/>
    </xf>
    <xf numFmtId="0" fontId="79" fillId="0" borderId="15" xfId="48" applyFont="1" applyBorder="1" applyAlignment="1">
      <alignment horizontal="center" vertical="center"/>
    </xf>
    <xf numFmtId="0" fontId="79" fillId="0" borderId="5" xfId="48" applyFont="1" applyBorder="1" applyAlignment="1">
      <alignment horizontal="center" vertical="center"/>
    </xf>
    <xf numFmtId="0" fontId="79" fillId="0" borderId="2" xfId="48" applyFont="1" applyBorder="1" applyAlignment="1">
      <alignment horizontal="center" vertical="center"/>
    </xf>
    <xf numFmtId="0" fontId="34" fillId="0" borderId="24" xfId="48" applyFont="1" applyBorder="1" applyAlignment="1">
      <alignment vertical="center"/>
    </xf>
    <xf numFmtId="0" fontId="34" fillId="0" borderId="9" xfId="48" applyFont="1" applyBorder="1" applyAlignment="1">
      <alignment horizontal="left" vertical="center"/>
    </xf>
    <xf numFmtId="0" fontId="79" fillId="0" borderId="22" xfId="48" applyFont="1" applyBorder="1" applyAlignment="1">
      <alignment horizontal="center" vertical="center"/>
    </xf>
    <xf numFmtId="165" fontId="79" fillId="0" borderId="22" xfId="48" applyNumberFormat="1" applyFont="1" applyBorder="1" applyAlignment="1">
      <alignment horizontal="center" vertical="center"/>
    </xf>
    <xf numFmtId="165" fontId="79" fillId="0" borderId="9" xfId="48" applyNumberFormat="1" applyFont="1" applyBorder="1" applyAlignment="1">
      <alignment horizontal="center" vertical="center"/>
    </xf>
    <xf numFmtId="0" fontId="73" fillId="0" borderId="0" xfId="48" applyFont="1" applyAlignment="1">
      <alignment horizontal="left" vertical="center"/>
    </xf>
    <xf numFmtId="0" fontId="33" fillId="0" borderId="0" xfId="49" applyFont="1"/>
    <xf numFmtId="0" fontId="33" fillId="0" borderId="0" xfId="49" applyFont="1" applyAlignment="1">
      <alignment horizontal="left"/>
    </xf>
    <xf numFmtId="0" fontId="33" fillId="0" borderId="4" xfId="49" applyFont="1" applyBorder="1" applyAlignment="1">
      <alignment horizontal="center"/>
    </xf>
    <xf numFmtId="0" fontId="33" fillId="0" borderId="29" xfId="49" applyFont="1" applyBorder="1" applyAlignment="1">
      <alignment horizontal="center" wrapText="1"/>
    </xf>
    <xf numFmtId="0" fontId="33" fillId="0" borderId="5" xfId="49" applyFont="1" applyBorder="1" applyAlignment="1">
      <alignment horizontal="center" vertical="top"/>
    </xf>
    <xf numFmtId="0" fontId="33" fillId="0" borderId="23" xfId="49" applyFont="1" applyBorder="1" applyAlignment="1">
      <alignment horizontal="center" vertical="top" wrapText="1"/>
    </xf>
    <xf numFmtId="0" fontId="40" fillId="0" borderId="34" xfId="49" applyFont="1" applyBorder="1" applyAlignment="1">
      <alignment horizontal="centerContinuous" vertical="center"/>
    </xf>
    <xf numFmtId="0" fontId="125" fillId="0" borderId="17" xfId="49" applyFont="1" applyBorder="1" applyAlignment="1">
      <alignment horizontal="center" vertical="center"/>
    </xf>
    <xf numFmtId="0" fontId="125" fillId="0" borderId="34" xfId="49" applyFont="1" applyBorder="1" applyAlignment="1">
      <alignment horizontal="center" vertical="center"/>
    </xf>
    <xf numFmtId="0" fontId="40" fillId="0" borderId="15" xfId="49" applyFont="1" applyBorder="1" applyAlignment="1">
      <alignment horizontal="centerContinuous" vertical="center"/>
    </xf>
    <xf numFmtId="0" fontId="125" fillId="0" borderId="14" xfId="49" applyFont="1" applyBorder="1" applyAlignment="1">
      <alignment horizontal="center" vertical="center"/>
    </xf>
    <xf numFmtId="0" fontId="125" fillId="0" borderId="1" xfId="49" applyFont="1" applyBorder="1" applyAlignment="1">
      <alignment horizontal="center" vertical="center"/>
    </xf>
    <xf numFmtId="0" fontId="40" fillId="0" borderId="2" xfId="49" applyFont="1" applyBorder="1" applyAlignment="1">
      <alignment horizontal="centerContinuous" vertical="center"/>
    </xf>
    <xf numFmtId="0" fontId="125" fillId="0" borderId="13" xfId="49" quotePrefix="1" applyFont="1" applyBorder="1" applyAlignment="1">
      <alignment horizontal="center" vertical="center"/>
    </xf>
    <xf numFmtId="0" fontId="125" fillId="0" borderId="13" xfId="49" applyFont="1" applyBorder="1" applyAlignment="1">
      <alignment horizontal="center" vertical="center"/>
    </xf>
    <xf numFmtId="0" fontId="125" fillId="0" borderId="27" xfId="49" applyFont="1" applyBorder="1" applyAlignment="1">
      <alignment horizontal="center" vertical="center"/>
    </xf>
    <xf numFmtId="0" fontId="33" fillId="0" borderId="0" xfId="49" applyFont="1" applyAlignment="1">
      <alignment horizontal="right" readingOrder="2"/>
    </xf>
    <xf numFmtId="0" fontId="126" fillId="0" borderId="0" xfId="49" applyFont="1"/>
    <xf numFmtId="0" fontId="127" fillId="0" borderId="0" xfId="49" applyFont="1"/>
    <xf numFmtId="0" fontId="90" fillId="0" borderId="28" xfId="49" applyFont="1" applyBorder="1" applyAlignment="1">
      <alignment horizontal="center" vertical="center"/>
    </xf>
    <xf numFmtId="0" fontId="34" fillId="0" borderId="4" xfId="49" applyFont="1" applyBorder="1" applyAlignment="1">
      <alignment horizontal="center" wrapText="1"/>
    </xf>
    <xf numFmtId="0" fontId="22" fillId="0" borderId="5" xfId="49" applyFont="1" applyBorder="1" applyAlignment="1">
      <alignment horizontal="center" vertical="top" wrapText="1"/>
    </xf>
    <xf numFmtId="0" fontId="34" fillId="0" borderId="5" xfId="49" applyFont="1" applyBorder="1" applyAlignment="1">
      <alignment horizontal="centerContinuous" vertical="top" wrapText="1"/>
    </xf>
    <xf numFmtId="0" fontId="90" fillId="0" borderId="33" xfId="49" applyFont="1" applyBorder="1" applyAlignment="1">
      <alignment horizontal="center" vertical="center"/>
    </xf>
    <xf numFmtId="0" fontId="34" fillId="0" borderId="3" xfId="49" applyFont="1" applyBorder="1" applyAlignment="1">
      <alignment horizontal="center" vertical="center" wrapText="1" readingOrder="1"/>
    </xf>
    <xf numFmtId="0" fontId="22" fillId="0" borderId="15" xfId="49" applyFont="1" applyBorder="1" applyAlignment="1">
      <alignment horizontal="center" vertical="center"/>
    </xf>
    <xf numFmtId="0" fontId="107" fillId="0" borderId="14" xfId="49" applyFont="1" applyBorder="1" applyAlignment="1">
      <alignment horizontal="center" vertical="center"/>
    </xf>
    <xf numFmtId="0" fontId="128" fillId="0" borderId="14" xfId="49" applyFont="1" applyBorder="1" applyAlignment="1">
      <alignment horizontal="center" vertical="center"/>
    </xf>
    <xf numFmtId="0" fontId="75" fillId="0" borderId="14" xfId="49" applyFont="1" applyBorder="1" applyAlignment="1">
      <alignment horizontal="center" vertical="center"/>
    </xf>
    <xf numFmtId="1" fontId="75" fillId="0" borderId="14" xfId="49" applyNumberFormat="1" applyFont="1" applyBorder="1" applyAlignment="1">
      <alignment horizontal="center" vertical="center"/>
    </xf>
    <xf numFmtId="0" fontId="75" fillId="0" borderId="15" xfId="49" applyFont="1" applyBorder="1" applyAlignment="1">
      <alignment horizontal="center" vertical="center"/>
    </xf>
    <xf numFmtId="1" fontId="49" fillId="0" borderId="0" xfId="49" applyNumberFormat="1" applyFont="1"/>
    <xf numFmtId="0" fontId="75" fillId="0" borderId="15" xfId="49" quotePrefix="1" applyFont="1" applyBorder="1" applyAlignment="1">
      <alignment horizontal="center" vertical="center"/>
    </xf>
    <xf numFmtId="0" fontId="22" fillId="0" borderId="5" xfId="49" applyFont="1" applyBorder="1" applyAlignment="1">
      <alignment horizontal="center" vertical="center"/>
    </xf>
    <xf numFmtId="0" fontId="107" fillId="0" borderId="23" xfId="49" applyFont="1" applyBorder="1" applyAlignment="1">
      <alignment horizontal="center" vertical="center"/>
    </xf>
    <xf numFmtId="0" fontId="128" fillId="0" borderId="23" xfId="49" applyFont="1" applyBorder="1" applyAlignment="1">
      <alignment horizontal="center" vertical="center"/>
    </xf>
    <xf numFmtId="0" fontId="75" fillId="0" borderId="23" xfId="49" applyFont="1" applyBorder="1" applyAlignment="1">
      <alignment horizontal="center" vertical="center"/>
    </xf>
    <xf numFmtId="1" fontId="75" fillId="0" borderId="23" xfId="49" applyNumberFormat="1" applyFont="1" applyBorder="1" applyAlignment="1">
      <alignment horizontal="center" vertical="center"/>
    </xf>
    <xf numFmtId="0" fontId="75" fillId="0" borderId="5" xfId="49" applyFont="1" applyBorder="1" applyAlignment="1">
      <alignment horizontal="center" vertical="center"/>
    </xf>
    <xf numFmtId="0" fontId="51" fillId="0" borderId="3" xfId="49" applyFont="1" applyBorder="1" applyAlignment="1">
      <alignment horizontal="center" vertical="center"/>
    </xf>
    <xf numFmtId="1" fontId="107" fillId="0" borderId="3" xfId="49" applyNumberFormat="1" applyFont="1" applyBorder="1" applyAlignment="1">
      <alignment horizontal="center" vertical="center"/>
    </xf>
    <xf numFmtId="0" fontId="107" fillId="0" borderId="3" xfId="49" quotePrefix="1" applyFont="1" applyBorder="1" applyAlignment="1">
      <alignment horizontal="center" vertical="center"/>
    </xf>
    <xf numFmtId="0" fontId="49" fillId="0" borderId="0" xfId="49" applyFont="1" applyAlignment="1">
      <alignment horizontal="right" readingOrder="2"/>
    </xf>
    <xf numFmtId="0" fontId="49" fillId="0" borderId="0" xfId="49" applyFont="1" applyAlignment="1"/>
    <xf numFmtId="0" fontId="51" fillId="0" borderId="0" xfId="49" applyFont="1" applyAlignment="1">
      <alignment horizontal="left"/>
    </xf>
    <xf numFmtId="0" fontId="49" fillId="0" borderId="0" xfId="49" applyFont="1" applyAlignment="1">
      <alignment vertical="justify"/>
    </xf>
    <xf numFmtId="0" fontId="42" fillId="2" borderId="0" xfId="38" applyFont="1" applyFill="1" applyAlignment="1">
      <alignment horizontal="right"/>
    </xf>
    <xf numFmtId="0" fontId="51" fillId="2" borderId="0" xfId="38" applyFont="1" applyFill="1" applyAlignment="1">
      <alignment horizontal="right"/>
    </xf>
    <xf numFmtId="0" fontId="51" fillId="2" borderId="0" xfId="38" applyFont="1" applyFill="1" applyAlignment="1">
      <alignment horizontal="center"/>
    </xf>
    <xf numFmtId="0" fontId="42" fillId="2" borderId="0" xfId="38" applyFont="1" applyFill="1" applyAlignment="1">
      <alignment horizontal="center"/>
    </xf>
    <xf numFmtId="0" fontId="22" fillId="2" borderId="28" xfId="38" applyFont="1" applyFill="1" applyBorder="1" applyAlignment="1">
      <alignment horizontal="center" vertical="center"/>
    </xf>
    <xf numFmtId="0" fontId="22" fillId="2" borderId="8" xfId="38" applyFont="1" applyFill="1" applyBorder="1" applyAlignment="1">
      <alignment horizontal="center" vertical="center"/>
    </xf>
    <xf numFmtId="0" fontId="22" fillId="2" borderId="32" xfId="38" applyFont="1" applyFill="1" applyBorder="1" applyAlignment="1">
      <alignment horizontal="center" vertical="center"/>
    </xf>
    <xf numFmtId="0" fontId="22" fillId="2" borderId="10" xfId="38" applyFont="1" applyFill="1" applyBorder="1" applyAlignment="1">
      <alignment horizontal="center" vertical="center"/>
    </xf>
    <xf numFmtId="0" fontId="22" fillId="2" borderId="4" xfId="38" applyFont="1" applyFill="1" applyBorder="1" applyAlignment="1">
      <alignment horizontal="center"/>
    </xf>
    <xf numFmtId="0" fontId="22" fillId="2" borderId="4" xfId="38" applyFont="1" applyFill="1" applyBorder="1" applyAlignment="1">
      <alignment horizontal="center" vertical="center"/>
    </xf>
    <xf numFmtId="0" fontId="22" fillId="2" borderId="4" xfId="38" applyFont="1" applyFill="1" applyBorder="1" applyAlignment="1">
      <alignment horizontal="center" vertical="center" wrapText="1"/>
    </xf>
    <xf numFmtId="0" fontId="22" fillId="2" borderId="5" xfId="38" applyFont="1" applyFill="1" applyBorder="1" applyAlignment="1">
      <alignment horizontal="center" vertical="center"/>
    </xf>
    <xf numFmtId="0" fontId="22" fillId="2" borderId="5" xfId="38" applyFont="1" applyFill="1" applyBorder="1" applyAlignment="1">
      <alignment horizontal="center"/>
    </xf>
    <xf numFmtId="0" fontId="22" fillId="2" borderId="5" xfId="38" applyFont="1" applyFill="1" applyBorder="1" applyAlignment="1">
      <alignment horizontal="center" vertical="top"/>
    </xf>
    <xf numFmtId="0" fontId="56" fillId="2" borderId="33" xfId="38" applyFont="1" applyFill="1" applyBorder="1" applyAlignment="1">
      <alignment horizontal="center"/>
    </xf>
    <xf numFmtId="0" fontId="56" fillId="2" borderId="13" xfId="38" applyFont="1" applyFill="1" applyBorder="1" applyAlignment="1">
      <alignment horizontal="center"/>
    </xf>
    <xf numFmtId="0" fontId="56" fillId="2" borderId="2" xfId="38" applyFont="1" applyFill="1" applyBorder="1" applyAlignment="1">
      <alignment horizontal="center"/>
    </xf>
    <xf numFmtId="0" fontId="56" fillId="2" borderId="2" xfId="38" applyFont="1" applyFill="1" applyBorder="1" applyAlignment="1">
      <alignment horizontal="center" vertical="top"/>
    </xf>
    <xf numFmtId="0" fontId="56" fillId="2" borderId="16" xfId="38" applyFont="1" applyFill="1" applyBorder="1" applyAlignment="1">
      <alignment horizontal="right" vertical="center"/>
    </xf>
    <xf numFmtId="0" fontId="56" fillId="2" borderId="17" xfId="38" applyFont="1" applyFill="1" applyBorder="1" applyAlignment="1">
      <alignment horizontal="left" vertical="center"/>
    </xf>
    <xf numFmtId="0" fontId="107" fillId="2" borderId="3" xfId="38" applyFont="1" applyFill="1" applyBorder="1" applyAlignment="1">
      <alignment horizontal="center" vertical="center"/>
    </xf>
    <xf numFmtId="0" fontId="98" fillId="0" borderId="0" xfId="47" applyFont="1" applyAlignment="1">
      <alignment horizontal="center"/>
    </xf>
    <xf numFmtId="0" fontId="56" fillId="2" borderId="45" xfId="38" applyFont="1" applyFill="1" applyBorder="1" applyAlignment="1">
      <alignment horizontal="right" vertical="center"/>
    </xf>
    <xf numFmtId="0" fontId="56" fillId="2" borderId="19" xfId="38" applyFont="1" applyFill="1" applyBorder="1" applyAlignment="1">
      <alignment horizontal="left" vertical="center"/>
    </xf>
    <xf numFmtId="0" fontId="98" fillId="0" borderId="0" xfId="47" applyFont="1" applyAlignment="1">
      <alignment horizontal="center" vertical="center"/>
    </xf>
    <xf numFmtId="0" fontId="56" fillId="2" borderId="31" xfId="38" applyFont="1" applyFill="1" applyBorder="1" applyAlignment="1">
      <alignment horizontal="right" vertical="center"/>
    </xf>
    <xf numFmtId="0" fontId="56" fillId="2" borderId="23" xfId="38" applyFont="1" applyFill="1" applyBorder="1" applyAlignment="1">
      <alignment horizontal="left" vertical="center"/>
    </xf>
    <xf numFmtId="0" fontId="107" fillId="2" borderId="3" xfId="38" quotePrefix="1" applyFont="1" applyFill="1" applyBorder="1" applyAlignment="1">
      <alignment horizontal="center" vertical="center"/>
    </xf>
    <xf numFmtId="0" fontId="56" fillId="2" borderId="18" xfId="38" applyFont="1" applyFill="1" applyBorder="1" applyAlignment="1">
      <alignment horizontal="right" vertical="center"/>
    </xf>
    <xf numFmtId="0" fontId="98" fillId="0" borderId="0" xfId="47" applyFont="1" applyFill="1" applyBorder="1"/>
    <xf numFmtId="0" fontId="56" fillId="2" borderId="39" xfId="38" applyFont="1" applyFill="1" applyBorder="1" applyAlignment="1">
      <alignment horizontal="right" vertical="center"/>
    </xf>
    <xf numFmtId="0" fontId="56" fillId="2" borderId="40" xfId="38" applyFont="1" applyFill="1" applyBorder="1" applyAlignment="1">
      <alignment horizontal="left" vertical="center"/>
    </xf>
    <xf numFmtId="0" fontId="56" fillId="2" borderId="46" xfId="38" applyFont="1" applyFill="1" applyBorder="1" applyAlignment="1">
      <alignment horizontal="right" vertical="center"/>
    </xf>
    <xf numFmtId="0" fontId="56" fillId="2" borderId="47" xfId="38" applyFont="1" applyFill="1" applyBorder="1" applyAlignment="1">
      <alignment horizontal="left" vertical="center"/>
    </xf>
    <xf numFmtId="0" fontId="56" fillId="2" borderId="36" xfId="38" applyFont="1" applyFill="1" applyBorder="1" applyAlignment="1">
      <alignment horizontal="right" vertical="center"/>
    </xf>
    <xf numFmtId="0" fontId="56" fillId="2" borderId="37" xfId="38" applyFont="1" applyFill="1" applyBorder="1" applyAlignment="1">
      <alignment horizontal="left" vertical="center"/>
    </xf>
    <xf numFmtId="0" fontId="34" fillId="0" borderId="31" xfId="47" applyFont="1" applyBorder="1"/>
    <xf numFmtId="0" fontId="49" fillId="0" borderId="0" xfId="47" applyFont="1" applyBorder="1"/>
    <xf numFmtId="0" fontId="93" fillId="0" borderId="0" xfId="47" applyFont="1" applyAlignment="1">
      <alignment vertical="center" readingOrder="2"/>
    </xf>
    <xf numFmtId="0" fontId="78" fillId="0" borderId="0" xfId="47" applyFont="1" applyAlignment="1">
      <alignment vertical="center"/>
    </xf>
    <xf numFmtId="0" fontId="64" fillId="0" borderId="28" xfId="47" applyFont="1" applyFill="1" applyBorder="1" applyAlignment="1">
      <alignment horizontal="centerContinuous"/>
    </xf>
    <xf numFmtId="0" fontId="64" fillId="0" borderId="29" xfId="47" applyFont="1" applyFill="1" applyBorder="1" applyAlignment="1">
      <alignment horizontal="right"/>
    </xf>
    <xf numFmtId="0" fontId="72" fillId="0" borderId="33" xfId="47" applyFont="1" applyFill="1" applyBorder="1" applyAlignment="1">
      <alignment horizontal="right" vertical="center"/>
    </xf>
    <xf numFmtId="1" fontId="25" fillId="0" borderId="0" xfId="47" applyNumberFormat="1" applyFont="1" applyAlignment="1">
      <alignment vertical="center"/>
    </xf>
    <xf numFmtId="0" fontId="51" fillId="0" borderId="0" xfId="49" applyFont="1" applyAlignment="1">
      <alignment horizontal="centerContinuous"/>
    </xf>
    <xf numFmtId="0" fontId="42" fillId="0" borderId="0" xfId="49" applyFont="1" applyAlignment="1"/>
    <xf numFmtId="0" fontId="51" fillId="0" borderId="0" xfId="49" applyFont="1" applyAlignment="1"/>
    <xf numFmtId="0" fontId="42" fillId="0" borderId="0" xfId="49" applyFont="1" applyAlignment="1">
      <alignment horizontal="left"/>
    </xf>
    <xf numFmtId="0" fontId="42" fillId="0" borderId="28" xfId="49" applyFont="1" applyBorder="1" applyAlignment="1">
      <alignment horizontal="centerContinuous" vertical="center"/>
    </xf>
    <xf numFmtId="0" fontId="42" fillId="0" borderId="32" xfId="49" applyFont="1" applyBorder="1" applyAlignment="1">
      <alignment horizontal="right" vertical="center"/>
    </xf>
    <xf numFmtId="0" fontId="42" fillId="0" borderId="10" xfId="49" applyFont="1" applyBorder="1" applyAlignment="1">
      <alignment horizontal="left" vertical="center"/>
    </xf>
    <xf numFmtId="0" fontId="42" fillId="0" borderId="31" xfId="49" applyFont="1" applyBorder="1" applyAlignment="1">
      <alignment horizontal="centerContinuous"/>
    </xf>
    <xf numFmtId="0" fontId="42" fillId="0" borderId="5" xfId="49" applyFont="1" applyBorder="1" applyAlignment="1">
      <alignment horizontal="center" vertical="center"/>
    </xf>
    <xf numFmtId="0" fontId="42" fillId="0" borderId="31" xfId="49" applyFont="1" applyBorder="1" applyAlignment="1">
      <alignment horizontal="centerContinuous" vertical="top"/>
    </xf>
    <xf numFmtId="0" fontId="22" fillId="0" borderId="5" xfId="49" applyFont="1" applyBorder="1" applyAlignment="1">
      <alignment horizontal="center" vertical="top"/>
    </xf>
    <xf numFmtId="0" fontId="42" fillId="0" borderId="33" xfId="49" applyFont="1" applyBorder="1" applyAlignment="1">
      <alignment horizontal="centerContinuous"/>
    </xf>
    <xf numFmtId="0" fontId="56" fillId="0" borderId="45" xfId="49" applyFont="1" applyBorder="1" applyAlignment="1">
      <alignment horizontal="center" vertical="center"/>
    </xf>
    <xf numFmtId="0" fontId="42" fillId="0" borderId="31" xfId="49" applyFont="1" applyBorder="1" applyAlignment="1">
      <alignment horizontal="center" vertical="center"/>
    </xf>
    <xf numFmtId="0" fontId="22" fillId="0" borderId="45" xfId="49" applyFont="1" applyBorder="1" applyAlignment="1">
      <alignment horizontal="center" vertical="center"/>
    </xf>
    <xf numFmtId="0" fontId="22" fillId="0" borderId="31" xfId="49" applyNumberFormat="1" applyFont="1" applyBorder="1" applyAlignment="1">
      <alignment horizontal="center" vertical="center"/>
    </xf>
    <xf numFmtId="0" fontId="22" fillId="0" borderId="45" xfId="49" applyNumberFormat="1" applyFont="1" applyBorder="1" applyAlignment="1">
      <alignment horizontal="center" vertical="center"/>
    </xf>
    <xf numFmtId="0" fontId="22" fillId="0" borderId="31" xfId="49" applyFont="1" applyBorder="1" applyAlignment="1">
      <alignment horizontal="center" vertical="center"/>
    </xf>
    <xf numFmtId="0" fontId="34" fillId="0" borderId="36" xfId="49" applyFont="1" applyFill="1" applyBorder="1" applyAlignment="1">
      <alignment horizontal="center"/>
    </xf>
    <xf numFmtId="0" fontId="22" fillId="0" borderId="22" xfId="49" applyFont="1" applyBorder="1" applyAlignment="1">
      <alignment horizontal="center" vertical="center"/>
    </xf>
    <xf numFmtId="0" fontId="9" fillId="0" borderId="0" xfId="49" applyFont="1" applyBorder="1" applyAlignment="1">
      <alignment vertical="center"/>
    </xf>
    <xf numFmtId="0" fontId="42" fillId="0" borderId="0" xfId="49" applyFont="1" applyAlignment="1">
      <alignment horizontal="centerContinuous"/>
    </xf>
    <xf numFmtId="0" fontId="22" fillId="0" borderId="4" xfId="49" applyFont="1" applyBorder="1"/>
    <xf numFmtId="0" fontId="22" fillId="0" borderId="32" xfId="49" applyFont="1" applyBorder="1"/>
    <xf numFmtId="0" fontId="22" fillId="0" borderId="10" xfId="49" applyFont="1" applyBorder="1"/>
    <xf numFmtId="0" fontId="22" fillId="0" borderId="10" xfId="49" applyFont="1" applyBorder="1" applyAlignment="1">
      <alignment horizontal="left"/>
    </xf>
    <xf numFmtId="0" fontId="22" fillId="0" borderId="30" xfId="49" applyFont="1" applyBorder="1" applyAlignment="1">
      <alignment horizontal="left"/>
    </xf>
    <xf numFmtId="0" fontId="22" fillId="0" borderId="29" xfId="49" applyFont="1" applyBorder="1" applyAlignment="1">
      <alignment horizontal="center" vertical="center"/>
    </xf>
    <xf numFmtId="0" fontId="22" fillId="0" borderId="29" xfId="49" applyFont="1" applyBorder="1" applyAlignment="1">
      <alignment horizontal="center" vertical="center" wrapText="1"/>
    </xf>
    <xf numFmtId="0" fontId="22" fillId="0" borderId="4" xfId="49" applyFont="1" applyBorder="1" applyAlignment="1">
      <alignment horizontal="center" vertical="center"/>
    </xf>
    <xf numFmtId="0" fontId="22" fillId="0" borderId="2" xfId="49" applyFont="1" applyBorder="1" applyAlignment="1">
      <alignment horizontal="center" vertical="top"/>
    </xf>
    <xf numFmtId="0" fontId="22" fillId="0" borderId="2" xfId="49" applyFont="1" applyBorder="1" applyAlignment="1">
      <alignment horizontal="center" vertical="center" wrapText="1"/>
    </xf>
    <xf numFmtId="0" fontId="22" fillId="0" borderId="13" xfId="49" applyFont="1" applyBorder="1" applyAlignment="1">
      <alignment horizontal="center" vertical="center"/>
    </xf>
    <xf numFmtId="0" fontId="22" fillId="0" borderId="13" xfId="49" applyFont="1" applyBorder="1" applyAlignment="1">
      <alignment horizontal="center" vertical="center" wrapText="1"/>
    </xf>
    <xf numFmtId="0" fontId="129" fillId="0" borderId="34" xfId="49" applyFont="1" applyBorder="1" applyAlignment="1">
      <alignment horizontal="center" vertical="center"/>
    </xf>
    <xf numFmtId="0" fontId="129" fillId="0" borderId="17" xfId="49" applyFont="1" applyBorder="1" applyAlignment="1">
      <alignment horizontal="center" vertical="center"/>
    </xf>
    <xf numFmtId="165" fontId="129" fillId="0" borderId="34" xfId="49" applyNumberFormat="1" applyFont="1" applyBorder="1" applyAlignment="1">
      <alignment horizontal="center" vertical="center"/>
    </xf>
    <xf numFmtId="16" fontId="129" fillId="0" borderId="15" xfId="49" quotePrefix="1" applyNumberFormat="1" applyFont="1" applyBorder="1" applyAlignment="1">
      <alignment horizontal="center" vertical="center"/>
    </xf>
    <xf numFmtId="0" fontId="129" fillId="0" borderId="14" xfId="49" applyFont="1" applyBorder="1" applyAlignment="1">
      <alignment horizontal="center" vertical="center"/>
    </xf>
    <xf numFmtId="0" fontId="129" fillId="0" borderId="1" xfId="49" applyFont="1" applyBorder="1" applyAlignment="1">
      <alignment horizontal="center" vertical="center"/>
    </xf>
    <xf numFmtId="165" fontId="129" fillId="0" borderId="1" xfId="49" applyNumberFormat="1" applyFont="1" applyBorder="1" applyAlignment="1">
      <alignment horizontal="center" vertical="center"/>
    </xf>
    <xf numFmtId="0" fontId="129" fillId="0" borderId="15" xfId="49" quotePrefix="1" applyFont="1" applyBorder="1" applyAlignment="1">
      <alignment horizontal="center" vertical="center"/>
    </xf>
    <xf numFmtId="0" fontId="129" fillId="0" borderId="14" xfId="49" quotePrefix="1" applyFont="1" applyBorder="1" applyAlignment="1">
      <alignment horizontal="center" vertical="center"/>
    </xf>
    <xf numFmtId="0" fontId="129" fillId="0" borderId="19" xfId="49" applyFont="1" applyBorder="1" applyAlignment="1">
      <alignment horizontal="center" vertical="center"/>
    </xf>
    <xf numFmtId="0" fontId="129" fillId="0" borderId="19" xfId="49" quotePrefix="1" applyFont="1" applyBorder="1" applyAlignment="1">
      <alignment horizontal="center" vertical="center"/>
    </xf>
    <xf numFmtId="0" fontId="129" fillId="0" borderId="2" xfId="49" applyFont="1" applyBorder="1" applyAlignment="1">
      <alignment horizontal="center" vertical="center"/>
    </xf>
    <xf numFmtId="0" fontId="129" fillId="0" borderId="13" xfId="49" applyFont="1" applyBorder="1" applyAlignment="1">
      <alignment horizontal="center" vertical="center"/>
    </xf>
    <xf numFmtId="0" fontId="129" fillId="0" borderId="13" xfId="49" quotePrefix="1" applyFont="1" applyBorder="1" applyAlignment="1">
      <alignment horizontal="center" vertical="center"/>
    </xf>
    <xf numFmtId="0" fontId="129" fillId="0" borderId="50" xfId="49" applyFont="1" applyBorder="1" applyAlignment="1">
      <alignment horizontal="center" vertical="center"/>
    </xf>
    <xf numFmtId="165" fontId="129" fillId="0" borderId="50" xfId="49" applyNumberFormat="1" applyFont="1" applyBorder="1" applyAlignment="1">
      <alignment horizontal="center" vertical="center"/>
    </xf>
    <xf numFmtId="0" fontId="129" fillId="0" borderId="22" xfId="49" applyFont="1" applyBorder="1" applyAlignment="1">
      <alignment horizontal="center" vertical="center"/>
    </xf>
    <xf numFmtId="0" fontId="129" fillId="0" borderId="9" xfId="49" applyFont="1" applyBorder="1" applyAlignment="1">
      <alignment horizontal="center" vertical="center"/>
    </xf>
    <xf numFmtId="165" fontId="129" fillId="0" borderId="22" xfId="49" applyNumberFormat="1" applyFont="1" applyBorder="1" applyAlignment="1">
      <alignment horizontal="center" vertical="center"/>
    </xf>
    <xf numFmtId="0" fontId="56" fillId="0" borderId="0" xfId="49" applyFont="1"/>
    <xf numFmtId="0" fontId="107" fillId="0" borderId="0" xfId="49" applyFont="1"/>
    <xf numFmtId="0" fontId="22" fillId="0" borderId="14" xfId="49" applyFont="1" applyBorder="1" applyAlignment="1">
      <alignment vertical="center"/>
    </xf>
    <xf numFmtId="3" fontId="22" fillId="0" borderId="15" xfId="49" applyNumberFormat="1" applyFont="1" applyBorder="1" applyAlignment="1">
      <alignment horizontal="center" vertical="center"/>
    </xf>
    <xf numFmtId="3" fontId="42" fillId="0" borderId="0" xfId="49" applyNumberFormat="1" applyFont="1" applyBorder="1"/>
    <xf numFmtId="0" fontId="42" fillId="3" borderId="0" xfId="49" applyFont="1" applyFill="1" applyBorder="1"/>
    <xf numFmtId="0" fontId="22" fillId="2" borderId="14" xfId="49" applyFont="1" applyFill="1" applyBorder="1" applyAlignment="1">
      <alignment vertical="center"/>
    </xf>
    <xf numFmtId="3" fontId="22" fillId="2" borderId="15" xfId="49" applyNumberFormat="1" applyFont="1" applyFill="1" applyBorder="1" applyAlignment="1">
      <alignment horizontal="center" vertical="center"/>
    </xf>
    <xf numFmtId="3" fontId="42" fillId="2" borderId="0" xfId="49" applyNumberFormat="1" applyFont="1" applyFill="1" applyBorder="1"/>
    <xf numFmtId="0" fontId="42" fillId="2" borderId="0" xfId="49" applyFont="1" applyFill="1" applyBorder="1"/>
    <xf numFmtId="0" fontId="22" fillId="2" borderId="31" xfId="49" applyFont="1" applyFill="1" applyBorder="1" applyAlignment="1">
      <alignment vertical="center"/>
    </xf>
    <xf numFmtId="0" fontId="22" fillId="2" borderId="23" xfId="49" applyFont="1" applyFill="1" applyBorder="1" applyAlignment="1">
      <alignment vertical="center"/>
    </xf>
    <xf numFmtId="3" fontId="22" fillId="2" borderId="5" xfId="49" applyNumberFormat="1" applyFont="1" applyFill="1" applyBorder="1" applyAlignment="1">
      <alignment horizontal="center" vertical="center"/>
    </xf>
    <xf numFmtId="3" fontId="22" fillId="2" borderId="5" xfId="49" quotePrefix="1" applyNumberFormat="1" applyFont="1" applyFill="1" applyBorder="1" applyAlignment="1">
      <alignment horizontal="center" vertical="center"/>
    </xf>
    <xf numFmtId="0" fontId="22" fillId="2" borderId="54" xfId="49" applyFont="1" applyFill="1" applyBorder="1" applyAlignment="1">
      <alignment vertical="center"/>
    </xf>
    <xf numFmtId="0" fontId="22" fillId="2" borderId="55" xfId="49" applyFont="1" applyFill="1" applyBorder="1" applyAlignment="1">
      <alignment vertical="center"/>
    </xf>
    <xf numFmtId="3" fontId="22" fillId="2" borderId="57" xfId="49" applyNumberFormat="1" applyFont="1" applyFill="1" applyBorder="1" applyAlignment="1">
      <alignment horizontal="center" vertical="center"/>
    </xf>
    <xf numFmtId="0" fontId="51" fillId="2" borderId="0" xfId="49" applyFont="1" applyFill="1" applyBorder="1"/>
    <xf numFmtId="0" fontId="51" fillId="2" borderId="0" xfId="49" applyFont="1" applyFill="1"/>
    <xf numFmtId="0" fontId="51" fillId="0" borderId="0" xfId="49" applyFont="1" applyBorder="1" applyAlignment="1">
      <alignment readingOrder="2"/>
    </xf>
    <xf numFmtId="3" fontId="34" fillId="0" borderId="0" xfId="49" applyNumberFormat="1" applyFont="1" applyBorder="1" applyAlignment="1"/>
    <xf numFmtId="3" fontId="34" fillId="0" borderId="4" xfId="49" applyNumberFormat="1" applyFont="1" applyBorder="1" applyAlignment="1">
      <alignment horizontal="center"/>
    </xf>
    <xf numFmtId="3" fontId="34" fillId="0" borderId="5" xfId="49" applyNumberFormat="1" applyFont="1" applyBorder="1" applyAlignment="1">
      <alignment horizontal="center"/>
    </xf>
    <xf numFmtId="0" fontId="34" fillId="0" borderId="2" xfId="49" applyFont="1" applyBorder="1" applyAlignment="1">
      <alignment horizontal="centerContinuous"/>
    </xf>
    <xf numFmtId="3" fontId="34" fillId="0" borderId="2" xfId="49" applyNumberFormat="1" applyFont="1" applyBorder="1" applyAlignment="1">
      <alignment horizontal="center"/>
    </xf>
    <xf numFmtId="0" fontId="34" fillId="3" borderId="0" xfId="49" applyFont="1" applyFill="1" applyBorder="1"/>
    <xf numFmtId="3" fontId="34" fillId="0" borderId="34" xfId="38" applyNumberFormat="1" applyFont="1" applyBorder="1" applyAlignment="1">
      <alignment horizontal="center" vertical="center"/>
    </xf>
    <xf numFmtId="3" fontId="34" fillId="0" borderId="34" xfId="49" applyNumberFormat="1" applyFont="1" applyBorder="1" applyAlignment="1">
      <alignment horizontal="center" vertical="center"/>
    </xf>
    <xf numFmtId="2" fontId="34" fillId="0" borderId="34" xfId="49" applyNumberFormat="1" applyFont="1" applyBorder="1" applyAlignment="1">
      <alignment horizontal="center" vertical="center"/>
    </xf>
    <xf numFmtId="3" fontId="34" fillId="0" borderId="0" xfId="49" applyNumberFormat="1" applyFont="1" applyBorder="1"/>
    <xf numFmtId="9" fontId="34" fillId="0" borderId="0" xfId="49" applyNumberFormat="1" applyFont="1" applyBorder="1"/>
    <xf numFmtId="9" fontId="34" fillId="0" borderId="0" xfId="54" applyFont="1" applyBorder="1"/>
    <xf numFmtId="3" fontId="34" fillId="0" borderId="1" xfId="38" applyNumberFormat="1" applyFont="1" applyBorder="1" applyAlignment="1">
      <alignment horizontal="center" vertical="center"/>
    </xf>
    <xf numFmtId="3" fontId="34" fillId="0" borderId="1" xfId="49" applyNumberFormat="1" applyFont="1" applyBorder="1" applyAlignment="1">
      <alignment horizontal="center" vertical="center"/>
    </xf>
    <xf numFmtId="0" fontId="34" fillId="0" borderId="1" xfId="49" applyFont="1" applyBorder="1" applyAlignment="1">
      <alignment horizontal="center" vertical="center"/>
    </xf>
    <xf numFmtId="2" fontId="34" fillId="0" borderId="1" xfId="49" applyNumberFormat="1" applyFont="1" applyBorder="1" applyAlignment="1">
      <alignment horizontal="center" vertical="center"/>
    </xf>
    <xf numFmtId="3" fontId="34" fillId="2" borderId="1" xfId="38" applyNumberFormat="1" applyFont="1" applyFill="1" applyBorder="1" applyAlignment="1">
      <alignment horizontal="center" vertical="center"/>
    </xf>
    <xf numFmtId="3" fontId="34" fillId="2" borderId="1" xfId="49" applyNumberFormat="1" applyFont="1" applyFill="1" applyBorder="1" applyAlignment="1">
      <alignment horizontal="center" vertical="center"/>
    </xf>
    <xf numFmtId="0" fontId="34" fillId="2" borderId="1" xfId="49" applyFont="1" applyFill="1" applyBorder="1" applyAlignment="1">
      <alignment horizontal="center" vertical="center"/>
    </xf>
    <xf numFmtId="2" fontId="34" fillId="2" borderId="1" xfId="49" applyNumberFormat="1" applyFont="1" applyFill="1" applyBorder="1" applyAlignment="1">
      <alignment horizontal="center" vertical="center"/>
    </xf>
    <xf numFmtId="3" fontId="34" fillId="2" borderId="0" xfId="49" applyNumberFormat="1" applyFont="1" applyFill="1" applyBorder="1"/>
    <xf numFmtId="0" fontId="34" fillId="2" borderId="0" xfId="49" applyFont="1" applyFill="1" applyBorder="1"/>
    <xf numFmtId="3" fontId="34" fillId="0" borderId="27" xfId="38" applyNumberFormat="1" applyFont="1" applyBorder="1" applyAlignment="1">
      <alignment horizontal="center" vertical="center"/>
    </xf>
    <xf numFmtId="3" fontId="34" fillId="0" borderId="27" xfId="49" applyNumberFormat="1" applyFont="1" applyBorder="1" applyAlignment="1">
      <alignment horizontal="center" vertical="center"/>
    </xf>
    <xf numFmtId="0" fontId="34" fillId="0" borderId="27" xfId="49" applyFont="1" applyBorder="1" applyAlignment="1">
      <alignment horizontal="center" vertical="center"/>
    </xf>
    <xf numFmtId="2" fontId="34" fillId="0" borderId="27" xfId="49" applyNumberFormat="1" applyFont="1" applyBorder="1" applyAlignment="1">
      <alignment horizontal="center" vertical="center"/>
    </xf>
    <xf numFmtId="0" fontId="34" fillId="0" borderId="33" xfId="49" applyFont="1" applyBorder="1" applyAlignment="1">
      <alignment horizontal="right" vertical="center"/>
    </xf>
    <xf numFmtId="0" fontId="34" fillId="0" borderId="13" xfId="49" applyFont="1" applyBorder="1" applyAlignment="1">
      <alignment horizontal="left" vertical="center"/>
    </xf>
    <xf numFmtId="3" fontId="34" fillId="0" borderId="2" xfId="49" applyNumberFormat="1" applyFont="1" applyBorder="1" applyAlignment="1">
      <alignment horizontal="center" vertical="center"/>
    </xf>
    <xf numFmtId="2" fontId="34" fillId="0" borderId="2" xfId="49" applyNumberFormat="1" applyFont="1" applyBorder="1" applyAlignment="1">
      <alignment horizontal="center" vertical="center"/>
    </xf>
    <xf numFmtId="3" fontId="34" fillId="0" borderId="3" xfId="38" applyNumberFormat="1" applyFont="1" applyBorder="1" applyAlignment="1">
      <alignment horizontal="center" vertical="center"/>
    </xf>
    <xf numFmtId="3" fontId="34" fillId="0" borderId="15" xfId="49" applyNumberFormat="1" applyFont="1" applyBorder="1" applyAlignment="1">
      <alignment horizontal="center" vertical="center"/>
    </xf>
    <xf numFmtId="0" fontId="34" fillId="0" borderId="15" xfId="49" applyFont="1" applyBorder="1" applyAlignment="1">
      <alignment horizontal="center" vertical="center"/>
    </xf>
    <xf numFmtId="2" fontId="34" fillId="0" borderId="15" xfId="49" applyNumberFormat="1" applyFont="1" applyBorder="1" applyAlignment="1">
      <alignment horizontal="center" vertical="center"/>
    </xf>
    <xf numFmtId="0" fontId="10" fillId="0" borderId="0" xfId="49" applyFont="1" applyBorder="1"/>
    <xf numFmtId="0" fontId="16" fillId="0" borderId="0" xfId="49" applyFont="1" applyBorder="1" applyAlignment="1">
      <alignment horizontal="right"/>
    </xf>
    <xf numFmtId="0" fontId="16" fillId="0" borderId="0" xfId="49" applyFont="1" applyBorder="1" applyAlignment="1"/>
    <xf numFmtId="0" fontId="16" fillId="0" borderId="0" xfId="49" applyFont="1" applyBorder="1" applyAlignment="1">
      <alignment horizontal="left"/>
    </xf>
    <xf numFmtId="0" fontId="10" fillId="0" borderId="28" xfId="49" applyFont="1" applyBorder="1" applyAlignment="1">
      <alignment horizontal="centerContinuous"/>
    </xf>
    <xf numFmtId="0" fontId="10" fillId="0" borderId="8" xfId="49" applyFont="1" applyBorder="1" applyAlignment="1">
      <alignment horizontal="centerContinuous"/>
    </xf>
    <xf numFmtId="0" fontId="10" fillId="0" borderId="31" xfId="49" applyFont="1" applyBorder="1" applyAlignment="1">
      <alignment horizontal="centerContinuous"/>
    </xf>
    <xf numFmtId="0" fontId="10" fillId="0" borderId="0" xfId="49" applyFont="1" applyBorder="1" applyAlignment="1">
      <alignment horizontal="centerContinuous"/>
    </xf>
    <xf numFmtId="0" fontId="10" fillId="0" borderId="31" xfId="49" applyFont="1" applyBorder="1" applyAlignment="1">
      <alignment vertical="top"/>
    </xf>
    <xf numFmtId="0" fontId="10" fillId="0" borderId="23" xfId="49" applyFont="1" applyBorder="1" applyAlignment="1">
      <alignment horizontal="left" vertical="top"/>
    </xf>
    <xf numFmtId="0" fontId="10" fillId="0" borderId="23" xfId="49" applyFont="1" applyBorder="1" applyAlignment="1">
      <alignment horizontal="centerContinuous"/>
    </xf>
    <xf numFmtId="0" fontId="56" fillId="0" borderId="16" xfId="49" applyFont="1" applyBorder="1" applyAlignment="1">
      <alignment vertical="center"/>
    </xf>
    <xf numFmtId="0" fontId="56" fillId="0" borderId="17" xfId="49" applyFont="1" applyBorder="1" applyAlignment="1">
      <alignment horizontal="left" vertical="center"/>
    </xf>
    <xf numFmtId="3" fontId="10" fillId="0" borderId="0" xfId="49" applyNumberFormat="1" applyFont="1" applyBorder="1"/>
    <xf numFmtId="9" fontId="10" fillId="0" borderId="0" xfId="54" applyFont="1" applyBorder="1"/>
    <xf numFmtId="0" fontId="56" fillId="2" borderId="45" xfId="49" applyFont="1" applyFill="1" applyBorder="1" applyAlignment="1">
      <alignment vertical="center"/>
    </xf>
    <xf numFmtId="0" fontId="56" fillId="2" borderId="14" xfId="49" applyFont="1" applyFill="1" applyBorder="1" applyAlignment="1">
      <alignment horizontal="left" vertical="center"/>
    </xf>
    <xf numFmtId="3" fontId="16" fillId="2" borderId="1" xfId="49" applyNumberFormat="1" applyFont="1" applyFill="1" applyBorder="1" applyAlignment="1">
      <alignment horizontal="center" vertical="center"/>
    </xf>
    <xf numFmtId="0" fontId="10" fillId="2" borderId="0" xfId="49" applyFont="1" applyFill="1" applyBorder="1"/>
    <xf numFmtId="3" fontId="10" fillId="2" borderId="0" xfId="49" applyNumberFormat="1" applyFont="1" applyFill="1" applyBorder="1"/>
    <xf numFmtId="9" fontId="10" fillId="2" borderId="0" xfId="54" applyFont="1" applyFill="1" applyBorder="1"/>
    <xf numFmtId="0" fontId="56" fillId="0" borderId="45" xfId="49" applyFont="1" applyBorder="1" applyAlignment="1">
      <alignment vertical="center"/>
    </xf>
    <xf numFmtId="0" fontId="56" fillId="0" borderId="14" xfId="49" applyFont="1" applyBorder="1" applyAlignment="1">
      <alignment horizontal="left" vertical="center"/>
    </xf>
    <xf numFmtId="3" fontId="16" fillId="0" borderId="1" xfId="49" applyNumberFormat="1" applyFont="1" applyBorder="1" applyAlignment="1">
      <alignment horizontal="center" vertical="center"/>
    </xf>
    <xf numFmtId="3" fontId="16" fillId="0" borderId="27" xfId="49" applyNumberFormat="1" applyFont="1" applyBorder="1" applyAlignment="1">
      <alignment horizontal="center" vertical="center"/>
    </xf>
    <xf numFmtId="0" fontId="56" fillId="0" borderId="24" xfId="49" applyFont="1" applyBorder="1" applyAlignment="1">
      <alignment horizontal="right" vertical="center"/>
    </xf>
    <xf numFmtId="0" fontId="56" fillId="0" borderId="9" xfId="49" applyFont="1" applyBorder="1" applyAlignment="1">
      <alignment horizontal="left" vertical="center"/>
    </xf>
    <xf numFmtId="3" fontId="16" fillId="0" borderId="3" xfId="49" applyNumberFormat="1" applyFont="1" applyBorder="1" applyAlignment="1">
      <alignment horizontal="center" vertical="center"/>
    </xf>
    <xf numFmtId="0" fontId="16" fillId="0" borderId="3" xfId="49" applyFont="1" applyBorder="1" applyAlignment="1">
      <alignment horizontal="center" vertical="center"/>
    </xf>
    <xf numFmtId="3" fontId="16" fillId="3" borderId="1" xfId="49" applyNumberFormat="1" applyFont="1" applyFill="1" applyBorder="1" applyAlignment="1">
      <alignment horizontal="center" vertical="center"/>
    </xf>
    <xf numFmtId="38" fontId="34" fillId="0" borderId="0" xfId="50" applyNumberFormat="1" applyFont="1" applyBorder="1"/>
    <xf numFmtId="0" fontId="34" fillId="0" borderId="16" xfId="49" applyFont="1" applyBorder="1" applyAlignment="1">
      <alignment horizontal="center" vertical="center"/>
    </xf>
    <xf numFmtId="0" fontId="34" fillId="0" borderId="14" xfId="49" applyFont="1" applyBorder="1" applyAlignment="1">
      <alignment horizontal="center" vertical="center" wrapText="1"/>
    </xf>
    <xf numFmtId="3" fontId="75" fillId="0" borderId="34" xfId="49" applyNumberFormat="1" applyFont="1" applyBorder="1" applyAlignment="1">
      <alignment horizontal="center" vertical="center"/>
    </xf>
    <xf numFmtId="0" fontId="34" fillId="0" borderId="45" xfId="49" applyFont="1" applyBorder="1" applyAlignment="1">
      <alignment horizontal="center" vertical="center" wrapText="1"/>
    </xf>
    <xf numFmtId="3" fontId="75" fillId="0" borderId="1" xfId="49" applyNumberFormat="1" applyFont="1" applyBorder="1" applyAlignment="1">
      <alignment horizontal="center" vertical="center"/>
    </xf>
    <xf numFmtId="0" fontId="34" fillId="0" borderId="52" xfId="49" applyFont="1" applyBorder="1" applyAlignment="1">
      <alignment horizontal="center" vertical="center" wrapText="1"/>
    </xf>
    <xf numFmtId="3" fontId="75" fillId="0" borderId="15" xfId="49" applyNumberFormat="1" applyFont="1" applyBorder="1" applyAlignment="1">
      <alignment horizontal="center" vertical="center"/>
    </xf>
    <xf numFmtId="0" fontId="34" fillId="0" borderId="15" xfId="49" applyFont="1" applyBorder="1" applyAlignment="1">
      <alignment horizontal="center" vertical="top"/>
    </xf>
    <xf numFmtId="0" fontId="34" fillId="0" borderId="44" xfId="49" applyFont="1" applyBorder="1" applyAlignment="1">
      <alignment horizontal="center" vertical="center"/>
    </xf>
    <xf numFmtId="0" fontId="34" fillId="0" borderId="42" xfId="49" applyFont="1" applyBorder="1" applyAlignment="1">
      <alignment horizontal="center" vertical="center"/>
    </xf>
    <xf numFmtId="3" fontId="34" fillId="0" borderId="0" xfId="49" applyNumberFormat="1" applyFont="1"/>
    <xf numFmtId="0" fontId="34" fillId="0" borderId="33" xfId="49" applyFont="1" applyBorder="1" applyAlignment="1"/>
    <xf numFmtId="0" fontId="56" fillId="0" borderId="45" xfId="49" applyFont="1" applyBorder="1" applyAlignment="1">
      <alignment horizontal="center"/>
    </xf>
    <xf numFmtId="0" fontId="56" fillId="0" borderId="39" xfId="49" applyFont="1" applyBorder="1" applyAlignment="1">
      <alignment horizontal="center"/>
    </xf>
    <xf numFmtId="0" fontId="34" fillId="0" borderId="45" xfId="49" applyFont="1" applyBorder="1" applyAlignment="1">
      <alignment horizontal="center"/>
    </xf>
    <xf numFmtId="0" fontId="56" fillId="0" borderId="45" xfId="49" applyNumberFormat="1" applyFont="1" applyBorder="1" applyAlignment="1">
      <alignment horizontal="center"/>
    </xf>
    <xf numFmtId="0" fontId="56" fillId="0" borderId="31" xfId="49" applyNumberFormat="1" applyFont="1" applyBorder="1" applyAlignment="1">
      <alignment horizontal="center"/>
    </xf>
    <xf numFmtId="0" fontId="56" fillId="0" borderId="24" xfId="49" applyFont="1" applyBorder="1" applyAlignment="1">
      <alignment horizontal="center" vertical="center"/>
    </xf>
    <xf numFmtId="0" fontId="132" fillId="0" borderId="0" xfId="49" applyFont="1" applyBorder="1"/>
    <xf numFmtId="0" fontId="32" fillId="0" borderId="0" xfId="49" applyFont="1" applyBorder="1" applyAlignment="1"/>
    <xf numFmtId="0" fontId="32" fillId="0" borderId="0" xfId="49" applyFont="1" applyBorder="1" applyAlignment="1">
      <alignment horizontal="center"/>
    </xf>
    <xf numFmtId="0" fontId="32" fillId="0" borderId="0" xfId="49" applyFont="1" applyBorder="1" applyAlignment="1">
      <alignment horizontal="left"/>
    </xf>
    <xf numFmtId="0" fontId="19" fillId="0" borderId="28" xfId="49" applyFont="1" applyBorder="1" applyAlignment="1">
      <alignment horizontal="centerContinuous"/>
    </xf>
    <xf numFmtId="0" fontId="19" fillId="0" borderId="29" xfId="49" applyFont="1" applyBorder="1" applyAlignment="1">
      <alignment horizontal="centerContinuous"/>
    </xf>
    <xf numFmtId="0" fontId="19" fillId="0" borderId="31" xfId="49" applyFont="1" applyBorder="1" applyAlignment="1">
      <alignment horizontal="centerContinuous"/>
    </xf>
    <xf numFmtId="0" fontId="19" fillId="0" borderId="23" xfId="49" applyFont="1" applyBorder="1" applyAlignment="1">
      <alignment horizontal="centerContinuous"/>
    </xf>
    <xf numFmtId="0" fontId="19" fillId="0" borderId="31" xfId="49" applyFont="1" applyBorder="1" applyAlignment="1">
      <alignment horizontal="right"/>
    </xf>
    <xf numFmtId="0" fontId="19" fillId="0" borderId="23" xfId="49" applyFont="1" applyBorder="1" applyAlignment="1">
      <alignment horizontal="left"/>
    </xf>
    <xf numFmtId="0" fontId="19" fillId="0" borderId="33" xfId="49" applyFont="1" applyBorder="1" applyAlignment="1">
      <alignment horizontal="centerContinuous"/>
    </xf>
    <xf numFmtId="0" fontId="19" fillId="0" borderId="13" xfId="49" applyFont="1" applyBorder="1" applyAlignment="1">
      <alignment horizontal="centerContinuous"/>
    </xf>
    <xf numFmtId="0" fontId="19" fillId="0" borderId="45" xfId="49" applyFont="1" applyBorder="1" applyAlignment="1">
      <alignment vertical="center"/>
    </xf>
    <xf numFmtId="0" fontId="19" fillId="0" borderId="14" xfId="49" applyFont="1" applyBorder="1" applyAlignment="1">
      <alignment horizontal="left" vertical="center"/>
    </xf>
    <xf numFmtId="3" fontId="19" fillId="0" borderId="15" xfId="49" applyNumberFormat="1" applyFont="1" applyBorder="1" applyAlignment="1">
      <alignment horizontal="center" vertical="center"/>
    </xf>
    <xf numFmtId="0" fontId="19" fillId="0" borderId="31" xfId="49" applyFont="1" applyBorder="1" applyAlignment="1">
      <alignment vertical="center"/>
    </xf>
    <xf numFmtId="0" fontId="19" fillId="0" borderId="23" xfId="49" applyFont="1" applyBorder="1" applyAlignment="1">
      <alignment horizontal="left" vertical="center"/>
    </xf>
    <xf numFmtId="3" fontId="19" fillId="2" borderId="15" xfId="49" applyNumberFormat="1" applyFont="1" applyFill="1" applyBorder="1" applyAlignment="1">
      <alignment horizontal="center" vertical="center"/>
    </xf>
    <xf numFmtId="0" fontId="19" fillId="2" borderId="39" xfId="49" applyFont="1" applyFill="1" applyBorder="1" applyAlignment="1">
      <alignment vertical="center"/>
    </xf>
    <xf numFmtId="0" fontId="19" fillId="2" borderId="40" xfId="49" applyFont="1" applyFill="1" applyBorder="1" applyAlignment="1">
      <alignment horizontal="left" vertical="center"/>
    </xf>
    <xf numFmtId="0" fontId="19" fillId="0" borderId="32" xfId="49" applyFont="1" applyBorder="1" applyAlignment="1">
      <alignment horizontal="right" vertical="center"/>
    </xf>
    <xf numFmtId="0" fontId="19" fillId="0" borderId="30" xfId="49" applyFont="1" applyBorder="1" applyAlignment="1">
      <alignment horizontal="left" vertical="center"/>
    </xf>
    <xf numFmtId="3" fontId="19" fillId="0" borderId="3" xfId="49" applyNumberFormat="1" applyFont="1" applyBorder="1" applyAlignment="1">
      <alignment horizontal="center" vertical="center"/>
    </xf>
    <xf numFmtId="0" fontId="49" fillId="0" borderId="0" xfId="49" applyFont="1" applyBorder="1" applyAlignment="1">
      <alignment horizontal="center"/>
    </xf>
    <xf numFmtId="0" fontId="3" fillId="0" borderId="0" xfId="47" applyFont="1" applyAlignment="1">
      <alignment vertical="center"/>
    </xf>
    <xf numFmtId="0" fontId="67" fillId="0" borderId="0" xfId="47" applyFont="1" applyAlignment="1">
      <alignment vertical="center" readingOrder="2"/>
    </xf>
    <xf numFmtId="0" fontId="93" fillId="0" borderId="0" xfId="47" applyFont="1" applyAlignment="1">
      <alignment vertical="center"/>
    </xf>
    <xf numFmtId="0" fontId="14" fillId="0" borderId="0" xfId="47" applyFont="1" applyAlignment="1">
      <alignment horizontal="left" vertical="center"/>
    </xf>
    <xf numFmtId="0" fontId="14" fillId="0" borderId="0" xfId="47" applyFont="1" applyAlignment="1">
      <alignment vertical="center"/>
    </xf>
    <xf numFmtId="0" fontId="115" fillId="0" borderId="0" xfId="47" applyFont="1" applyAlignment="1">
      <alignment vertical="center"/>
    </xf>
    <xf numFmtId="0" fontId="26" fillId="0" borderId="0" xfId="47" applyFont="1" applyAlignment="1">
      <alignment vertical="center"/>
    </xf>
    <xf numFmtId="0" fontId="46" fillId="0" borderId="28" xfId="47" applyFont="1" applyBorder="1" applyAlignment="1">
      <alignment vertical="center"/>
    </xf>
    <xf numFmtId="0" fontId="46" fillId="0" borderId="29" xfId="47" applyFont="1" applyBorder="1" applyAlignment="1">
      <alignment vertical="center"/>
    </xf>
    <xf numFmtId="0" fontId="122" fillId="0" borderId="4" xfId="47" applyFont="1" applyBorder="1" applyAlignment="1">
      <alignment horizontal="center" vertical="center" wrapText="1"/>
    </xf>
    <xf numFmtId="0" fontId="46" fillId="0" borderId="33" xfId="47" applyFont="1" applyBorder="1" applyAlignment="1">
      <alignment vertical="center"/>
    </xf>
    <xf numFmtId="0" fontId="46" fillId="0" borderId="13" xfId="47" applyFont="1" applyBorder="1" applyAlignment="1">
      <alignment vertical="center"/>
    </xf>
    <xf numFmtId="0" fontId="122" fillId="0" borderId="2" xfId="47" applyFont="1" applyBorder="1" applyAlignment="1">
      <alignment horizontal="center" vertical="center"/>
    </xf>
    <xf numFmtId="0" fontId="122" fillId="0" borderId="2" xfId="47" applyFont="1" applyBorder="1" applyAlignment="1">
      <alignment horizontal="center" vertical="center" wrapText="1"/>
    </xf>
    <xf numFmtId="3" fontId="46" fillId="0" borderId="19" xfId="47" applyNumberFormat="1" applyFont="1" applyBorder="1" applyAlignment="1">
      <alignment horizontal="center" vertical="center"/>
    </xf>
    <xf numFmtId="0" fontId="3" fillId="0" borderId="0" xfId="47" applyFont="1" applyAlignment="1">
      <alignment horizontal="right" vertical="center" readingOrder="2"/>
    </xf>
    <xf numFmtId="0" fontId="3" fillId="0" borderId="0" xfId="47" applyFont="1" applyAlignment="1">
      <alignment horizontal="left" vertical="center"/>
    </xf>
    <xf numFmtId="0" fontId="34" fillId="0" borderId="0" xfId="49" applyFont="1" applyBorder="1" applyAlignment="1">
      <alignment horizontal="center" vertical="center"/>
    </xf>
    <xf numFmtId="0" fontId="56" fillId="0" borderId="31" xfId="49" applyFont="1" applyBorder="1" applyAlignment="1">
      <alignment horizontal="right"/>
    </xf>
    <xf numFmtId="0" fontId="56" fillId="0" borderId="23" xfId="49" applyFont="1" applyBorder="1" applyAlignment="1">
      <alignment horizontal="left"/>
    </xf>
    <xf numFmtId="0" fontId="88" fillId="0" borderId="5" xfId="49" applyFont="1" applyBorder="1" applyAlignment="1">
      <alignment horizontal="center" vertical="center"/>
    </xf>
    <xf numFmtId="0" fontId="56" fillId="0" borderId="5" xfId="49" applyFont="1" applyBorder="1" applyAlignment="1">
      <alignment horizontal="center" vertical="center" shrinkToFit="1"/>
    </xf>
    <xf numFmtId="0" fontId="56" fillId="0" borderId="31" xfId="49" applyFont="1" applyBorder="1" applyAlignment="1">
      <alignment horizontal="centerContinuous" vertical="top"/>
    </xf>
    <xf numFmtId="0" fontId="56" fillId="0" borderId="23" xfId="49" applyFont="1" applyBorder="1" applyAlignment="1">
      <alignment horizontal="centerContinuous" vertical="top"/>
    </xf>
    <xf numFmtId="0" fontId="56" fillId="0" borderId="33" xfId="49" applyFont="1" applyBorder="1" applyAlignment="1">
      <alignment horizontal="centerContinuous" vertical="top"/>
    </xf>
    <xf numFmtId="0" fontId="56" fillId="0" borderId="13" xfId="49" applyFont="1" applyBorder="1" applyAlignment="1">
      <alignment horizontal="centerContinuous" vertical="top"/>
    </xf>
    <xf numFmtId="0" fontId="56" fillId="0" borderId="18" xfId="49" applyFont="1" applyBorder="1" applyAlignment="1">
      <alignment vertical="center"/>
    </xf>
    <xf numFmtId="0" fontId="56" fillId="0" borderId="19" xfId="49" applyFont="1" applyBorder="1" applyAlignment="1">
      <alignment horizontal="left" vertical="center"/>
    </xf>
    <xf numFmtId="3" fontId="107" fillId="2" borderId="1" xfId="49" applyNumberFormat="1" applyFont="1" applyFill="1" applyBorder="1" applyAlignment="1">
      <alignment horizontal="center" vertical="center"/>
    </xf>
    <xf numFmtId="3" fontId="34" fillId="0" borderId="0" xfId="49" applyNumberFormat="1" applyFont="1" applyBorder="1" applyAlignment="1">
      <alignment horizontal="right" indent="1"/>
    </xf>
    <xf numFmtId="0" fontId="56" fillId="2" borderId="18" xfId="49" applyFont="1" applyFill="1" applyBorder="1" applyAlignment="1">
      <alignment vertical="center"/>
    </xf>
    <xf numFmtId="0" fontId="56" fillId="2" borderId="19" xfId="49" applyFont="1" applyFill="1" applyBorder="1" applyAlignment="1">
      <alignment horizontal="left" vertical="center"/>
    </xf>
    <xf numFmtId="3" fontId="49" fillId="2" borderId="0" xfId="49" applyNumberFormat="1" applyFont="1" applyFill="1" applyBorder="1"/>
    <xf numFmtId="0" fontId="56" fillId="0" borderId="20" xfId="49" applyFont="1" applyBorder="1" applyAlignment="1">
      <alignment vertical="center"/>
    </xf>
    <xf numFmtId="0" fontId="56" fillId="0" borderId="21" xfId="49" applyFont="1" applyBorder="1" applyAlignment="1">
      <alignment horizontal="left" vertical="center"/>
    </xf>
    <xf numFmtId="3" fontId="107" fillId="0" borderId="27" xfId="49" applyNumberFormat="1" applyFont="1" applyBorder="1" applyAlignment="1">
      <alignment horizontal="center" vertical="center"/>
    </xf>
    <xf numFmtId="0" fontId="56" fillId="0" borderId="32" xfId="49" applyFont="1" applyBorder="1" applyAlignment="1">
      <alignment horizontal="right" vertical="center"/>
    </xf>
    <xf numFmtId="0" fontId="56" fillId="0" borderId="30" xfId="49" applyFont="1" applyBorder="1" applyAlignment="1">
      <alignment horizontal="left" vertical="center"/>
    </xf>
    <xf numFmtId="3" fontId="107" fillId="0" borderId="3" xfId="49" applyNumberFormat="1" applyFont="1" applyBorder="1" applyAlignment="1">
      <alignment horizontal="center" vertical="center"/>
    </xf>
    <xf numFmtId="0" fontId="49" fillId="0" borderId="0" xfId="49" applyFont="1" applyBorder="1" applyAlignment="1">
      <alignment horizontal="right" vertical="center"/>
    </xf>
    <xf numFmtId="0" fontId="49" fillId="0" borderId="0" xfId="49" applyFont="1" applyBorder="1" applyAlignment="1">
      <alignment horizontal="center" vertical="center"/>
    </xf>
    <xf numFmtId="3" fontId="107" fillId="0" borderId="60" xfId="49" applyNumberFormat="1" applyFont="1" applyBorder="1" applyAlignment="1">
      <alignment horizontal="center" vertical="center"/>
    </xf>
    <xf numFmtId="0" fontId="34" fillId="0" borderId="0" xfId="49" applyFont="1" applyBorder="1" applyAlignment="1">
      <alignment horizontal="right" indent="1"/>
    </xf>
    <xf numFmtId="0" fontId="34" fillId="0" borderId="2" xfId="49" applyFont="1" applyBorder="1" applyAlignment="1">
      <alignment horizontal="center" vertical="top"/>
    </xf>
    <xf numFmtId="0" fontId="34" fillId="0" borderId="34" xfId="49" applyFont="1" applyBorder="1" applyAlignment="1">
      <alignment horizontal="center" vertical="center" wrapText="1"/>
    </xf>
    <xf numFmtId="3" fontId="133" fillId="0" borderId="14" xfId="49" applyNumberFormat="1" applyFont="1" applyBorder="1" applyAlignment="1">
      <alignment horizontal="center" vertical="center"/>
    </xf>
    <xf numFmtId="0" fontId="34" fillId="0" borderId="15" xfId="49" applyFont="1" applyBorder="1" applyAlignment="1">
      <alignment horizontal="center" vertical="center" wrapText="1"/>
    </xf>
    <xf numFmtId="0" fontId="34" fillId="0" borderId="2" xfId="49" applyFont="1" applyBorder="1" applyAlignment="1">
      <alignment horizontal="center" vertical="center" wrapText="1"/>
    </xf>
    <xf numFmtId="3" fontId="133" fillId="0" borderId="13" xfId="49" applyNumberFormat="1" applyFont="1" applyBorder="1" applyAlignment="1">
      <alignment horizontal="center" vertical="center"/>
    </xf>
    <xf numFmtId="0" fontId="34" fillId="0" borderId="0" xfId="49" applyFont="1" applyAlignment="1">
      <alignment horizontal="right" readingOrder="2"/>
    </xf>
    <xf numFmtId="0" fontId="22" fillId="0" borderId="28" xfId="49" applyFont="1" applyBorder="1" applyAlignment="1">
      <alignment horizontal="center"/>
    </xf>
    <xf numFmtId="0" fontId="22" fillId="0" borderId="31" xfId="49" applyFont="1" applyBorder="1" applyAlignment="1">
      <alignment horizontal="center"/>
    </xf>
    <xf numFmtId="0" fontId="22" fillId="0" borderId="33" xfId="49" applyFont="1" applyBorder="1" applyAlignment="1">
      <alignment horizontal="center" vertical="top"/>
    </xf>
    <xf numFmtId="0" fontId="51" fillId="0" borderId="2" xfId="49" applyFont="1" applyBorder="1" applyAlignment="1">
      <alignment horizontal="center" vertical="top"/>
    </xf>
    <xf numFmtId="0" fontId="56" fillId="0" borderId="31" xfId="49" applyFont="1" applyBorder="1" applyAlignment="1">
      <alignment horizontal="center" vertical="top"/>
    </xf>
    <xf numFmtId="0" fontId="22" fillId="0" borderId="39" xfId="49" applyFont="1" applyBorder="1" applyAlignment="1">
      <alignment horizontal="center"/>
    </xf>
    <xf numFmtId="0" fontId="22" fillId="0" borderId="45" xfId="49" applyFont="1" applyBorder="1" applyAlignment="1">
      <alignment horizontal="center" vertical="top"/>
    </xf>
    <xf numFmtId="0" fontId="22" fillId="0" borderId="24" xfId="49" applyFont="1" applyBorder="1" applyAlignment="1">
      <alignment horizontal="center" vertical="center"/>
    </xf>
    <xf numFmtId="0" fontId="33" fillId="0" borderId="0" xfId="49" applyFont="1" applyBorder="1" applyAlignment="1">
      <alignment vertical="center" wrapText="1"/>
    </xf>
    <xf numFmtId="0" fontId="33" fillId="0" borderId="0" xfId="49" applyFont="1" applyBorder="1" applyAlignment="1">
      <alignment horizontal="right" vertical="center" wrapText="1"/>
    </xf>
    <xf numFmtId="0" fontId="33" fillId="0" borderId="0" xfId="49" applyFont="1" applyBorder="1" applyAlignment="1">
      <alignment horizontal="center" vertical="center" wrapText="1"/>
    </xf>
    <xf numFmtId="0" fontId="33" fillId="0" borderId="0" xfId="49" applyFont="1" applyBorder="1" applyAlignment="1">
      <alignment horizontal="left" vertical="center" wrapText="1"/>
    </xf>
    <xf numFmtId="0" fontId="33" fillId="0" borderId="28" xfId="49" applyFont="1" applyBorder="1" applyAlignment="1">
      <alignment horizontal="centerContinuous" vertical="center" wrapText="1"/>
    </xf>
    <xf numFmtId="0" fontId="33" fillId="0" borderId="8" xfId="49" applyFont="1" applyBorder="1" applyAlignment="1">
      <alignment horizontal="centerContinuous" vertical="center" wrapText="1"/>
    </xf>
    <xf numFmtId="0" fontId="33" fillId="0" borderId="32" xfId="49" applyFont="1" applyBorder="1" applyAlignment="1">
      <alignment horizontal="center" vertical="center" wrapText="1"/>
    </xf>
    <xf numFmtId="0" fontId="33" fillId="0" borderId="10" xfId="49" applyFont="1" applyBorder="1" applyAlignment="1">
      <alignment horizontal="center" vertical="center" wrapText="1"/>
    </xf>
    <xf numFmtId="0" fontId="33" fillId="0" borderId="30" xfId="49" applyFont="1" applyBorder="1" applyAlignment="1">
      <alignment horizontal="center" vertical="center" wrapText="1"/>
    </xf>
    <xf numFmtId="0" fontId="33" fillId="0" borderId="8" xfId="49" applyFont="1" applyBorder="1" applyAlignment="1">
      <alignment horizontal="center" vertical="center" wrapText="1"/>
    </xf>
    <xf numFmtId="0" fontId="33" fillId="0" borderId="4" xfId="49" applyFont="1" applyBorder="1" applyAlignment="1">
      <alignment horizontal="center" vertical="center" wrapText="1"/>
    </xf>
    <xf numFmtId="0" fontId="33" fillId="0" borderId="31" xfId="49" applyFont="1" applyBorder="1" applyAlignment="1">
      <alignment horizontal="right" vertical="center" wrapText="1"/>
    </xf>
    <xf numFmtId="0" fontId="33" fillId="0" borderId="23" xfId="49" applyFont="1" applyBorder="1" applyAlignment="1">
      <alignment horizontal="left" vertical="center" wrapText="1"/>
    </xf>
    <xf numFmtId="0" fontId="33" fillId="0" borderId="5" xfId="49" applyFont="1" applyBorder="1" applyAlignment="1">
      <alignment horizontal="center" vertical="center" wrapText="1"/>
    </xf>
    <xf numFmtId="0" fontId="33" fillId="0" borderId="5" xfId="49" applyFont="1" applyBorder="1" applyAlignment="1">
      <alignment horizontal="center" vertical="center" wrapText="1" shrinkToFit="1"/>
    </xf>
    <xf numFmtId="0" fontId="33" fillId="0" borderId="33" xfId="49" applyFont="1" applyBorder="1" applyAlignment="1">
      <alignment horizontal="centerContinuous" vertical="center" wrapText="1"/>
    </xf>
    <xf numFmtId="0" fontId="33" fillId="0" borderId="23" xfId="49" applyFont="1" applyBorder="1" applyAlignment="1">
      <alignment horizontal="centerContinuous" vertical="center" wrapText="1"/>
    </xf>
    <xf numFmtId="0" fontId="33" fillId="0" borderId="2" xfId="49" applyFont="1" applyBorder="1" applyAlignment="1">
      <alignment horizontal="center" vertical="center" wrapText="1"/>
    </xf>
    <xf numFmtId="0" fontId="33" fillId="0" borderId="16" xfId="49" applyFont="1" applyBorder="1" applyAlignment="1">
      <alignment vertical="center" wrapText="1"/>
    </xf>
    <xf numFmtId="0" fontId="33" fillId="0" borderId="17" xfId="49" applyFont="1" applyBorder="1" applyAlignment="1">
      <alignment horizontal="left" vertical="center" wrapText="1"/>
    </xf>
    <xf numFmtId="3" fontId="125" fillId="0" borderId="34" xfId="49" applyNumberFormat="1" applyFont="1" applyBorder="1" applyAlignment="1">
      <alignment horizontal="center" vertical="center" wrapText="1"/>
    </xf>
    <xf numFmtId="0" fontId="33" fillId="0" borderId="18" xfId="49" applyFont="1" applyBorder="1" applyAlignment="1">
      <alignment vertical="center" wrapText="1"/>
    </xf>
    <xf numFmtId="0" fontId="33" fillId="0" borderId="19" xfId="49" applyFont="1" applyBorder="1" applyAlignment="1">
      <alignment horizontal="left" vertical="center" wrapText="1"/>
    </xf>
    <xf numFmtId="3" fontId="125" fillId="0" borderId="1" xfId="49" applyNumberFormat="1" applyFont="1" applyBorder="1" applyAlignment="1">
      <alignment horizontal="center" vertical="center" wrapText="1"/>
    </xf>
    <xf numFmtId="0" fontId="33" fillId="0" borderId="20" xfId="49" applyFont="1" applyBorder="1" applyAlignment="1">
      <alignment vertical="center" wrapText="1"/>
    </xf>
    <xf numFmtId="0" fontId="33" fillId="0" borderId="21" xfId="49" applyFont="1" applyBorder="1" applyAlignment="1">
      <alignment horizontal="left" vertical="center" wrapText="1"/>
    </xf>
    <xf numFmtId="3" fontId="125" fillId="0" borderId="27" xfId="49" applyNumberFormat="1" applyFont="1" applyBorder="1" applyAlignment="1">
      <alignment horizontal="center" vertical="center" wrapText="1"/>
    </xf>
    <xf numFmtId="0" fontId="33" fillId="0" borderId="32" xfId="49" applyFont="1" applyBorder="1" applyAlignment="1">
      <alignment horizontal="right" vertical="center" wrapText="1"/>
    </xf>
    <xf numFmtId="0" fontId="33" fillId="0" borderId="30" xfId="49" applyFont="1" applyBorder="1" applyAlignment="1">
      <alignment horizontal="left" vertical="center" wrapText="1"/>
    </xf>
    <xf numFmtId="3" fontId="125" fillId="0" borderId="3" xfId="49" applyNumberFormat="1" applyFont="1" applyBorder="1" applyAlignment="1">
      <alignment horizontal="center" vertical="center" wrapText="1"/>
    </xf>
    <xf numFmtId="0" fontId="33" fillId="0" borderId="31" xfId="49" applyFont="1" applyFill="1" applyBorder="1" applyAlignment="1">
      <alignment vertical="center" wrapText="1"/>
    </xf>
    <xf numFmtId="0" fontId="90" fillId="0" borderId="0" xfId="49" applyFont="1" applyBorder="1" applyAlignment="1">
      <alignment horizontal="right"/>
    </xf>
    <xf numFmtId="0" fontId="90" fillId="0" borderId="0" xfId="49" applyFont="1" applyBorder="1" applyAlignment="1"/>
    <xf numFmtId="0" fontId="90" fillId="0" borderId="0" xfId="49" applyFont="1" applyBorder="1" applyAlignment="1">
      <alignment horizontal="left" vertical="center"/>
    </xf>
    <xf numFmtId="0" fontId="56" fillId="0" borderId="8" xfId="49" applyFont="1" applyBorder="1" applyAlignment="1">
      <alignment horizontal="centerContinuous"/>
    </xf>
    <xf numFmtId="0" fontId="56" fillId="0" borderId="10" xfId="49" applyFont="1" applyBorder="1" applyAlignment="1">
      <alignment horizontal="center" vertical="center"/>
    </xf>
    <xf numFmtId="0" fontId="56" fillId="0" borderId="30" xfId="49" applyFont="1" applyBorder="1" applyAlignment="1">
      <alignment horizontal="center" vertical="center"/>
    </xf>
    <xf numFmtId="0" fontId="56" fillId="0" borderId="8" xfId="49" applyFont="1" applyBorder="1" applyAlignment="1">
      <alignment horizontal="center" vertical="center"/>
    </xf>
    <xf numFmtId="171" fontId="107" fillId="0" borderId="34" xfId="49" applyNumberFormat="1" applyFont="1" applyBorder="1" applyAlignment="1">
      <alignment horizontal="center" vertical="center"/>
    </xf>
    <xf numFmtId="171" fontId="107" fillId="0" borderId="1" xfId="49" applyNumberFormat="1" applyFont="1" applyBorder="1" applyAlignment="1">
      <alignment horizontal="center" vertical="center"/>
    </xf>
    <xf numFmtId="0" fontId="56" fillId="0" borderId="39" xfId="49" applyFont="1" applyBorder="1" applyAlignment="1">
      <alignment vertical="center"/>
    </xf>
    <xf numFmtId="0" fontId="56" fillId="0" borderId="40" xfId="49" applyFont="1" applyBorder="1" applyAlignment="1">
      <alignment horizontal="left" vertical="center"/>
    </xf>
    <xf numFmtId="3" fontId="107" fillId="0" borderId="35" xfId="49" applyNumberFormat="1" applyFont="1" applyBorder="1" applyAlignment="1">
      <alignment horizontal="center" vertical="center"/>
    </xf>
    <xf numFmtId="0" fontId="56" fillId="0" borderId="20" xfId="49" applyFont="1" applyBorder="1" applyAlignment="1">
      <alignment horizontal="right" vertical="center"/>
    </xf>
    <xf numFmtId="1" fontId="107" fillId="0" borderId="27" xfId="49" applyNumberFormat="1" applyFont="1" applyBorder="1" applyAlignment="1">
      <alignment horizontal="center" vertical="center"/>
    </xf>
    <xf numFmtId="171" fontId="107" fillId="0" borderId="27" xfId="49" applyNumberFormat="1" applyFont="1" applyBorder="1" applyAlignment="1">
      <alignment horizontal="center" vertical="center"/>
    </xf>
    <xf numFmtId="0" fontId="41" fillId="0" borderId="0" xfId="49" applyFont="1" applyBorder="1" applyAlignment="1">
      <alignment horizontal="right" vertical="center"/>
    </xf>
    <xf numFmtId="0" fontId="41" fillId="0" borderId="0" xfId="49" applyFont="1" applyBorder="1" applyAlignment="1">
      <alignment vertical="center"/>
    </xf>
    <xf numFmtId="0" fontId="41" fillId="0" borderId="0" xfId="49" applyFont="1" applyBorder="1" applyAlignment="1">
      <alignment horizontal="center" vertical="center"/>
    </xf>
    <xf numFmtId="0" fontId="41" fillId="0" borderId="0" xfId="49" applyFont="1" applyBorder="1" applyAlignment="1">
      <alignment horizontal="left" vertical="center"/>
    </xf>
    <xf numFmtId="0" fontId="33" fillId="0" borderId="28" xfId="49" applyFont="1" applyBorder="1" applyAlignment="1">
      <alignment horizontal="centerContinuous" vertical="center"/>
    </xf>
    <xf numFmtId="0" fontId="33" fillId="0" borderId="29" xfId="49" applyFont="1" applyBorder="1" applyAlignment="1">
      <alignment horizontal="centerContinuous" vertical="center"/>
    </xf>
    <xf numFmtId="0" fontId="33" fillId="0" borderId="32" xfId="49" applyFont="1" applyBorder="1" applyAlignment="1">
      <alignment horizontal="center" vertical="center"/>
    </xf>
    <xf numFmtId="0" fontId="33" fillId="0" borderId="31" xfId="49" applyFont="1" applyBorder="1" applyAlignment="1">
      <alignment horizontal="right" vertical="center"/>
    </xf>
    <xf numFmtId="0" fontId="33" fillId="0" borderId="23" xfId="49" applyFont="1" applyBorder="1" applyAlignment="1">
      <alignment horizontal="left" vertical="center"/>
    </xf>
    <xf numFmtId="0" fontId="33" fillId="0" borderId="31" xfId="49" applyFont="1" applyBorder="1" applyAlignment="1">
      <alignment horizontal="center" vertical="center"/>
    </xf>
    <xf numFmtId="0" fontId="33" fillId="0" borderId="23" xfId="49" applyFont="1" applyBorder="1" applyAlignment="1">
      <alignment horizontal="center" vertical="center" shrinkToFit="1"/>
    </xf>
    <xf numFmtId="0" fontId="33" fillId="0" borderId="31" xfId="49" applyFont="1" applyBorder="1" applyAlignment="1">
      <alignment horizontal="center" vertical="center" shrinkToFit="1"/>
    </xf>
    <xf numFmtId="0" fontId="33" fillId="0" borderId="33" xfId="49" applyFont="1" applyBorder="1" applyAlignment="1">
      <alignment horizontal="centerContinuous" vertical="center"/>
    </xf>
    <xf numFmtId="0" fontId="33" fillId="0" borderId="23" xfId="49" applyFont="1" applyBorder="1" applyAlignment="1">
      <alignment horizontal="centerContinuous" vertical="center"/>
    </xf>
    <xf numFmtId="0" fontId="33" fillId="0" borderId="33" xfId="49" applyFont="1" applyBorder="1" applyAlignment="1">
      <alignment horizontal="center" vertical="center"/>
    </xf>
    <xf numFmtId="0" fontId="33" fillId="0" borderId="13" xfId="49" applyFont="1" applyBorder="1" applyAlignment="1">
      <alignment horizontal="center" vertical="center" shrinkToFit="1"/>
    </xf>
    <xf numFmtId="0" fontId="33" fillId="0" borderId="33" xfId="49" applyFont="1" applyBorder="1" applyAlignment="1">
      <alignment horizontal="center" vertical="center" shrinkToFit="1"/>
    </xf>
    <xf numFmtId="0" fontId="33" fillId="0" borderId="16" xfId="49" applyFont="1" applyBorder="1" applyAlignment="1">
      <alignment vertical="center"/>
    </xf>
    <xf numFmtId="0" fontId="33" fillId="0" borderId="17" xfId="49" applyFont="1" applyBorder="1" applyAlignment="1">
      <alignment horizontal="left" vertical="center"/>
    </xf>
    <xf numFmtId="3" fontId="125" fillId="0" borderId="34" xfId="49" applyNumberFormat="1" applyFont="1" applyBorder="1" applyAlignment="1">
      <alignment horizontal="center" vertical="center"/>
    </xf>
    <xf numFmtId="0" fontId="33" fillId="0" borderId="18" xfId="49" applyFont="1" applyBorder="1" applyAlignment="1">
      <alignment vertical="center"/>
    </xf>
    <xf numFmtId="0" fontId="33" fillId="0" borderId="19" xfId="49" applyFont="1" applyBorder="1" applyAlignment="1">
      <alignment horizontal="left" vertical="center"/>
    </xf>
    <xf numFmtId="3" fontId="125" fillId="0" borderId="1" xfId="49" applyNumberFormat="1" applyFont="1" applyBorder="1" applyAlignment="1">
      <alignment horizontal="center" vertical="center"/>
    </xf>
    <xf numFmtId="0" fontId="33" fillId="0" borderId="20" xfId="49" applyFont="1" applyBorder="1" applyAlignment="1">
      <alignment vertical="center"/>
    </xf>
    <xf numFmtId="0" fontId="33" fillId="0" borderId="21" xfId="49" applyFont="1" applyBorder="1" applyAlignment="1">
      <alignment horizontal="left" vertical="center"/>
    </xf>
    <xf numFmtId="0" fontId="33" fillId="0" borderId="33" xfId="49" applyFont="1" applyBorder="1" applyAlignment="1">
      <alignment vertical="center"/>
    </xf>
    <xf numFmtId="0" fontId="33" fillId="0" borderId="13" xfId="49" applyFont="1" applyBorder="1" applyAlignment="1">
      <alignment horizontal="left" vertical="center"/>
    </xf>
    <xf numFmtId="0" fontId="33" fillId="0" borderId="32" xfId="49" applyFont="1" applyBorder="1" applyAlignment="1">
      <alignment horizontal="right" vertical="center"/>
    </xf>
    <xf numFmtId="0" fontId="33" fillId="0" borderId="30" xfId="49" applyFont="1" applyBorder="1" applyAlignment="1">
      <alignment horizontal="left" vertical="center"/>
    </xf>
    <xf numFmtId="3" fontId="125" fillId="0" borderId="3" xfId="49" applyNumberFormat="1" applyFont="1" applyBorder="1" applyAlignment="1">
      <alignment horizontal="center" vertical="center"/>
    </xf>
    <xf numFmtId="0" fontId="42" fillId="0" borderId="0" xfId="45" applyFont="1" applyBorder="1"/>
    <xf numFmtId="0" fontId="42" fillId="0" borderId="0" xfId="45" applyFont="1" applyBorder="1" applyAlignment="1">
      <alignment horizontal="right"/>
    </xf>
    <xf numFmtId="0" fontId="42" fillId="0" borderId="0" xfId="45" applyFont="1" applyBorder="1" applyAlignment="1"/>
    <xf numFmtId="0" fontId="22" fillId="0" borderId="28" xfId="45" applyFont="1" applyBorder="1" applyAlignment="1">
      <alignment horizontal="centerContinuous"/>
    </xf>
    <xf numFmtId="0" fontId="22" fillId="0" borderId="29" xfId="45" applyFont="1" applyBorder="1" applyAlignment="1">
      <alignment horizontal="centerContinuous"/>
    </xf>
    <xf numFmtId="0" fontId="22" fillId="0" borderId="32" xfId="45" applyFont="1" applyBorder="1" applyAlignment="1">
      <alignment horizontal="right" vertical="center"/>
    </xf>
    <xf numFmtId="0" fontId="22" fillId="0" borderId="10" xfId="45" applyFont="1" applyBorder="1" applyAlignment="1">
      <alignment horizontal="right" vertical="center"/>
    </xf>
    <xf numFmtId="0" fontId="22" fillId="0" borderId="30" xfId="45" applyFont="1" applyBorder="1" applyAlignment="1">
      <alignment horizontal="left" vertical="center"/>
    </xf>
    <xf numFmtId="0" fontId="22" fillId="0" borderId="31" xfId="45" applyFont="1" applyBorder="1" applyAlignment="1">
      <alignment horizontal="center" wrapText="1"/>
    </xf>
    <xf numFmtId="0" fontId="22" fillId="0" borderId="23" xfId="45" applyFont="1" applyBorder="1" applyAlignment="1">
      <alignment horizontal="center" wrapText="1"/>
    </xf>
    <xf numFmtId="0" fontId="22" fillId="0" borderId="5" xfId="45" applyFont="1" applyBorder="1" applyAlignment="1">
      <alignment horizontal="center" vertical="center" textRotation="90" wrapText="1"/>
    </xf>
    <xf numFmtId="0" fontId="42" fillId="0" borderId="0" xfId="45" applyFont="1" applyBorder="1" applyAlignment="1">
      <alignment wrapText="1"/>
    </xf>
    <xf numFmtId="0" fontId="22" fillId="0" borderId="31" xfId="45" applyFont="1" applyBorder="1" applyAlignment="1">
      <alignment horizontal="right" wrapText="1"/>
    </xf>
    <xf numFmtId="0" fontId="22" fillId="0" borderId="23" xfId="45" applyFont="1" applyBorder="1" applyAlignment="1">
      <alignment horizontal="left" wrapText="1"/>
    </xf>
    <xf numFmtId="0" fontId="56" fillId="0" borderId="16" xfId="45" applyFont="1" applyBorder="1" applyAlignment="1">
      <alignment vertical="center"/>
    </xf>
    <xf numFmtId="0" fontId="56" fillId="0" borderId="17" xfId="45" applyFont="1" applyBorder="1" applyAlignment="1">
      <alignment horizontal="left" vertical="center"/>
    </xf>
    <xf numFmtId="0" fontId="107" fillId="0" borderId="34" xfId="45" applyFont="1" applyBorder="1" applyAlignment="1">
      <alignment horizontal="center" vertical="center"/>
    </xf>
    <xf numFmtId="0" fontId="107" fillId="0" borderId="17" xfId="45" applyFont="1" applyBorder="1" applyAlignment="1">
      <alignment horizontal="center" vertical="center"/>
    </xf>
    <xf numFmtId="0" fontId="34" fillId="0" borderId="0" xfId="45" applyFont="1" applyBorder="1"/>
    <xf numFmtId="0" fontId="56" fillId="0" borderId="45" xfId="45" applyFont="1" applyBorder="1" applyAlignment="1">
      <alignment vertical="center"/>
    </xf>
    <xf numFmtId="0" fontId="56" fillId="0" borderId="14" xfId="45" applyFont="1" applyBorder="1" applyAlignment="1">
      <alignment horizontal="left" vertical="center"/>
    </xf>
    <xf numFmtId="0" fontId="107" fillId="0" borderId="15" xfId="45" applyFont="1" applyBorder="1" applyAlignment="1">
      <alignment horizontal="center" vertical="center"/>
    </xf>
    <xf numFmtId="0" fontId="107" fillId="0" borderId="14" xfId="45" applyFont="1" applyBorder="1" applyAlignment="1">
      <alignment horizontal="center" vertical="center"/>
    </xf>
    <xf numFmtId="0" fontId="34" fillId="0" borderId="1" xfId="45" applyFont="1" applyBorder="1" applyAlignment="1">
      <alignment horizontal="center"/>
    </xf>
    <xf numFmtId="0" fontId="50" fillId="0" borderId="15" xfId="45" applyFont="1" applyBorder="1" applyAlignment="1">
      <alignment horizontal="center" vertical="center"/>
    </xf>
    <xf numFmtId="0" fontId="107" fillId="0" borderId="14" xfId="45" quotePrefix="1" applyFont="1" applyBorder="1" applyAlignment="1">
      <alignment horizontal="center" vertical="center"/>
    </xf>
    <xf numFmtId="0" fontId="49" fillId="0" borderId="14" xfId="45" applyFont="1" applyBorder="1" applyAlignment="1">
      <alignment horizontal="left" vertical="center"/>
    </xf>
    <xf numFmtId="0" fontId="107" fillId="0" borderId="15" xfId="45" quotePrefix="1" applyFont="1" applyBorder="1" applyAlignment="1">
      <alignment horizontal="center" vertical="center"/>
    </xf>
    <xf numFmtId="0" fontId="56" fillId="0" borderId="24" xfId="45" applyFont="1" applyBorder="1" applyAlignment="1">
      <alignment horizontal="right" vertical="center"/>
    </xf>
    <xf numFmtId="0" fontId="56" fillId="0" borderId="9" xfId="45" applyFont="1" applyBorder="1" applyAlignment="1">
      <alignment horizontal="left" vertical="center"/>
    </xf>
    <xf numFmtId="0" fontId="107" fillId="0" borderId="22" xfId="45" applyFont="1" applyBorder="1" applyAlignment="1">
      <alignment horizontal="center" vertical="center"/>
    </xf>
    <xf numFmtId="0" fontId="57" fillId="0" borderId="22" xfId="45" applyFont="1" applyBorder="1" applyAlignment="1">
      <alignment horizontal="center" vertical="center"/>
    </xf>
    <xf numFmtId="0" fontId="34" fillId="0" borderId="8" xfId="45" applyFont="1" applyBorder="1" applyAlignment="1">
      <alignment readingOrder="2"/>
    </xf>
    <xf numFmtId="0" fontId="34" fillId="0" borderId="0" xfId="45" applyFont="1" applyBorder="1" applyAlignment="1"/>
    <xf numFmtId="0" fontId="34" fillId="0" borderId="0" xfId="45" applyFont="1" applyBorder="1" applyAlignment="1">
      <alignment horizontal="right"/>
    </xf>
    <xf numFmtId="0" fontId="56" fillId="0" borderId="28" xfId="45" applyFont="1" applyBorder="1" applyAlignment="1">
      <alignment horizontal="centerContinuous"/>
    </xf>
    <xf numFmtId="0" fontId="56" fillId="0" borderId="29" xfId="45" applyFont="1" applyBorder="1" applyAlignment="1">
      <alignment horizontal="centerContinuous"/>
    </xf>
    <xf numFmtId="0" fontId="56" fillId="0" borderId="32" xfId="45" applyFont="1" applyBorder="1" applyAlignment="1">
      <alignment horizontal="right" vertical="center"/>
    </xf>
    <xf numFmtId="0" fontId="56" fillId="0" borderId="10" xfId="45" applyFont="1" applyBorder="1" applyAlignment="1">
      <alignment horizontal="right" vertical="center"/>
    </xf>
    <xf numFmtId="0" fontId="56" fillId="0" borderId="30" xfId="45" applyFont="1" applyBorder="1" applyAlignment="1">
      <alignment horizontal="left" vertical="center"/>
    </xf>
    <xf numFmtId="0" fontId="56" fillId="0" borderId="31" xfId="45" applyFont="1" applyBorder="1" applyAlignment="1">
      <alignment horizontal="center" wrapText="1"/>
    </xf>
    <xf numFmtId="0" fontId="56" fillId="0" borderId="23" xfId="45" applyFont="1" applyBorder="1" applyAlignment="1">
      <alignment horizontal="center" wrapText="1"/>
    </xf>
    <xf numFmtId="0" fontId="56" fillId="0" borderId="5" xfId="45" applyFont="1" applyBorder="1" applyAlignment="1">
      <alignment horizontal="center" vertical="center" textRotation="90" wrapText="1"/>
    </xf>
    <xf numFmtId="0" fontId="34" fillId="0" borderId="0" xfId="45" applyFont="1" applyBorder="1" applyAlignment="1">
      <alignment wrapText="1"/>
    </xf>
    <xf numFmtId="0" fontId="56" fillId="0" borderId="31" xfId="45" applyFont="1" applyBorder="1" applyAlignment="1">
      <alignment horizontal="right" wrapText="1"/>
    </xf>
    <xf numFmtId="0" fontId="56" fillId="0" borderId="23" xfId="45" applyFont="1" applyBorder="1" applyAlignment="1">
      <alignment horizontal="left" wrapText="1"/>
    </xf>
    <xf numFmtId="0" fontId="70" fillId="0" borderId="0" xfId="48" applyFont="1" applyAlignment="1">
      <alignment vertical="center"/>
    </xf>
    <xf numFmtId="0" fontId="70" fillId="0" borderId="0" xfId="48" applyFont="1" applyAlignment="1">
      <alignment horizontal="right" vertical="center" readingOrder="2"/>
    </xf>
    <xf numFmtId="0" fontId="81" fillId="0" borderId="4" xfId="48" applyFont="1" applyBorder="1" applyAlignment="1">
      <alignment horizontal="center" vertical="center" wrapText="1" readingOrder="2"/>
    </xf>
    <xf numFmtId="0" fontId="81" fillId="0" borderId="4" xfId="48" applyFont="1" applyBorder="1" applyAlignment="1">
      <alignment horizontal="center" vertical="center" wrapText="1"/>
    </xf>
    <xf numFmtId="0" fontId="81" fillId="0" borderId="2" xfId="48" applyFont="1" applyBorder="1" applyAlignment="1">
      <alignment horizontal="center" vertical="center" wrapText="1" readingOrder="2"/>
    </xf>
    <xf numFmtId="0" fontId="81" fillId="0" borderId="2" xfId="48" applyFont="1" applyBorder="1" applyAlignment="1">
      <alignment horizontal="center" vertical="center" wrapText="1"/>
    </xf>
    <xf numFmtId="0" fontId="134" fillId="4" borderId="4" xfId="48" applyFont="1" applyFill="1" applyBorder="1" applyAlignment="1" applyProtection="1">
      <alignment horizontal="center" vertical="center" wrapText="1" readingOrder="1"/>
      <protection locked="0"/>
    </xf>
    <xf numFmtId="0" fontId="134" fillId="4" borderId="2" xfId="48" applyFont="1" applyFill="1" applyBorder="1" applyAlignment="1" applyProtection="1">
      <alignment horizontal="center" vertical="center" wrapText="1" readingOrder="1"/>
      <protection locked="0"/>
    </xf>
    <xf numFmtId="0" fontId="70" fillId="0" borderId="31" xfId="48" applyFont="1" applyFill="1" applyBorder="1" applyAlignment="1">
      <alignment vertical="center"/>
    </xf>
    <xf numFmtId="0" fontId="33" fillId="0" borderId="0" xfId="49" applyFont="1" applyBorder="1"/>
    <xf numFmtId="17" fontId="34" fillId="0" borderId="0" xfId="49" applyNumberFormat="1" applyFont="1" applyBorder="1" applyAlignment="1"/>
    <xf numFmtId="0" fontId="56" fillId="0" borderId="4" xfId="49" applyFont="1" applyBorder="1" applyAlignment="1">
      <alignment horizontal="center" wrapText="1"/>
    </xf>
    <xf numFmtId="0" fontId="56" fillId="0" borderId="28" xfId="49" applyFont="1" applyBorder="1" applyAlignment="1">
      <alignment horizontal="center" wrapText="1"/>
    </xf>
    <xf numFmtId="0" fontId="56" fillId="0" borderId="29" xfId="49" applyFont="1" applyBorder="1" applyAlignment="1">
      <alignment horizontal="center" wrapText="1"/>
    </xf>
    <xf numFmtId="0" fontId="56" fillId="0" borderId="33" xfId="49" applyFont="1" applyBorder="1" applyAlignment="1">
      <alignment horizontal="right" vertical="top"/>
    </xf>
    <xf numFmtId="0" fontId="56" fillId="0" borderId="26" xfId="49" applyFont="1" applyBorder="1" applyAlignment="1">
      <alignment horizontal="left" vertical="top"/>
    </xf>
    <xf numFmtId="0" fontId="56" fillId="0" borderId="2" xfId="49" applyFont="1" applyBorder="1" applyAlignment="1">
      <alignment horizontal="center" vertical="top" wrapText="1"/>
    </xf>
    <xf numFmtId="3" fontId="56" fillId="0" borderId="15" xfId="49" applyNumberFormat="1" applyFont="1" applyBorder="1" applyAlignment="1">
      <alignment horizontal="center" vertical="center"/>
    </xf>
    <xf numFmtId="1" fontId="56" fillId="0" borderId="15" xfId="49" applyNumberFormat="1" applyFont="1" applyBorder="1" applyAlignment="1">
      <alignment horizontal="center" vertical="center"/>
    </xf>
    <xf numFmtId="9" fontId="56" fillId="0" borderId="15" xfId="49" applyNumberFormat="1" applyFont="1" applyBorder="1" applyAlignment="1">
      <alignment horizontal="center" vertical="center"/>
    </xf>
    <xf numFmtId="9" fontId="34" fillId="0" borderId="0" xfId="49" applyNumberFormat="1" applyFont="1"/>
    <xf numFmtId="3" fontId="56" fillId="0" borderId="22" xfId="49" applyNumberFormat="1" applyFont="1" applyBorder="1" applyAlignment="1">
      <alignment horizontal="center" vertical="center"/>
    </xf>
    <xf numFmtId="1" fontId="56" fillId="0" borderId="22" xfId="49" applyNumberFormat="1" applyFont="1" applyBorder="1" applyAlignment="1">
      <alignment horizontal="center" vertical="center"/>
    </xf>
    <xf numFmtId="9" fontId="56" fillId="0" borderId="22" xfId="49" applyNumberFormat="1" applyFont="1" applyBorder="1" applyAlignment="1">
      <alignment horizontal="center" vertical="center"/>
    </xf>
    <xf numFmtId="1" fontId="56" fillId="0" borderId="0" xfId="49" applyNumberFormat="1" applyFont="1" applyBorder="1" applyAlignment="1">
      <alignment horizontal="right" vertical="center"/>
    </xf>
    <xf numFmtId="0" fontId="49" fillId="0" borderId="0" xfId="49" applyFont="1" applyBorder="1" applyAlignment="1">
      <alignment horizontal="left"/>
    </xf>
    <xf numFmtId="0" fontId="13" fillId="0" borderId="0" xfId="47" applyFont="1" applyAlignment="1">
      <alignment vertical="center"/>
    </xf>
    <xf numFmtId="0" fontId="45" fillId="0" borderId="28" xfId="47" applyFont="1" applyBorder="1" applyAlignment="1"/>
    <xf numFmtId="0" fontId="45" fillId="0" borderId="29" xfId="47" applyFont="1" applyBorder="1" applyAlignment="1"/>
    <xf numFmtId="0" fontId="123" fillId="0" borderId="4" xfId="47" applyFont="1" applyBorder="1" applyAlignment="1">
      <alignment horizontal="center" vertical="center"/>
    </xf>
    <xf numFmtId="0" fontId="123" fillId="0" borderId="4" xfId="47" applyFont="1" applyBorder="1" applyAlignment="1">
      <alignment horizontal="center" vertical="center" wrapText="1"/>
    </xf>
    <xf numFmtId="0" fontId="78" fillId="0" borderId="0" xfId="47" applyFont="1"/>
    <xf numFmtId="0" fontId="45" fillId="0" borderId="33" xfId="47" applyFont="1" applyBorder="1" applyAlignment="1"/>
    <xf numFmtId="0" fontId="45" fillId="0" borderId="13" xfId="47" applyFont="1" applyBorder="1" applyAlignment="1"/>
    <xf numFmtId="0" fontId="68" fillId="0" borderId="2" xfId="47" applyFont="1" applyBorder="1" applyAlignment="1">
      <alignment horizontal="center" vertical="center"/>
    </xf>
    <xf numFmtId="0" fontId="68" fillId="0" borderId="2" xfId="47" applyFont="1" applyBorder="1" applyAlignment="1">
      <alignment horizontal="center" vertical="center" wrapText="1"/>
    </xf>
    <xf numFmtId="0" fontId="33" fillId="0" borderId="16" xfId="47" applyFont="1" applyFill="1" applyBorder="1" applyAlignment="1">
      <alignment vertical="center"/>
    </xf>
    <xf numFmtId="0" fontId="33" fillId="0" borderId="17" xfId="47" applyFont="1" applyFill="1" applyBorder="1" applyAlignment="1">
      <alignment horizontal="left" vertical="center"/>
    </xf>
    <xf numFmtId="167" fontId="68" fillId="2" borderId="19" xfId="47" applyNumberFormat="1" applyFont="1" applyFill="1" applyBorder="1" applyAlignment="1">
      <alignment horizontal="center" vertical="center"/>
    </xf>
    <xf numFmtId="167" fontId="68" fillId="0" borderId="19" xfId="47" applyNumberFormat="1" applyFont="1" applyBorder="1" applyAlignment="1">
      <alignment horizontal="center" vertical="center"/>
    </xf>
    <xf numFmtId="0" fontId="33" fillId="0" borderId="18" xfId="47" applyFont="1" applyFill="1" applyBorder="1" applyAlignment="1">
      <alignment vertical="center"/>
    </xf>
    <xf numFmtId="0" fontId="33" fillId="0" borderId="19" xfId="47" applyFont="1" applyFill="1" applyBorder="1" applyAlignment="1">
      <alignment horizontal="left" vertical="center"/>
    </xf>
    <xf numFmtId="0" fontId="33" fillId="0" borderId="39" xfId="47" applyFont="1" applyFill="1" applyBorder="1" applyAlignment="1">
      <alignment vertical="center"/>
    </xf>
    <xf numFmtId="0" fontId="33" fillId="0" borderId="40" xfId="47" applyFont="1" applyFill="1" applyBorder="1" applyAlignment="1">
      <alignment horizontal="left" vertical="center"/>
    </xf>
    <xf numFmtId="0" fontId="33" fillId="0" borderId="32" xfId="47" applyFont="1" applyFill="1" applyBorder="1" applyAlignment="1">
      <alignment vertical="center"/>
    </xf>
    <xf numFmtId="0" fontId="33" fillId="0" borderId="30" xfId="47" applyFont="1" applyFill="1" applyBorder="1" applyAlignment="1">
      <alignment horizontal="left" vertical="center"/>
    </xf>
    <xf numFmtId="0" fontId="135" fillId="0" borderId="0" xfId="47" applyFont="1" applyAlignment="1">
      <alignment vertical="center"/>
    </xf>
    <xf numFmtId="0" fontId="136" fillId="0" borderId="0" xfId="47" applyFont="1" applyAlignment="1">
      <alignment vertical="center"/>
    </xf>
    <xf numFmtId="0" fontId="137" fillId="0" borderId="3" xfId="47" applyFont="1" applyBorder="1" applyAlignment="1">
      <alignment horizontal="center" vertical="center"/>
    </xf>
    <xf numFmtId="0" fontId="30" fillId="0" borderId="3" xfId="47" applyFont="1" applyBorder="1" applyAlignment="1">
      <alignment horizontal="center" vertical="center" wrapText="1"/>
    </xf>
    <xf numFmtId="0" fontId="138" fillId="0" borderId="3" xfId="47" applyFont="1" applyBorder="1" applyAlignment="1">
      <alignment horizontal="center" vertical="center"/>
    </xf>
    <xf numFmtId="0" fontId="135" fillId="0" borderId="3" xfId="47" applyFont="1" applyBorder="1" applyAlignment="1">
      <alignment vertical="center"/>
    </xf>
    <xf numFmtId="3" fontId="139" fillId="0" borderId="3" xfId="47" applyNumberFormat="1" applyFont="1" applyBorder="1" applyAlignment="1">
      <alignment horizontal="center" vertical="center"/>
    </xf>
    <xf numFmtId="0" fontId="136" fillId="0" borderId="3" xfId="47" applyFont="1" applyBorder="1" applyAlignment="1">
      <alignment vertical="center"/>
    </xf>
    <xf numFmtId="0" fontId="3" fillId="0" borderId="0" xfId="47" applyFont="1" applyAlignment="1">
      <alignment wrapText="1"/>
    </xf>
    <xf numFmtId="3" fontId="94" fillId="0" borderId="0" xfId="47" applyNumberFormat="1" applyFont="1" applyBorder="1" applyAlignment="1">
      <alignment horizontal="right" vertical="center" wrapText="1"/>
    </xf>
    <xf numFmtId="4" fontId="94" fillId="0" borderId="0" xfId="47" applyNumberFormat="1" applyFont="1" applyBorder="1" applyAlignment="1">
      <alignment horizontal="center" vertical="center" wrapText="1"/>
    </xf>
    <xf numFmtId="0" fontId="3" fillId="0" borderId="0" xfId="47" applyFont="1" applyBorder="1" applyAlignment="1">
      <alignment vertical="center" wrapText="1"/>
    </xf>
    <xf numFmtId="0" fontId="3" fillId="0" borderId="0" xfId="47" applyFont="1" applyAlignment="1">
      <alignment vertical="center" wrapText="1"/>
    </xf>
    <xf numFmtId="0" fontId="13" fillId="2" borderId="32" xfId="47" applyFont="1" applyFill="1" applyBorder="1" applyAlignment="1">
      <alignment horizontal="right" vertical="center" wrapText="1"/>
    </xf>
    <xf numFmtId="0" fontId="13" fillId="0" borderId="30" xfId="47" applyFont="1" applyBorder="1" applyAlignment="1">
      <alignment horizontal="left" vertical="center" wrapText="1"/>
    </xf>
    <xf numFmtId="0" fontId="13" fillId="2" borderId="3" xfId="47" applyFont="1" applyFill="1" applyBorder="1" applyAlignment="1">
      <alignment horizontal="center" vertical="center" wrapText="1"/>
    </xf>
    <xf numFmtId="3" fontId="13" fillId="2" borderId="3" xfId="47" applyNumberFormat="1" applyFont="1" applyFill="1" applyBorder="1" applyAlignment="1">
      <alignment horizontal="center" vertical="center" wrapText="1"/>
    </xf>
    <xf numFmtId="168" fontId="13" fillId="2" borderId="3" xfId="47" applyNumberFormat="1" applyFont="1" applyFill="1" applyBorder="1" applyAlignment="1">
      <alignment horizontal="center" vertical="center" wrapText="1"/>
    </xf>
    <xf numFmtId="10" fontId="13" fillId="2" borderId="3" xfId="47" applyNumberFormat="1" applyFont="1" applyFill="1" applyBorder="1" applyAlignment="1">
      <alignment horizontal="center" vertical="center" wrapText="1"/>
    </xf>
    <xf numFmtId="0" fontId="13" fillId="0" borderId="32" xfId="47" applyFont="1" applyBorder="1" applyAlignment="1">
      <alignment horizontal="right" vertical="center" wrapText="1"/>
    </xf>
    <xf numFmtId="0" fontId="13" fillId="0" borderId="30" xfId="47" applyFont="1" applyBorder="1" applyAlignment="1">
      <alignment vertical="center" wrapText="1"/>
    </xf>
    <xf numFmtId="0" fontId="3" fillId="0" borderId="0" xfId="47" applyFont="1" applyBorder="1" applyAlignment="1">
      <alignment wrapText="1"/>
    </xf>
    <xf numFmtId="3" fontId="3" fillId="0" borderId="0" xfId="47" applyNumberFormat="1" applyFont="1" applyAlignment="1">
      <alignment wrapText="1"/>
    </xf>
    <xf numFmtId="0" fontId="49" fillId="0" borderId="0" xfId="38" applyFont="1" applyFill="1"/>
    <xf numFmtId="0" fontId="34" fillId="0" borderId="0" xfId="38" applyFont="1" applyFill="1"/>
    <xf numFmtId="0" fontId="56" fillId="0" borderId="0" xfId="38" applyFont="1" applyFill="1" applyAlignment="1">
      <alignment horizontal="left"/>
    </xf>
    <xf numFmtId="0" fontId="56" fillId="0" borderId="0" xfId="38" applyFont="1" applyFill="1"/>
    <xf numFmtId="0" fontId="87" fillId="0" borderId="4" xfId="48" applyFont="1" applyBorder="1" applyAlignment="1">
      <alignment horizontal="center" vertical="center" wrapText="1"/>
    </xf>
    <xf numFmtId="0" fontId="87" fillId="0" borderId="3" xfId="48" applyFont="1" applyBorder="1" applyAlignment="1">
      <alignment horizontal="center" vertical="center" wrapText="1"/>
    </xf>
    <xf numFmtId="0" fontId="33" fillId="0" borderId="0" xfId="38" applyFont="1"/>
    <xf numFmtId="0" fontId="87" fillId="0" borderId="0" xfId="48" applyFont="1"/>
    <xf numFmtId="0" fontId="141" fillId="0" borderId="26" xfId="48" applyFont="1" applyBorder="1" applyAlignment="1">
      <alignment horizontal="center" vertical="center"/>
    </xf>
    <xf numFmtId="0" fontId="33" fillId="0" borderId="0" xfId="38" applyFont="1" applyAlignment="1">
      <alignment horizontal="left"/>
    </xf>
    <xf numFmtId="0" fontId="87" fillId="0" borderId="0" xfId="48" applyFont="1" applyAlignment="1">
      <alignment vertical="center"/>
    </xf>
    <xf numFmtId="0" fontId="142" fillId="0" borderId="0" xfId="48" applyFont="1" applyAlignment="1">
      <alignment vertical="center"/>
    </xf>
    <xf numFmtId="0" fontId="33" fillId="0" borderId="26" xfId="38" applyFont="1" applyBorder="1"/>
    <xf numFmtId="0" fontId="87" fillId="0" borderId="26" xfId="48" applyFont="1" applyBorder="1"/>
    <xf numFmtId="0" fontId="87" fillId="0" borderId="0" xfId="48"/>
    <xf numFmtId="0" fontId="87" fillId="0" borderId="26" xfId="48" applyBorder="1"/>
    <xf numFmtId="0" fontId="33" fillId="0" borderId="26" xfId="38" applyFont="1" applyBorder="1" applyAlignment="1">
      <alignment horizontal="left"/>
    </xf>
    <xf numFmtId="0" fontId="141" fillId="0" borderId="0" xfId="48" applyFont="1" applyBorder="1" applyAlignment="1">
      <alignment horizontal="center" vertical="center"/>
    </xf>
    <xf numFmtId="0" fontId="143" fillId="0" borderId="4" xfId="48" applyFont="1" applyBorder="1"/>
    <xf numFmtId="0" fontId="87" fillId="0" borderId="31" xfId="48" applyBorder="1"/>
    <xf numFmtId="0" fontId="143" fillId="0" borderId="2" xfId="48" applyFont="1" applyBorder="1"/>
    <xf numFmtId="0" fontId="87" fillId="0" borderId="0" xfId="48" applyAlignment="1">
      <alignment vertical="center"/>
    </xf>
    <xf numFmtId="0" fontId="87" fillId="2" borderId="0" xfId="48" applyFill="1"/>
    <xf numFmtId="0" fontId="86" fillId="2" borderId="0" xfId="48" applyFont="1" applyFill="1" applyBorder="1" applyAlignment="1">
      <alignment horizontal="center" vertical="center" wrapText="1" readingOrder="2"/>
    </xf>
    <xf numFmtId="0" fontId="80" fillId="2" borderId="3" xfId="48" applyFont="1" applyFill="1" applyBorder="1" applyAlignment="1">
      <alignment horizontal="center" vertical="center" wrapText="1" readingOrder="2"/>
    </xf>
    <xf numFmtId="0" fontId="80" fillId="2" borderId="4" xfId="48" applyFont="1" applyFill="1" applyBorder="1" applyAlignment="1">
      <alignment horizontal="center" vertical="center" wrapText="1" readingOrder="2"/>
    </xf>
    <xf numFmtId="0" fontId="91" fillId="2" borderId="4" xfId="48" applyFont="1" applyFill="1" applyBorder="1" applyAlignment="1">
      <alignment horizontal="center" vertical="center" wrapText="1" readingOrder="1"/>
    </xf>
    <xf numFmtId="0" fontId="80" fillId="2" borderId="2" xfId="48" applyFont="1" applyFill="1" applyBorder="1" applyAlignment="1">
      <alignment horizontal="center" vertical="center" wrapText="1" readingOrder="2"/>
    </xf>
    <xf numFmtId="0" fontId="84" fillId="2" borderId="2" xfId="48" applyFont="1" applyFill="1" applyBorder="1" applyAlignment="1">
      <alignment horizontal="center" vertical="center" wrapText="1" readingOrder="1"/>
    </xf>
    <xf numFmtId="0" fontId="85" fillId="2" borderId="2" xfId="48" applyFont="1" applyFill="1" applyBorder="1" applyAlignment="1">
      <alignment horizontal="center" vertical="center" wrapText="1" readingOrder="1"/>
    </xf>
    <xf numFmtId="0" fontId="91" fillId="2" borderId="2" xfId="48" applyFont="1" applyFill="1" applyBorder="1" applyAlignment="1">
      <alignment horizontal="center" vertical="center" wrapText="1" readingOrder="1"/>
    </xf>
    <xf numFmtId="0" fontId="91" fillId="2" borderId="3" xfId="48" applyFont="1" applyFill="1" applyBorder="1" applyAlignment="1">
      <alignment horizontal="center" vertical="center" wrapText="1" readingOrder="1"/>
    </xf>
    <xf numFmtId="0" fontId="87" fillId="0" borderId="31" xfId="48" applyFont="1" applyBorder="1"/>
    <xf numFmtId="9" fontId="139" fillId="0" borderId="3" xfId="56" applyFont="1" applyBorder="1" applyAlignment="1">
      <alignment horizontal="center" vertical="center"/>
    </xf>
    <xf numFmtId="0" fontId="30" fillId="0" borderId="0" xfId="47" applyFont="1" applyAlignment="1">
      <alignment vertical="center"/>
    </xf>
    <xf numFmtId="0" fontId="30" fillId="0" borderId="3" xfId="47" applyFont="1" applyBorder="1" applyAlignment="1">
      <alignment horizontal="center" vertical="center"/>
    </xf>
    <xf numFmtId="0" fontId="147" fillId="0" borderId="3" xfId="47" applyFont="1" applyBorder="1" applyAlignment="1">
      <alignment horizontal="center" vertical="center"/>
    </xf>
    <xf numFmtId="0" fontId="60" fillId="0" borderId="0" xfId="49" applyFont="1" applyBorder="1" applyAlignment="1">
      <alignment horizontal="right" vertical="center" readingOrder="1"/>
    </xf>
    <xf numFmtId="0" fontId="61" fillId="0" borderId="3" xfId="49" applyFont="1" applyBorder="1" applyAlignment="1">
      <alignment horizontal="center" vertical="center" wrapText="1"/>
    </xf>
    <xf numFmtId="0" fontId="61" fillId="0" borderId="30" xfId="49" applyFont="1" applyBorder="1" applyAlignment="1">
      <alignment horizontal="center" vertical="center" wrapText="1"/>
    </xf>
    <xf numFmtId="0" fontId="16" fillId="0" borderId="0" xfId="49" applyFont="1" applyBorder="1" applyAlignment="1">
      <alignment horizontal="centerContinuous" vertical="center"/>
    </xf>
    <xf numFmtId="0" fontId="148" fillId="0" borderId="0" xfId="49" applyFont="1" applyBorder="1" applyAlignment="1">
      <alignment horizontal="centerContinuous" vertical="center"/>
    </xf>
    <xf numFmtId="0" fontId="47" fillId="0" borderId="0" xfId="49" applyFont="1" applyBorder="1" applyAlignment="1">
      <alignment horizontal="centerContinuous" vertical="center"/>
    </xf>
    <xf numFmtId="0" fontId="27" fillId="0" borderId="0" xfId="49" applyFont="1" applyBorder="1" applyAlignment="1">
      <alignment horizontal="centerContinuous" vertical="center" wrapText="1"/>
    </xf>
    <xf numFmtId="0" fontId="28" fillId="0" borderId="0" xfId="49" applyFont="1" applyBorder="1" applyAlignment="1">
      <alignment horizontal="centerContinuous" vertical="center"/>
    </xf>
    <xf numFmtId="0" fontId="76" fillId="0" borderId="3" xfId="49" applyFont="1" applyBorder="1" applyAlignment="1">
      <alignment horizontal="center" vertical="center" wrapText="1"/>
    </xf>
    <xf numFmtId="0" fontId="65" fillId="0" borderId="3" xfId="49" applyFont="1" applyBorder="1" applyAlignment="1">
      <alignment horizontal="center" vertical="center" wrapText="1"/>
    </xf>
    <xf numFmtId="0" fontId="60" fillId="0" borderId="2" xfId="49" quotePrefix="1" applyFont="1" applyBorder="1" applyAlignment="1">
      <alignment horizontal="center" vertical="center" wrapText="1"/>
    </xf>
    <xf numFmtId="0" fontId="92" fillId="0" borderId="33" xfId="49" applyFont="1" applyBorder="1" applyAlignment="1">
      <alignment horizontal="centerContinuous" vertical="center"/>
    </xf>
    <xf numFmtId="0" fontId="60" fillId="0" borderId="2" xfId="49" applyFont="1" applyBorder="1" applyAlignment="1">
      <alignment horizontal="center" vertical="center"/>
    </xf>
    <xf numFmtId="0" fontId="60" fillId="0" borderId="13" xfId="49" applyFont="1" applyBorder="1" applyAlignment="1">
      <alignment horizontal="center" vertical="center"/>
    </xf>
    <xf numFmtId="0" fontId="92" fillId="0" borderId="2" xfId="49" applyFont="1" applyBorder="1" applyAlignment="1">
      <alignment horizontal="center" vertical="center"/>
    </xf>
    <xf numFmtId="0" fontId="60" fillId="0" borderId="0" xfId="49" applyFont="1" applyBorder="1" applyAlignment="1">
      <alignment vertical="center"/>
    </xf>
    <xf numFmtId="0" fontId="60" fillId="0" borderId="13" xfId="49" quotePrefix="1" applyFont="1" applyBorder="1" applyAlignment="1">
      <alignment horizontal="center" vertical="center" wrapText="1"/>
    </xf>
    <xf numFmtId="0" fontId="34" fillId="0" borderId="0" xfId="49" applyFont="1" applyBorder="1" applyAlignment="1">
      <alignment wrapText="1"/>
    </xf>
    <xf numFmtId="0" fontId="33" fillId="0" borderId="39" xfId="49" applyFont="1" applyBorder="1" applyAlignment="1">
      <alignment vertical="center"/>
    </xf>
    <xf numFmtId="0" fontId="33" fillId="0" borderId="40" xfId="49" applyFont="1" applyBorder="1" applyAlignment="1">
      <alignment horizontal="left" vertical="center"/>
    </xf>
    <xf numFmtId="3" fontId="125" fillId="0" borderId="5" xfId="49" applyNumberFormat="1" applyFont="1" applyBorder="1" applyAlignment="1">
      <alignment horizontal="center" vertical="center"/>
    </xf>
    <xf numFmtId="0" fontId="72" fillId="0" borderId="0" xfId="49" applyFont="1" applyBorder="1" applyAlignment="1">
      <alignment horizontal="centerContinuous" vertical="center"/>
    </xf>
    <xf numFmtId="0" fontId="64" fillId="0" borderId="0" xfId="49" applyFont="1" applyBorder="1" applyAlignment="1">
      <alignment horizontal="centerContinuous" vertical="center" wrapText="1"/>
    </xf>
    <xf numFmtId="3" fontId="140" fillId="0" borderId="3" xfId="47" applyNumberFormat="1" applyFont="1" applyBorder="1" applyAlignment="1">
      <alignment horizontal="center" vertical="center" wrapText="1"/>
    </xf>
    <xf numFmtId="0" fontId="22" fillId="0" borderId="17" xfId="49" applyFont="1" applyBorder="1" applyAlignment="1">
      <alignment vertical="center"/>
    </xf>
    <xf numFmtId="0" fontId="34" fillId="0" borderId="39" xfId="49" applyFont="1" applyFill="1" applyBorder="1" applyAlignment="1">
      <alignment horizontal="center" vertical="center" wrapText="1"/>
    </xf>
    <xf numFmtId="0" fontId="56" fillId="0" borderId="0" xfId="38" applyFont="1" applyFill="1" applyBorder="1" applyAlignment="1">
      <alignment horizontal="center" readingOrder="2"/>
    </xf>
    <xf numFmtId="0" fontId="87" fillId="0" borderId="4" xfId="48" applyFont="1" applyBorder="1" applyAlignment="1">
      <alignment horizontal="center" vertical="center"/>
    </xf>
    <xf numFmtId="0" fontId="87" fillId="0" borderId="2" xfId="48" applyFont="1" applyBorder="1" applyAlignment="1">
      <alignment horizontal="center" vertical="center"/>
    </xf>
    <xf numFmtId="0" fontId="143" fillId="0" borderId="4" xfId="48" applyFont="1" applyBorder="1" applyAlignment="1">
      <alignment horizontal="center" vertical="center"/>
    </xf>
    <xf numFmtId="0" fontId="143" fillId="0" borderId="2" xfId="48" applyFont="1" applyBorder="1" applyAlignment="1">
      <alignment horizontal="center" vertical="center"/>
    </xf>
    <xf numFmtId="0" fontId="35" fillId="0" borderId="0" xfId="38" applyFont="1" applyFill="1" applyAlignment="1">
      <alignment horizontal="centerContinuous"/>
    </xf>
    <xf numFmtId="0" fontId="38" fillId="0" borderId="0" xfId="38" applyFont="1" applyFill="1" applyAlignment="1">
      <alignment horizontal="centerContinuous"/>
    </xf>
    <xf numFmtId="0" fontId="149" fillId="0" borderId="0" xfId="38" applyFont="1" applyFill="1"/>
    <xf numFmtId="0" fontId="39" fillId="0" borderId="0" xfId="38" applyFont="1" applyFill="1"/>
    <xf numFmtId="0" fontId="39" fillId="0" borderId="0" xfId="38" applyFont="1" applyFill="1" applyAlignment="1">
      <alignment horizontal="left"/>
    </xf>
    <xf numFmtId="0" fontId="39" fillId="0" borderId="4" xfId="38" applyFont="1" applyFill="1" applyBorder="1" applyAlignment="1">
      <alignment horizontal="center" vertical="center"/>
    </xf>
    <xf numFmtId="0" fontId="39" fillId="0" borderId="2" xfId="38" applyFont="1" applyFill="1" applyBorder="1" applyAlignment="1">
      <alignment horizontal="center" vertical="center"/>
    </xf>
    <xf numFmtId="0" fontId="39" fillId="0" borderId="0" xfId="48" applyFont="1" applyFill="1" applyAlignment="1">
      <alignment horizontal="centerContinuous"/>
    </xf>
    <xf numFmtId="0" fontId="39" fillId="0" borderId="0" xfId="48" applyFont="1" applyFill="1"/>
    <xf numFmtId="0" fontId="37" fillId="0" borderId="0" xfId="48" applyFont="1" applyFill="1" applyAlignment="1">
      <alignment horizontal="centerContinuous"/>
    </xf>
    <xf numFmtId="0" fontId="150" fillId="0" borderId="0" xfId="48" applyFont="1" applyFill="1" applyAlignment="1">
      <alignment horizontal="centerContinuous"/>
    </xf>
    <xf numFmtId="0" fontId="151" fillId="0" borderId="0" xfId="48" applyFont="1" applyFill="1"/>
    <xf numFmtId="0" fontId="151" fillId="0" borderId="0" xfId="48" applyFont="1" applyFill="1" applyAlignment="1">
      <alignment horizontal="left"/>
    </xf>
    <xf numFmtId="0" fontId="39" fillId="0" borderId="4" xfId="48" applyFont="1" applyFill="1" applyBorder="1" applyAlignment="1">
      <alignment horizontal="center" vertical="center" wrapText="1"/>
    </xf>
    <xf numFmtId="0" fontId="39" fillId="0" borderId="3" xfId="48" applyFont="1" applyFill="1" applyBorder="1" applyAlignment="1">
      <alignment horizontal="center" vertical="center" wrapText="1"/>
    </xf>
    <xf numFmtId="0" fontId="39" fillId="0" borderId="2" xfId="48" applyFont="1" applyFill="1" applyBorder="1" applyAlignment="1">
      <alignment horizontal="center" vertical="center" wrapText="1"/>
    </xf>
    <xf numFmtId="0" fontId="152" fillId="0" borderId="3" xfId="48" applyFont="1" applyFill="1" applyBorder="1" applyAlignment="1">
      <alignment horizontal="center" vertical="center" wrapText="1"/>
    </xf>
    <xf numFmtId="0" fontId="150" fillId="0" borderId="3" xfId="48" applyFont="1" applyFill="1" applyBorder="1" applyAlignment="1">
      <alignment horizontal="center" vertical="center" wrapText="1"/>
    </xf>
    <xf numFmtId="0" fontId="149" fillId="0" borderId="3" xfId="48" applyFont="1" applyFill="1" applyBorder="1" applyAlignment="1">
      <alignment horizontal="center" vertical="center" wrapText="1"/>
    </xf>
    <xf numFmtId="0" fontId="36" fillId="0" borderId="3" xfId="48" applyFont="1" applyFill="1" applyBorder="1" applyAlignment="1">
      <alignment horizontal="center" vertical="center" wrapText="1"/>
    </xf>
    <xf numFmtId="3" fontId="153" fillId="0" borderId="3" xfId="48" applyNumberFormat="1" applyFont="1" applyFill="1" applyBorder="1" applyAlignment="1">
      <alignment horizontal="center" vertical="center" wrapText="1"/>
    </xf>
    <xf numFmtId="0" fontId="36" fillId="0" borderId="0" xfId="48" applyFont="1" applyFill="1"/>
    <xf numFmtId="3" fontId="39" fillId="0" borderId="0" xfId="48" applyNumberFormat="1" applyFont="1" applyFill="1"/>
    <xf numFmtId="0" fontId="154" fillId="0" borderId="0" xfId="48" applyFont="1" applyFill="1"/>
    <xf numFmtId="0" fontId="155" fillId="0" borderId="0" xfId="48" applyFont="1" applyFill="1"/>
    <xf numFmtId="0" fontId="44" fillId="0" borderId="0" xfId="38" applyFont="1" applyFill="1" applyAlignment="1">
      <alignment horizontal="centerContinuous"/>
    </xf>
    <xf numFmtId="0" fontId="39" fillId="0" borderId="3" xfId="38" applyFont="1" applyFill="1" applyBorder="1" applyAlignment="1">
      <alignment horizontal="center" vertical="center" wrapText="1"/>
    </xf>
    <xf numFmtId="0" fontId="39" fillId="0" borderId="4" xfId="38" applyFont="1" applyFill="1" applyBorder="1" applyAlignment="1">
      <alignment horizontal="centerContinuous" vertical="center"/>
    </xf>
    <xf numFmtId="0" fontId="39" fillId="0" borderId="2" xfId="38" applyFont="1" applyFill="1" applyBorder="1" applyAlignment="1">
      <alignment horizontal="centerContinuous" vertical="center"/>
    </xf>
    <xf numFmtId="0" fontId="35" fillId="0" borderId="0" xfId="48" applyFont="1" applyFill="1" applyAlignment="1"/>
    <xf numFmtId="0" fontId="38" fillId="0" borderId="0" xfId="48" applyFont="1" applyFill="1"/>
    <xf numFmtId="0" fontId="38" fillId="0" borderId="0" xfId="48" applyFont="1" applyFill="1" applyBorder="1" applyAlignment="1"/>
    <xf numFmtId="0" fontId="37" fillId="0" borderId="0" xfId="48" applyFont="1" applyFill="1"/>
    <xf numFmtId="0" fontId="37" fillId="0" borderId="0" xfId="48" applyFont="1" applyFill="1" applyAlignment="1">
      <alignment horizontal="left"/>
    </xf>
    <xf numFmtId="0" fontId="156" fillId="0" borderId="4" xfId="48" applyFont="1" applyBorder="1"/>
    <xf numFmtId="0" fontId="156" fillId="0" borderId="4" xfId="48" applyFont="1" applyBorder="1" applyAlignment="1">
      <alignment horizontal="center" vertical="center" wrapText="1"/>
    </xf>
    <xf numFmtId="0" fontId="156" fillId="0" borderId="2" xfId="48" applyFont="1" applyBorder="1"/>
    <xf numFmtId="0" fontId="156" fillId="0" borderId="3" xfId="48" applyFont="1" applyBorder="1" applyAlignment="1">
      <alignment horizontal="center" vertical="center" wrapText="1"/>
    </xf>
    <xf numFmtId="0" fontId="156" fillId="0" borderId="2" xfId="48" applyFont="1" applyBorder="1" applyAlignment="1">
      <alignment horizontal="center" vertical="center" wrapText="1"/>
    </xf>
    <xf numFmtId="0" fontId="37" fillId="0" borderId="0" xfId="38" applyFont="1"/>
    <xf numFmtId="0" fontId="37" fillId="0" borderId="0" xfId="38" applyFont="1" applyAlignment="1"/>
    <xf numFmtId="0" fontId="37" fillId="0" borderId="0" xfId="38" applyFont="1" applyAlignment="1">
      <alignment horizontal="left"/>
    </xf>
    <xf numFmtId="0" fontId="157" fillId="0" borderId="63" xfId="38" applyFont="1" applyBorder="1" applyAlignment="1">
      <alignment horizontal="center" vertical="center" wrapText="1"/>
    </xf>
    <xf numFmtId="0" fontId="157" fillId="0" borderId="64" xfId="38" applyFont="1" applyBorder="1" applyAlignment="1">
      <alignment horizontal="center" vertical="center" wrapText="1"/>
    </xf>
    <xf numFmtId="0" fontId="38" fillId="0" borderId="0" xfId="38" applyFont="1"/>
    <xf numFmtId="0" fontId="38" fillId="0" borderId="65" xfId="38" applyFont="1" applyBorder="1" applyAlignment="1">
      <alignment horizontal="centerContinuous" vertical="top"/>
    </xf>
    <xf numFmtId="0" fontId="38" fillId="0" borderId="23" xfId="38" applyFont="1" applyBorder="1" applyAlignment="1">
      <alignment horizontal="centerContinuous" vertical="top"/>
    </xf>
    <xf numFmtId="0" fontId="39" fillId="0" borderId="5" xfId="38" applyFont="1" applyBorder="1" applyAlignment="1">
      <alignment horizontal="center" vertical="center" wrapText="1"/>
    </xf>
    <xf numFmtId="0" fontId="39" fillId="0" borderId="66" xfId="38" applyFont="1" applyBorder="1" applyAlignment="1">
      <alignment horizontal="center" vertical="center" wrapText="1"/>
    </xf>
    <xf numFmtId="0" fontId="38" fillId="0" borderId="67" xfId="38" applyFont="1" applyBorder="1" applyAlignment="1">
      <alignment vertical="center"/>
    </xf>
    <xf numFmtId="0" fontId="38" fillId="0" borderId="17" xfId="38" applyFont="1" applyBorder="1" applyAlignment="1">
      <alignment horizontal="left" vertical="center"/>
    </xf>
    <xf numFmtId="3" fontId="158" fillId="0" borderId="17" xfId="38" applyNumberFormat="1" applyFont="1" applyBorder="1" applyAlignment="1">
      <alignment horizontal="center" vertical="center"/>
    </xf>
    <xf numFmtId="0" fontId="158" fillId="0" borderId="68" xfId="38" applyFont="1" applyBorder="1" applyAlignment="1">
      <alignment horizontal="center" vertical="center"/>
    </xf>
    <xf numFmtId="0" fontId="38" fillId="0" borderId="69" xfId="38" applyFont="1" applyBorder="1" applyAlignment="1">
      <alignment vertical="center"/>
    </xf>
    <xf numFmtId="0" fontId="38" fillId="0" borderId="14" xfId="38" applyFont="1" applyBorder="1" applyAlignment="1">
      <alignment horizontal="left" vertical="center"/>
    </xf>
    <xf numFmtId="3" fontId="158" fillId="0" borderId="14" xfId="38" applyNumberFormat="1" applyFont="1" applyBorder="1" applyAlignment="1">
      <alignment horizontal="center" vertical="center"/>
    </xf>
    <xf numFmtId="0" fontId="158" fillId="0" borderId="70" xfId="38" applyFont="1" applyBorder="1" applyAlignment="1">
      <alignment horizontal="center" vertical="center"/>
    </xf>
    <xf numFmtId="0" fontId="38" fillId="0" borderId="71" xfId="38" applyFont="1" applyBorder="1" applyAlignment="1">
      <alignment vertical="center"/>
    </xf>
    <xf numFmtId="0" fontId="38" fillId="0" borderId="13" xfId="38" applyFont="1" applyBorder="1" applyAlignment="1">
      <alignment horizontal="left" vertical="center"/>
    </xf>
    <xf numFmtId="3" fontId="158" fillId="0" borderId="13" xfId="38" applyNumberFormat="1" applyFont="1" applyBorder="1" applyAlignment="1">
      <alignment horizontal="center" vertical="center"/>
    </xf>
    <xf numFmtId="0" fontId="158" fillId="0" borderId="72" xfId="38" applyFont="1" applyBorder="1" applyAlignment="1">
      <alignment horizontal="center" vertical="center"/>
    </xf>
    <xf numFmtId="0" fontId="38" fillId="0" borderId="73" xfId="38" applyFont="1" applyBorder="1" applyAlignment="1">
      <alignment vertical="center"/>
    </xf>
    <xf numFmtId="0" fontId="38" fillId="0" borderId="74" xfId="38" applyFont="1" applyBorder="1" applyAlignment="1">
      <alignment horizontal="left" vertical="center"/>
    </xf>
    <xf numFmtId="3" fontId="158" fillId="0" borderId="75" xfId="38" applyNumberFormat="1" applyFont="1" applyBorder="1" applyAlignment="1">
      <alignment horizontal="center" vertical="center"/>
    </xf>
    <xf numFmtId="3" fontId="158" fillId="0" borderId="76" xfId="38" applyNumberFormat="1" applyFont="1" applyBorder="1" applyAlignment="1">
      <alignment horizontal="center" vertical="center"/>
    </xf>
    <xf numFmtId="3" fontId="158" fillId="0" borderId="77" xfId="38" applyNumberFormat="1" applyFont="1" applyBorder="1" applyAlignment="1">
      <alignment horizontal="center" vertical="center"/>
    </xf>
    <xf numFmtId="0" fontId="149" fillId="0" borderId="0" xfId="38" applyFont="1" applyAlignment="1">
      <alignment horizontal="right" readingOrder="2"/>
    </xf>
    <xf numFmtId="0" fontId="149" fillId="0" borderId="0" xfId="38" applyFont="1"/>
    <xf numFmtId="0" fontId="156" fillId="0" borderId="0" xfId="48" applyFont="1"/>
    <xf numFmtId="0" fontId="160" fillId="0" borderId="26" xfId="48" applyFont="1" applyBorder="1" applyAlignment="1">
      <alignment horizontal="center" vertical="center"/>
    </xf>
    <xf numFmtId="0" fontId="38" fillId="0" borderId="0" xfId="38" applyFont="1" applyAlignment="1">
      <alignment horizontal="left"/>
    </xf>
    <xf numFmtId="0" fontId="162" fillId="0" borderId="8" xfId="48" applyFont="1" applyBorder="1" applyAlignment="1">
      <alignment vertical="center" wrapText="1" readingOrder="1"/>
    </xf>
    <xf numFmtId="0" fontId="156" fillId="0" borderId="0" xfId="48" applyFont="1" applyAlignment="1">
      <alignment vertical="center"/>
    </xf>
    <xf numFmtId="0" fontId="163" fillId="0" borderId="0" xfId="48" applyFont="1" applyAlignment="1">
      <alignment vertical="center"/>
    </xf>
    <xf numFmtId="49" fontId="156" fillId="0" borderId="0" xfId="48" applyNumberFormat="1" applyFont="1"/>
    <xf numFmtId="0" fontId="38" fillId="0" borderId="26" xfId="38" applyFont="1" applyBorder="1"/>
    <xf numFmtId="0" fontId="156" fillId="0" borderId="26" xfId="48" applyFont="1" applyBorder="1"/>
    <xf numFmtId="0" fontId="163" fillId="0" borderId="4" xfId="48" applyFont="1" applyBorder="1" applyAlignment="1">
      <alignment vertical="center"/>
    </xf>
    <xf numFmtId="0" fontId="163" fillId="0" borderId="4" xfId="48" applyFont="1" applyBorder="1" applyAlignment="1">
      <alignment horizontal="center" vertical="center" wrapText="1"/>
    </xf>
    <xf numFmtId="0" fontId="156" fillId="0" borderId="2" xfId="48" applyFont="1" applyBorder="1" applyAlignment="1">
      <alignment vertical="center"/>
    </xf>
    <xf numFmtId="0" fontId="165" fillId="0" borderId="0" xfId="48" applyFont="1" applyAlignment="1">
      <alignment vertical="center"/>
    </xf>
    <xf numFmtId="0" fontId="143" fillId="0" borderId="3" xfId="48" applyFont="1" applyBorder="1" applyAlignment="1">
      <alignment horizontal="center" vertical="center"/>
    </xf>
    <xf numFmtId="49" fontId="87" fillId="0" borderId="3" xfId="48" applyNumberFormat="1" applyFont="1" applyBorder="1" applyAlignment="1">
      <alignment horizontal="center" vertical="center"/>
    </xf>
    <xf numFmtId="0" fontId="87" fillId="0" borderId="3" xfId="48" applyFont="1" applyBorder="1" applyAlignment="1">
      <alignment horizontal="center" vertical="center"/>
    </xf>
    <xf numFmtId="49" fontId="87" fillId="0" borderId="3" xfId="48" applyNumberFormat="1" applyFont="1" applyBorder="1" applyAlignment="1">
      <alignment horizontal="center" vertical="center" wrapText="1"/>
    </xf>
    <xf numFmtId="49" fontId="87" fillId="0" borderId="0" xfId="48" applyNumberFormat="1"/>
    <xf numFmtId="49" fontId="87" fillId="0" borderId="0" xfId="48" applyNumberFormat="1" applyFont="1"/>
    <xf numFmtId="0" fontId="168" fillId="0" borderId="0" xfId="48" applyFont="1"/>
    <xf numFmtId="0" fontId="164" fillId="0" borderId="0" xfId="48" applyFont="1"/>
    <xf numFmtId="0" fontId="160" fillId="0" borderId="0" xfId="48" applyFont="1" applyBorder="1" applyAlignment="1">
      <alignment horizontal="center" vertical="center"/>
    </xf>
    <xf numFmtId="0" fontId="156" fillId="0" borderId="31" xfId="48" applyFont="1" applyBorder="1"/>
    <xf numFmtId="0" fontId="163" fillId="0" borderId="5" xfId="48" applyFont="1" applyBorder="1" applyAlignment="1">
      <alignment horizontal="center" vertical="center"/>
    </xf>
    <xf numFmtId="49" fontId="156" fillId="0" borderId="4" xfId="48" applyNumberFormat="1" applyFont="1" applyBorder="1" applyAlignment="1">
      <alignment horizontal="center" vertical="center"/>
    </xf>
    <xf numFmtId="49" fontId="156" fillId="0" borderId="2" xfId="48" applyNumberFormat="1" applyFont="1" applyBorder="1" applyAlignment="1">
      <alignment horizontal="center" vertical="center"/>
    </xf>
    <xf numFmtId="49" fontId="156" fillId="0" borderId="5" xfId="48" applyNumberFormat="1" applyFont="1" applyBorder="1" applyAlignment="1">
      <alignment horizontal="center" vertical="center"/>
    </xf>
    <xf numFmtId="49" fontId="156" fillId="2" borderId="5" xfId="48" applyNumberFormat="1" applyFont="1" applyFill="1" applyBorder="1" applyAlignment="1">
      <alignment horizontal="center" vertical="center"/>
    </xf>
    <xf numFmtId="0" fontId="156" fillId="2" borderId="0" xfId="48" applyFont="1" applyFill="1"/>
    <xf numFmtId="0" fontId="170" fillId="0" borderId="28" xfId="48" applyFont="1" applyFill="1" applyBorder="1" applyAlignment="1">
      <alignment horizontal="right" vertical="center" wrapText="1" readingOrder="2"/>
    </xf>
    <xf numFmtId="0" fontId="34" fillId="0" borderId="28" xfId="49" applyFont="1" applyBorder="1" applyAlignment="1">
      <alignment horizontal="center"/>
    </xf>
    <xf numFmtId="0" fontId="34" fillId="0" borderId="29" xfId="49" applyFont="1" applyBorder="1" applyAlignment="1">
      <alignment horizontal="center"/>
    </xf>
    <xf numFmtId="0" fontId="22" fillId="0" borderId="33" xfId="49" applyFont="1" applyBorder="1" applyAlignment="1">
      <alignment horizontal="center" vertical="top"/>
    </xf>
    <xf numFmtId="0" fontId="22" fillId="0" borderId="26" xfId="49" applyFont="1" applyBorder="1" applyAlignment="1">
      <alignment horizontal="center" vertical="top"/>
    </xf>
    <xf numFmtId="0" fontId="22" fillId="0" borderId="13" xfId="49" applyFont="1" applyBorder="1" applyAlignment="1">
      <alignment horizontal="center" vertical="top"/>
    </xf>
    <xf numFmtId="0" fontId="64" fillId="0" borderId="3" xfId="49" applyFont="1" applyFill="1" applyBorder="1" applyAlignment="1">
      <alignment horizontal="center" vertical="center" wrapText="1"/>
    </xf>
    <xf numFmtId="0" fontId="64" fillId="0" borderId="3" xfId="49" applyFont="1" applyFill="1" applyBorder="1" applyAlignment="1">
      <alignment horizontal="center" vertical="center"/>
    </xf>
    <xf numFmtId="0" fontId="64" fillId="0" borderId="10" xfId="49" applyFont="1" applyFill="1" applyBorder="1" applyAlignment="1">
      <alignment horizontal="center" vertical="center" wrapText="1"/>
    </xf>
    <xf numFmtId="0" fontId="64" fillId="0" borderId="30" xfId="49" applyFont="1" applyFill="1" applyBorder="1" applyAlignment="1">
      <alignment horizontal="center" vertical="center"/>
    </xf>
    <xf numFmtId="0" fontId="98" fillId="0" borderId="8" xfId="49" applyFont="1" applyBorder="1" applyAlignment="1">
      <alignment horizontal="right" readingOrder="2"/>
    </xf>
    <xf numFmtId="0" fontId="82" fillId="0" borderId="3" xfId="49" applyFont="1" applyFill="1" applyBorder="1" applyAlignment="1">
      <alignment horizontal="center" vertical="center" wrapText="1"/>
    </xf>
    <xf numFmtId="0" fontId="82" fillId="0" borderId="3" xfId="49" applyFont="1" applyFill="1" applyBorder="1" applyAlignment="1">
      <alignment horizontal="center" vertical="center"/>
    </xf>
    <xf numFmtId="0" fontId="82" fillId="0" borderId="10" xfId="49" applyFont="1" applyFill="1" applyBorder="1" applyAlignment="1">
      <alignment horizontal="center" vertical="center" wrapText="1"/>
    </xf>
    <xf numFmtId="0" fontId="82" fillId="0" borderId="30" xfId="49" applyFont="1" applyFill="1" applyBorder="1" applyAlignment="1">
      <alignment horizontal="center" vertical="center"/>
    </xf>
    <xf numFmtId="0" fontId="103" fillId="0" borderId="8" xfId="49" applyFont="1" applyBorder="1" applyAlignment="1">
      <alignment horizontal="right" readingOrder="2"/>
    </xf>
    <xf numFmtId="0" fontId="21" fillId="0" borderId="28" xfId="49" applyFont="1" applyBorder="1" applyAlignment="1">
      <alignment horizontal="center" vertical="center"/>
    </xf>
    <xf numFmtId="0" fontId="21" fillId="0" borderId="8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21" fillId="0" borderId="33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21" fillId="0" borderId="13" xfId="49" applyFont="1" applyBorder="1" applyAlignment="1">
      <alignment horizontal="center" vertical="center"/>
    </xf>
    <xf numFmtId="0" fontId="56" fillId="0" borderId="38" xfId="49" applyFont="1" applyFill="1" applyBorder="1" applyAlignment="1">
      <alignment horizontal="right" vertical="center"/>
    </xf>
    <xf numFmtId="0" fontId="56" fillId="0" borderId="25" xfId="49" applyFont="1" applyFill="1" applyBorder="1" applyAlignment="1">
      <alignment horizontal="right" vertical="center"/>
    </xf>
    <xf numFmtId="0" fontId="106" fillId="0" borderId="0" xfId="49" applyFont="1" applyBorder="1" applyAlignment="1">
      <alignment horizontal="center" vertical="center"/>
    </xf>
    <xf numFmtId="165" fontId="106" fillId="0" borderId="28" xfId="49" applyNumberFormat="1" applyFont="1" applyBorder="1" applyAlignment="1">
      <alignment horizontal="center" vertical="center"/>
    </xf>
    <xf numFmtId="165" fontId="106" fillId="0" borderId="29" xfId="49" applyNumberFormat="1" applyFont="1" applyBorder="1" applyAlignment="1">
      <alignment horizontal="center" vertical="center"/>
    </xf>
    <xf numFmtId="165" fontId="106" fillId="0" borderId="33" xfId="49" applyNumberFormat="1" applyFont="1" applyBorder="1" applyAlignment="1">
      <alignment horizontal="center" vertical="center"/>
    </xf>
    <xf numFmtId="165" fontId="106" fillId="0" borderId="13" xfId="49" applyNumberFormat="1" applyFont="1" applyBorder="1" applyAlignment="1">
      <alignment horizontal="center" vertical="center"/>
    </xf>
    <xf numFmtId="0" fontId="105" fillId="0" borderId="33" xfId="49" applyFont="1" applyBorder="1" applyAlignment="1">
      <alignment horizontal="right" vertical="center"/>
    </xf>
    <xf numFmtId="0" fontId="105" fillId="0" borderId="13" xfId="49" applyFont="1" applyBorder="1" applyAlignment="1">
      <alignment horizontal="right" vertical="center"/>
    </xf>
    <xf numFmtId="3" fontId="106" fillId="0" borderId="32" xfId="49" applyNumberFormat="1" applyFont="1" applyBorder="1" applyAlignment="1">
      <alignment horizontal="center" vertical="center"/>
    </xf>
    <xf numFmtId="3" fontId="106" fillId="0" borderId="30" xfId="49" applyNumberFormat="1" applyFont="1" applyBorder="1" applyAlignment="1">
      <alignment horizontal="center" vertical="center"/>
    </xf>
    <xf numFmtId="0" fontId="105" fillId="0" borderId="28" xfId="49" applyFont="1" applyBorder="1" applyAlignment="1">
      <alignment horizontal="right" vertical="center"/>
    </xf>
    <xf numFmtId="0" fontId="105" fillId="0" borderId="29" xfId="49" applyFont="1" applyBorder="1" applyAlignment="1">
      <alignment horizontal="right" vertical="center"/>
    </xf>
    <xf numFmtId="0" fontId="18" fillId="0" borderId="29" xfId="49" applyFont="1" applyBorder="1" applyAlignment="1">
      <alignment horizontal="center" vertical="center" wrapText="1"/>
    </xf>
    <xf numFmtId="0" fontId="18" fillId="0" borderId="23" xfId="49" applyFont="1" applyBorder="1" applyAlignment="1">
      <alignment horizontal="center" vertical="center" wrapText="1"/>
    </xf>
    <xf numFmtId="0" fontId="18" fillId="0" borderId="13" xfId="49" applyFont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 wrapText="1"/>
    </xf>
    <xf numFmtId="0" fontId="9" fillId="0" borderId="5" xfId="49" applyFont="1" applyBorder="1" applyAlignment="1">
      <alignment horizontal="center" vertical="center" wrapText="1"/>
    </xf>
    <xf numFmtId="0" fontId="18" fillId="0" borderId="5" xfId="49" applyFont="1" applyBorder="1" applyAlignment="1">
      <alignment horizontal="center" wrapText="1"/>
    </xf>
    <xf numFmtId="0" fontId="18" fillId="0" borderId="2" xfId="49" applyFont="1" applyBorder="1" applyAlignment="1">
      <alignment horizontal="center" wrapText="1"/>
    </xf>
    <xf numFmtId="0" fontId="73" fillId="0" borderId="28" xfId="49" applyFont="1" applyBorder="1" applyAlignment="1">
      <alignment horizontal="center" vertical="center" wrapText="1"/>
    </xf>
    <xf numFmtId="0" fontId="73" fillId="0" borderId="31" xfId="49" applyFont="1" applyBorder="1" applyAlignment="1">
      <alignment horizontal="center" vertical="center" wrapText="1"/>
    </xf>
    <xf numFmtId="0" fontId="73" fillId="0" borderId="33" xfId="49" applyFont="1" applyBorder="1" applyAlignment="1">
      <alignment horizontal="center" vertical="center" wrapText="1"/>
    </xf>
    <xf numFmtId="0" fontId="73" fillId="0" borderId="29" xfId="49" applyFont="1" applyBorder="1" applyAlignment="1">
      <alignment horizontal="center" vertical="center" wrapText="1"/>
    </xf>
    <xf numFmtId="0" fontId="73" fillId="0" borderId="23" xfId="49" applyFont="1" applyBorder="1" applyAlignment="1">
      <alignment horizontal="center" vertical="center" wrapText="1"/>
    </xf>
    <xf numFmtId="0" fontId="73" fillId="0" borderId="13" xfId="49" applyFont="1" applyBorder="1" applyAlignment="1">
      <alignment horizontal="center" vertical="center" wrapText="1"/>
    </xf>
    <xf numFmtId="0" fontId="9" fillId="0" borderId="0" xfId="49" applyFont="1" applyBorder="1" applyAlignment="1">
      <alignment horizontal="center"/>
    </xf>
    <xf numFmtId="0" fontId="9" fillId="0" borderId="28" xfId="49" applyFont="1" applyBorder="1" applyAlignment="1">
      <alignment horizontal="right" vertical="center"/>
    </xf>
    <xf numFmtId="0" fontId="9" fillId="0" borderId="33" xfId="49" applyFont="1" applyBorder="1" applyAlignment="1">
      <alignment horizontal="right" vertical="center"/>
    </xf>
    <xf numFmtId="0" fontId="9" fillId="0" borderId="29" xfId="49" applyFont="1" applyBorder="1" applyAlignment="1">
      <alignment horizontal="center" vertical="center" wrapText="1"/>
    </xf>
    <xf numFmtId="0" fontId="9" fillId="0" borderId="13" xfId="49" applyFont="1" applyBorder="1" applyAlignment="1">
      <alignment horizontal="center" vertical="center" wrapText="1"/>
    </xf>
    <xf numFmtId="0" fontId="18" fillId="0" borderId="8" xfId="49" applyFont="1" applyBorder="1" applyAlignment="1">
      <alignment horizontal="right" readingOrder="2"/>
    </xf>
    <xf numFmtId="0" fontId="49" fillId="0" borderId="1" xfId="49" applyNumberFormat="1" applyFont="1" applyBorder="1" applyAlignment="1">
      <alignment horizontal="center"/>
    </xf>
    <xf numFmtId="0" fontId="49" fillId="0" borderId="35" xfId="49" applyNumberFormat="1" applyFont="1" applyBorder="1" applyAlignment="1">
      <alignment horizontal="center"/>
    </xf>
    <xf numFmtId="165" fontId="49" fillId="0" borderId="1" xfId="49" applyNumberFormat="1" applyFont="1" applyBorder="1" applyAlignment="1">
      <alignment horizontal="center"/>
    </xf>
    <xf numFmtId="165" fontId="49" fillId="0" borderId="35" xfId="49" applyNumberFormat="1" applyFont="1" applyBorder="1" applyAlignment="1">
      <alignment horizontal="center"/>
    </xf>
    <xf numFmtId="38" fontId="70" fillId="0" borderId="35" xfId="50" quotePrefix="1" applyNumberFormat="1" applyFont="1" applyBorder="1" applyAlignment="1">
      <alignment horizontal="center" vertical="center"/>
    </xf>
    <xf numFmtId="38" fontId="70" fillId="0" borderId="6" xfId="50" quotePrefix="1" applyNumberFormat="1" applyFont="1" applyBorder="1" applyAlignment="1">
      <alignment horizontal="center" vertical="center"/>
    </xf>
    <xf numFmtId="38" fontId="70" fillId="0" borderId="1" xfId="50" applyNumberFormat="1" applyFont="1" applyBorder="1" applyAlignment="1">
      <alignment horizontal="center" vertical="center"/>
    </xf>
    <xf numFmtId="38" fontId="70" fillId="0" borderId="50" xfId="50" applyNumberFormat="1" applyFont="1" applyBorder="1" applyAlignment="1">
      <alignment horizontal="center" vertical="center"/>
    </xf>
    <xf numFmtId="165" fontId="70" fillId="0" borderId="1" xfId="49" applyNumberFormat="1" applyFont="1" applyBorder="1" applyAlignment="1">
      <alignment horizontal="center" vertical="center"/>
    </xf>
    <xf numFmtId="165" fontId="70" fillId="0" borderId="50" xfId="49" applyNumberFormat="1" applyFont="1" applyBorder="1" applyAlignment="1">
      <alignment horizontal="center" vertical="center"/>
    </xf>
    <xf numFmtId="38" fontId="70" fillId="0" borderId="15" xfId="50" applyNumberFormat="1" applyFont="1" applyBorder="1" applyAlignment="1">
      <alignment horizontal="center" vertical="center"/>
    </xf>
    <xf numFmtId="38" fontId="70" fillId="0" borderId="35" xfId="50" applyNumberFormat="1" applyFont="1" applyBorder="1" applyAlignment="1">
      <alignment horizontal="center" vertical="center"/>
    </xf>
    <xf numFmtId="165" fontId="70" fillId="0" borderId="15" xfId="49" applyNumberFormat="1" applyFont="1" applyBorder="1" applyAlignment="1">
      <alignment horizontal="center" vertical="center"/>
    </xf>
    <xf numFmtId="165" fontId="70" fillId="0" borderId="35" xfId="49" applyNumberFormat="1" applyFont="1" applyBorder="1" applyAlignment="1">
      <alignment horizontal="center" vertical="center"/>
    </xf>
    <xf numFmtId="38" fontId="70" fillId="0" borderId="1" xfId="50" quotePrefix="1" applyNumberFormat="1" applyFont="1" applyBorder="1" applyAlignment="1">
      <alignment horizontal="center" vertical="center"/>
    </xf>
    <xf numFmtId="0" fontId="33" fillId="0" borderId="1" xfId="49" applyNumberFormat="1" applyFont="1" applyBorder="1" applyAlignment="1">
      <alignment horizontal="center"/>
    </xf>
    <xf numFmtId="165" fontId="33" fillId="0" borderId="1" xfId="49" applyNumberFormat="1" applyFont="1" applyBorder="1" applyAlignment="1">
      <alignment horizontal="center"/>
    </xf>
    <xf numFmtId="38" fontId="70" fillId="0" borderId="5" xfId="50" applyNumberFormat="1" applyFont="1" applyBorder="1" applyAlignment="1">
      <alignment horizontal="center" vertical="center"/>
    </xf>
    <xf numFmtId="0" fontId="8" fillId="0" borderId="1" xfId="49" applyNumberFormat="1" applyFont="1" applyBorder="1" applyAlignment="1">
      <alignment horizontal="center"/>
    </xf>
    <xf numFmtId="0" fontId="33" fillId="0" borderId="1" xfId="49" applyNumberFormat="1" applyFont="1" applyBorder="1" applyAlignment="1">
      <alignment horizontal="center" vertical="center"/>
    </xf>
    <xf numFmtId="0" fontId="70" fillId="0" borderId="1" xfId="49" applyNumberFormat="1" applyFont="1" applyBorder="1" applyAlignment="1">
      <alignment horizontal="center" vertical="center"/>
    </xf>
    <xf numFmtId="0" fontId="8" fillId="0" borderId="1" xfId="49" applyNumberFormat="1" applyFont="1" applyBorder="1" applyAlignment="1">
      <alignment horizontal="center" vertical="center"/>
    </xf>
    <xf numFmtId="0" fontId="70" fillId="0" borderId="35" xfId="49" applyNumberFormat="1" applyFont="1" applyBorder="1" applyAlignment="1">
      <alignment horizontal="center" vertical="center"/>
    </xf>
    <xf numFmtId="165" fontId="8" fillId="0" borderId="1" xfId="49" applyNumberFormat="1" applyFont="1" applyBorder="1" applyAlignment="1">
      <alignment horizontal="center"/>
    </xf>
    <xf numFmtId="0" fontId="56" fillId="0" borderId="28" xfId="49" applyNumberFormat="1" applyFont="1" applyBorder="1" applyAlignment="1">
      <alignment horizontal="center" vertical="center"/>
    </xf>
    <xf numFmtId="0" fontId="56" fillId="0" borderId="8" xfId="49" applyNumberFormat="1" applyFont="1" applyBorder="1" applyAlignment="1">
      <alignment horizontal="center" vertical="center"/>
    </xf>
    <xf numFmtId="0" fontId="56" fillId="0" borderId="29" xfId="49" applyNumberFormat="1" applyFont="1" applyBorder="1" applyAlignment="1">
      <alignment horizontal="center" vertical="center"/>
    </xf>
    <xf numFmtId="0" fontId="56" fillId="0" borderId="33" xfId="49" applyNumberFormat="1" applyFont="1" applyBorder="1" applyAlignment="1">
      <alignment horizontal="center" vertical="center"/>
    </xf>
    <xf numFmtId="0" fontId="56" fillId="0" borderId="26" xfId="49" applyNumberFormat="1" applyFont="1" applyBorder="1" applyAlignment="1">
      <alignment horizontal="center" vertical="center"/>
    </xf>
    <xf numFmtId="0" fontId="56" fillId="0" borderId="13" xfId="49" applyNumberFormat="1" applyFont="1" applyBorder="1" applyAlignment="1">
      <alignment horizontal="center" vertical="center"/>
    </xf>
    <xf numFmtId="165" fontId="49" fillId="0" borderId="4" xfId="49" applyNumberFormat="1" applyFont="1" applyBorder="1" applyAlignment="1">
      <alignment horizontal="center" vertical="center"/>
    </xf>
    <xf numFmtId="165" fontId="49" fillId="0" borderId="2" xfId="49" applyNumberFormat="1" applyFont="1" applyBorder="1" applyAlignment="1">
      <alignment horizontal="center" vertical="center"/>
    </xf>
    <xf numFmtId="0" fontId="70" fillId="0" borderId="34" xfId="49" applyNumberFormat="1" applyFont="1" applyBorder="1" applyAlignment="1">
      <alignment horizontal="center" vertical="center"/>
    </xf>
    <xf numFmtId="165" fontId="70" fillId="0" borderId="34" xfId="49" applyNumberFormat="1" applyFont="1" applyBorder="1" applyAlignment="1">
      <alignment horizontal="center" vertical="center"/>
    </xf>
    <xf numFmtId="0" fontId="42" fillId="0" borderId="0" xfId="49" applyFont="1" applyAlignment="1">
      <alignment horizontal="center"/>
    </xf>
    <xf numFmtId="0" fontId="3" fillId="0" borderId="0" xfId="47" applyFont="1" applyAlignment="1">
      <alignment horizontal="right" readingOrder="2"/>
    </xf>
    <xf numFmtId="0" fontId="64" fillId="0" borderId="28" xfId="47" applyFont="1" applyFill="1" applyBorder="1" applyAlignment="1">
      <alignment horizontal="center" vertical="center"/>
    </xf>
    <xf numFmtId="0" fontId="64" fillId="0" borderId="33" xfId="47" applyFont="1" applyFill="1" applyBorder="1" applyAlignment="1">
      <alignment horizontal="center" vertical="center"/>
    </xf>
    <xf numFmtId="0" fontId="64" fillId="0" borderId="8" xfId="47" applyFont="1" applyFill="1" applyBorder="1" applyAlignment="1">
      <alignment horizontal="center" vertical="center" wrapText="1"/>
    </xf>
    <xf numFmtId="0" fontId="64" fillId="0" borderId="26" xfId="47" applyFont="1" applyFill="1" applyBorder="1" applyAlignment="1">
      <alignment horizontal="center" vertical="center" wrapText="1"/>
    </xf>
    <xf numFmtId="0" fontId="64" fillId="0" borderId="3" xfId="47" applyFont="1" applyFill="1" applyBorder="1" applyAlignment="1">
      <alignment horizontal="center" vertical="center" wrapText="1"/>
    </xf>
    <xf numFmtId="0" fontId="64" fillId="0" borderId="3" xfId="47" applyFont="1" applyFill="1" applyBorder="1" applyAlignment="1">
      <alignment horizontal="center" vertical="center"/>
    </xf>
    <xf numFmtId="0" fontId="64" fillId="0" borderId="10" xfId="47" applyFont="1" applyFill="1" applyBorder="1" applyAlignment="1">
      <alignment horizontal="center" vertical="center" wrapText="1"/>
    </xf>
    <xf numFmtId="0" fontId="64" fillId="0" borderId="30" xfId="47" applyFont="1" applyFill="1" applyBorder="1" applyAlignment="1">
      <alignment horizontal="center" vertical="center"/>
    </xf>
    <xf numFmtId="1" fontId="3" fillId="0" borderId="8" xfId="47" applyNumberFormat="1" applyFont="1" applyBorder="1" applyAlignment="1">
      <alignment horizontal="right" readingOrder="2"/>
    </xf>
    <xf numFmtId="0" fontId="64" fillId="0" borderId="28" xfId="52" applyFont="1" applyBorder="1" applyAlignment="1">
      <alignment horizontal="center" vertical="center" wrapText="1"/>
    </xf>
    <xf numFmtId="0" fontId="64" fillId="0" borderId="33" xfId="52" applyFont="1" applyBorder="1" applyAlignment="1">
      <alignment horizontal="center" vertical="center" wrapText="1"/>
    </xf>
    <xf numFmtId="0" fontId="64" fillId="0" borderId="29" xfId="52" applyFont="1" applyBorder="1" applyAlignment="1">
      <alignment horizontal="center" vertical="center" wrapText="1"/>
    </xf>
    <xf numFmtId="0" fontId="64" fillId="0" borderId="13" xfId="52" applyFont="1" applyBorder="1" applyAlignment="1">
      <alignment horizontal="center" vertical="center" wrapText="1"/>
    </xf>
    <xf numFmtId="0" fontId="34" fillId="0" borderId="8" xfId="52" applyFont="1" applyBorder="1" applyAlignment="1">
      <alignment horizontal="right" vertical="center"/>
    </xf>
    <xf numFmtId="0" fontId="115" fillId="0" borderId="4" xfId="45" applyFont="1" applyBorder="1" applyAlignment="1">
      <alignment horizontal="center" vertical="center"/>
    </xf>
    <xf numFmtId="0" fontId="115" fillId="0" borderId="2" xfId="45" applyFont="1" applyBorder="1" applyAlignment="1">
      <alignment horizontal="center" vertical="center"/>
    </xf>
    <xf numFmtId="0" fontId="115" fillId="0" borderId="33" xfId="45" applyFont="1" applyBorder="1" applyAlignment="1">
      <alignment horizontal="right" vertical="center"/>
    </xf>
    <xf numFmtId="0" fontId="115" fillId="0" borderId="26" xfId="45" applyFont="1" applyBorder="1" applyAlignment="1">
      <alignment horizontal="right" vertical="center"/>
    </xf>
    <xf numFmtId="0" fontId="115" fillId="0" borderId="13" xfId="45" applyFont="1" applyBorder="1" applyAlignment="1">
      <alignment horizontal="right" vertical="center"/>
    </xf>
    <xf numFmtId="0" fontId="115" fillId="0" borderId="32" xfId="45" applyFont="1" applyBorder="1" applyAlignment="1">
      <alignment horizontal="center" vertical="center"/>
    </xf>
    <xf numFmtId="0" fontId="115" fillId="0" borderId="10" xfId="45" applyFont="1" applyBorder="1" applyAlignment="1">
      <alignment horizontal="center" vertical="center"/>
    </xf>
    <xf numFmtId="0" fontId="115" fillId="0" borderId="33" xfId="45" applyFont="1" applyBorder="1" applyAlignment="1">
      <alignment horizontal="left" vertical="center" wrapText="1"/>
    </xf>
    <xf numFmtId="0" fontId="116" fillId="0" borderId="26" xfId="45" applyFont="1" applyBorder="1" applyAlignment="1">
      <alignment horizontal="left"/>
    </xf>
    <xf numFmtId="0" fontId="116" fillId="0" borderId="13" xfId="45" applyFont="1" applyBorder="1" applyAlignment="1">
      <alignment horizontal="left"/>
    </xf>
    <xf numFmtId="0" fontId="115" fillId="0" borderId="28" xfId="45" applyFont="1" applyBorder="1" applyAlignment="1">
      <alignment horizontal="right" vertical="center"/>
    </xf>
    <xf numFmtId="0" fontId="115" fillId="0" borderId="8" xfId="45" applyFont="1" applyBorder="1" applyAlignment="1">
      <alignment horizontal="right" vertical="center"/>
    </xf>
    <xf numFmtId="0" fontId="115" fillId="0" borderId="29" xfId="45" applyFont="1" applyBorder="1" applyAlignment="1">
      <alignment horizontal="right" vertical="center"/>
    </xf>
    <xf numFmtId="1" fontId="115" fillId="0" borderId="4" xfId="45" applyNumberFormat="1" applyFont="1" applyBorder="1" applyAlignment="1">
      <alignment horizontal="center" vertical="center"/>
    </xf>
    <xf numFmtId="1" fontId="115" fillId="0" borderId="2" xfId="45" applyNumberFormat="1" applyFont="1" applyBorder="1" applyAlignment="1">
      <alignment horizontal="center" vertical="center"/>
    </xf>
    <xf numFmtId="0" fontId="115" fillId="0" borderId="33" xfId="45" applyFont="1" applyBorder="1" applyAlignment="1">
      <alignment horizontal="right" vertical="center" wrapText="1"/>
    </xf>
    <xf numFmtId="0" fontId="115" fillId="0" borderId="26" xfId="45" applyFont="1" applyBorder="1" applyAlignment="1">
      <alignment horizontal="right" vertical="center" wrapText="1"/>
    </xf>
    <xf numFmtId="0" fontId="115" fillId="0" borderId="13" xfId="45" applyFont="1" applyBorder="1" applyAlignment="1">
      <alignment horizontal="right" vertical="center" wrapText="1"/>
    </xf>
    <xf numFmtId="0" fontId="115" fillId="0" borderId="28" xfId="45" applyFont="1" applyBorder="1" applyAlignment="1">
      <alignment horizontal="right"/>
    </xf>
    <xf numFmtId="0" fontId="115" fillId="0" borderId="8" xfId="45" applyFont="1" applyBorder="1" applyAlignment="1">
      <alignment horizontal="right"/>
    </xf>
    <xf numFmtId="0" fontId="115" fillId="0" borderId="29" xfId="45" applyFont="1" applyBorder="1" applyAlignment="1">
      <alignment horizontal="right"/>
    </xf>
    <xf numFmtId="0" fontId="115" fillId="0" borderId="33" xfId="45" applyFont="1" applyBorder="1" applyAlignment="1">
      <alignment horizontal="right"/>
    </xf>
    <xf numFmtId="0" fontId="115" fillId="0" borderId="26" xfId="45" applyFont="1" applyBorder="1" applyAlignment="1">
      <alignment horizontal="right"/>
    </xf>
    <xf numFmtId="0" fontId="115" fillId="0" borderId="13" xfId="45" applyFont="1" applyBorder="1" applyAlignment="1">
      <alignment horizontal="right"/>
    </xf>
    <xf numFmtId="0" fontId="115" fillId="0" borderId="34" xfId="45" applyFont="1" applyBorder="1" applyAlignment="1">
      <alignment horizontal="center" vertical="center" wrapText="1"/>
    </xf>
    <xf numFmtId="0" fontId="115" fillId="0" borderId="27" xfId="45" applyFont="1" applyBorder="1" applyAlignment="1">
      <alignment horizontal="center" vertical="center" wrapText="1"/>
    </xf>
    <xf numFmtId="0" fontId="115" fillId="0" borderId="4" xfId="45" applyFont="1" applyBorder="1" applyAlignment="1">
      <alignment horizontal="center" wrapText="1"/>
    </xf>
    <xf numFmtId="0" fontId="115" fillId="0" borderId="5" xfId="45" applyFont="1" applyBorder="1" applyAlignment="1">
      <alignment horizontal="center" wrapText="1"/>
    </xf>
    <xf numFmtId="0" fontId="115" fillId="0" borderId="28" xfId="45" applyFont="1" applyBorder="1" applyAlignment="1">
      <alignment horizontal="center" vertical="center" wrapText="1"/>
    </xf>
    <xf numFmtId="0" fontId="115" fillId="0" borderId="8" xfId="45" applyFont="1" applyBorder="1" applyAlignment="1">
      <alignment horizontal="center" vertical="center" wrapText="1"/>
    </xf>
    <xf numFmtId="0" fontId="115" fillId="0" borderId="29" xfId="45" applyFont="1" applyBorder="1" applyAlignment="1">
      <alignment horizontal="center" vertical="center" wrapText="1"/>
    </xf>
    <xf numFmtId="0" fontId="115" fillId="0" borderId="31" xfId="45" applyFont="1" applyBorder="1" applyAlignment="1">
      <alignment horizontal="center" vertical="center" wrapText="1"/>
    </xf>
    <xf numFmtId="0" fontId="115" fillId="0" borderId="0" xfId="45" applyFont="1" applyBorder="1" applyAlignment="1">
      <alignment horizontal="center" vertical="center" wrapText="1"/>
    </xf>
    <xf numFmtId="0" fontId="115" fillId="0" borderId="23" xfId="45" applyFont="1" applyBorder="1" applyAlignment="1">
      <alignment horizontal="center" vertical="center" wrapText="1"/>
    </xf>
    <xf numFmtId="0" fontId="115" fillId="0" borderId="33" xfId="45" applyFont="1" applyBorder="1" applyAlignment="1">
      <alignment horizontal="center" vertical="center" wrapText="1"/>
    </xf>
    <xf numFmtId="0" fontId="115" fillId="0" borderId="26" xfId="45" applyFont="1" applyBorder="1" applyAlignment="1">
      <alignment horizontal="center" vertical="center" wrapText="1"/>
    </xf>
    <xf numFmtId="0" fontId="115" fillId="0" borderId="13" xfId="45" applyFont="1" applyBorder="1" applyAlignment="1">
      <alignment horizontal="center" vertical="center" wrapText="1"/>
    </xf>
    <xf numFmtId="0" fontId="64" fillId="0" borderId="29" xfId="47" applyFont="1" applyFill="1" applyBorder="1" applyAlignment="1">
      <alignment horizontal="center" vertical="center"/>
    </xf>
    <xf numFmtId="0" fontId="64" fillId="0" borderId="13" xfId="47" applyFont="1" applyFill="1" applyBorder="1" applyAlignment="1">
      <alignment horizontal="center" vertical="center"/>
    </xf>
    <xf numFmtId="0" fontId="34" fillId="0" borderId="31" xfId="47" applyFont="1" applyFill="1" applyBorder="1" applyAlignment="1">
      <alignment horizontal="right" vertical="center"/>
    </xf>
    <xf numFmtId="0" fontId="34" fillId="0" borderId="0" xfId="47" applyFont="1" applyFill="1" applyBorder="1" applyAlignment="1">
      <alignment horizontal="right" vertical="center"/>
    </xf>
    <xf numFmtId="0" fontId="34" fillId="0" borderId="28" xfId="47" applyFont="1" applyFill="1" applyBorder="1" applyAlignment="1">
      <alignment horizontal="center" vertical="center"/>
    </xf>
    <xf numFmtId="0" fontId="34" fillId="0" borderId="33" xfId="47" applyFont="1" applyFill="1" applyBorder="1" applyAlignment="1">
      <alignment horizontal="center" vertical="center"/>
    </xf>
    <xf numFmtId="0" fontId="34" fillId="0" borderId="29" xfId="47" applyFont="1" applyFill="1" applyBorder="1" applyAlignment="1">
      <alignment horizontal="center" vertical="center"/>
    </xf>
    <xf numFmtId="0" fontId="34" fillId="0" borderId="13" xfId="47" applyFont="1" applyFill="1" applyBorder="1" applyAlignment="1">
      <alignment horizontal="center" vertical="center"/>
    </xf>
    <xf numFmtId="0" fontId="43" fillId="0" borderId="28" xfId="47" applyFont="1" applyFill="1" applyBorder="1" applyAlignment="1">
      <alignment horizontal="center" vertical="center"/>
    </xf>
    <xf numFmtId="0" fontId="43" fillId="0" borderId="33" xfId="47" applyFont="1" applyFill="1" applyBorder="1" applyAlignment="1">
      <alignment horizontal="center" vertical="center"/>
    </xf>
    <xf numFmtId="0" fontId="72" fillId="0" borderId="29" xfId="47" applyFont="1" applyFill="1" applyBorder="1" applyAlignment="1">
      <alignment horizontal="center" vertical="center"/>
    </xf>
    <xf numFmtId="0" fontId="72" fillId="0" borderId="13" xfId="47" applyFont="1" applyFill="1" applyBorder="1" applyAlignment="1">
      <alignment horizontal="center" vertical="center"/>
    </xf>
    <xf numFmtId="0" fontId="3" fillId="0" borderId="8" xfId="47" applyFont="1" applyBorder="1" applyAlignment="1">
      <alignment horizontal="right" vertical="top" wrapText="1"/>
    </xf>
    <xf numFmtId="0" fontId="3" fillId="0" borderId="8" xfId="47" applyFont="1" applyBorder="1" applyAlignment="1">
      <alignment horizontal="left" vertical="top" wrapText="1"/>
    </xf>
    <xf numFmtId="0" fontId="70" fillId="0" borderId="35" xfId="49" applyFont="1" applyBorder="1" applyAlignment="1">
      <alignment horizontal="center" vertical="center"/>
    </xf>
    <xf numFmtId="0" fontId="70" fillId="0" borderId="15" xfId="49" applyFont="1" applyBorder="1" applyAlignment="1">
      <alignment horizontal="center" vertical="center"/>
    </xf>
    <xf numFmtId="0" fontId="70" fillId="0" borderId="1" xfId="49" applyFont="1" applyBorder="1" applyAlignment="1">
      <alignment horizontal="center" vertical="center"/>
    </xf>
    <xf numFmtId="1" fontId="70" fillId="0" borderId="1" xfId="49" applyNumberFormat="1" applyFont="1" applyBorder="1" applyAlignment="1">
      <alignment horizontal="center" vertical="center"/>
    </xf>
    <xf numFmtId="1" fontId="70" fillId="0" borderId="35" xfId="49" applyNumberFormat="1" applyFont="1" applyBorder="1" applyAlignment="1">
      <alignment horizontal="center" vertical="center"/>
    </xf>
    <xf numFmtId="0" fontId="118" fillId="0" borderId="18" xfId="49" applyFont="1" applyBorder="1" applyAlignment="1">
      <alignment horizontal="center" vertical="center"/>
    </xf>
    <xf numFmtId="0" fontId="118" fillId="0" borderId="56" xfId="49" applyFont="1" applyBorder="1" applyAlignment="1">
      <alignment horizontal="center" vertical="center"/>
    </xf>
    <xf numFmtId="0" fontId="118" fillId="0" borderId="19" xfId="49" applyFont="1" applyBorder="1" applyAlignment="1">
      <alignment horizontal="center" vertical="center"/>
    </xf>
    <xf numFmtId="165" fontId="107" fillId="0" borderId="4" xfId="49" applyNumberFormat="1" applyFont="1" applyBorder="1" applyAlignment="1">
      <alignment horizontal="center" vertical="center"/>
    </xf>
    <xf numFmtId="165" fontId="107" fillId="0" borderId="5" xfId="49" applyNumberFormat="1" applyFont="1" applyBorder="1" applyAlignment="1">
      <alignment horizontal="center" vertical="center"/>
    </xf>
    <xf numFmtId="165" fontId="107" fillId="0" borderId="2" xfId="49" applyNumberFormat="1" applyFont="1" applyBorder="1" applyAlignment="1">
      <alignment horizontal="center" vertical="center"/>
    </xf>
    <xf numFmtId="0" fontId="34" fillId="0" borderId="32" xfId="49" applyFont="1" applyBorder="1" applyAlignment="1">
      <alignment horizontal="center" vertical="center" wrapText="1"/>
    </xf>
    <xf numFmtId="0" fontId="34" fillId="0" borderId="30" xfId="49" applyFont="1" applyBorder="1" applyAlignment="1">
      <alignment horizontal="center" vertical="center" wrapText="1"/>
    </xf>
    <xf numFmtId="0" fontId="49" fillId="0" borderId="0" xfId="49" applyFont="1" applyBorder="1" applyAlignment="1">
      <alignment horizontal="right" readingOrder="2"/>
    </xf>
    <xf numFmtId="0" fontId="34" fillId="0" borderId="0" xfId="49" applyFont="1" applyBorder="1" applyAlignment="1">
      <alignment horizontal="right" readingOrder="2"/>
    </xf>
    <xf numFmtId="0" fontId="34" fillId="0" borderId="3" xfId="49" applyFont="1" applyBorder="1" applyAlignment="1">
      <alignment horizontal="center" wrapText="1"/>
    </xf>
    <xf numFmtId="165" fontId="70" fillId="0" borderId="6" xfId="49" applyNumberFormat="1" applyFont="1" applyBorder="1" applyAlignment="1">
      <alignment horizontal="center" vertical="center"/>
    </xf>
    <xf numFmtId="0" fontId="9" fillId="0" borderId="0" xfId="49" applyFont="1" applyBorder="1" applyAlignment="1">
      <alignment horizontal="right" vertical="center"/>
    </xf>
    <xf numFmtId="0" fontId="120" fillId="0" borderId="5" xfId="49" applyFont="1" applyBorder="1" applyAlignment="1">
      <alignment horizontal="center" vertical="center"/>
    </xf>
    <xf numFmtId="0" fontId="120" fillId="0" borderId="15" xfId="49" applyFont="1" applyBorder="1" applyAlignment="1">
      <alignment horizontal="center" vertical="center"/>
    </xf>
    <xf numFmtId="165" fontId="120" fillId="0" borderId="5" xfId="49" applyNumberFormat="1" applyFont="1" applyBorder="1" applyAlignment="1">
      <alignment horizontal="center" vertical="center"/>
    </xf>
    <xf numFmtId="0" fontId="70" fillId="0" borderId="6" xfId="49" applyFont="1" applyBorder="1" applyAlignment="1">
      <alignment horizontal="center" vertical="center"/>
    </xf>
    <xf numFmtId="0" fontId="120" fillId="0" borderId="35" xfId="49" applyFont="1" applyBorder="1" applyAlignment="1">
      <alignment horizontal="center" vertical="center"/>
    </xf>
    <xf numFmtId="0" fontId="70" fillId="0" borderId="5" xfId="49" applyFont="1" applyBorder="1" applyAlignment="1">
      <alignment horizontal="center" vertical="center"/>
    </xf>
    <xf numFmtId="165" fontId="70" fillId="0" borderId="5" xfId="49" applyNumberFormat="1" applyFont="1" applyBorder="1" applyAlignment="1">
      <alignment horizontal="center" vertical="center"/>
    </xf>
    <xf numFmtId="1" fontId="70" fillId="0" borderId="15" xfId="49" applyNumberFormat="1" applyFont="1" applyBorder="1" applyAlignment="1">
      <alignment horizontal="center" vertical="center"/>
    </xf>
    <xf numFmtId="0" fontId="70" fillId="0" borderId="34" xfId="49" applyFont="1" applyBorder="1" applyAlignment="1">
      <alignment horizontal="center" vertical="center"/>
    </xf>
    <xf numFmtId="1" fontId="70" fillId="0" borderId="34" xfId="49" applyNumberFormat="1" applyFont="1" applyBorder="1" applyAlignment="1">
      <alignment horizontal="center" vertical="center"/>
    </xf>
    <xf numFmtId="0" fontId="56" fillId="0" borderId="8" xfId="49" applyFont="1" applyFill="1" applyBorder="1" applyAlignment="1">
      <alignment horizontal="right" readingOrder="2"/>
    </xf>
    <xf numFmtId="0" fontId="56" fillId="0" borderId="26" xfId="49" applyFont="1" applyBorder="1" applyAlignment="1">
      <alignment horizontal="center"/>
    </xf>
    <xf numFmtId="0" fontId="56" fillId="0" borderId="32" xfId="49" applyFont="1" applyBorder="1" applyAlignment="1">
      <alignment horizontal="right"/>
    </xf>
    <xf numFmtId="0" fontId="8" fillId="0" borderId="10" xfId="49" applyFont="1" applyBorder="1" applyAlignment="1"/>
    <xf numFmtId="0" fontId="8" fillId="0" borderId="30" xfId="49" applyFont="1" applyBorder="1" applyAlignment="1"/>
    <xf numFmtId="0" fontId="58" fillId="0" borderId="5" xfId="49" applyFont="1" applyBorder="1" applyAlignment="1">
      <alignment horizontal="center" wrapText="1"/>
    </xf>
    <xf numFmtId="0" fontId="58" fillId="0" borderId="2" xfId="49" applyFont="1" applyBorder="1" applyAlignment="1">
      <alignment horizontal="center" wrapText="1"/>
    </xf>
    <xf numFmtId="0" fontId="58" fillId="0" borderId="5" xfId="49" applyFont="1" applyBorder="1" applyAlignment="1">
      <alignment horizontal="center" vertical="center" wrapText="1"/>
    </xf>
    <xf numFmtId="0" fontId="58" fillId="0" borderId="2" xfId="49" applyFont="1" applyBorder="1" applyAlignment="1">
      <alignment horizontal="center" vertical="center" wrapText="1"/>
    </xf>
    <xf numFmtId="0" fontId="51" fillId="0" borderId="5" xfId="49" applyFont="1" applyBorder="1" applyAlignment="1">
      <alignment horizontal="center" shrinkToFit="1"/>
    </xf>
    <xf numFmtId="0" fontId="51" fillId="0" borderId="2" xfId="49" applyFont="1" applyBorder="1" applyAlignment="1">
      <alignment horizontal="center" shrinkToFit="1"/>
    </xf>
    <xf numFmtId="0" fontId="70" fillId="0" borderId="50" xfId="49" applyFont="1" applyBorder="1" applyAlignment="1">
      <alignment horizontal="center" vertical="center"/>
    </xf>
    <xf numFmtId="0" fontId="34" fillId="0" borderId="8" xfId="49" applyFont="1" applyBorder="1" applyAlignment="1">
      <alignment horizontal="left" vertical="center"/>
    </xf>
    <xf numFmtId="0" fontId="34" fillId="0" borderId="0" xfId="49" applyFont="1" applyBorder="1" applyAlignment="1">
      <alignment horizontal="left" vertical="center"/>
    </xf>
    <xf numFmtId="0" fontId="70" fillId="0" borderId="1" xfId="49" quotePrefix="1" applyFont="1" applyBorder="1" applyAlignment="1">
      <alignment horizontal="center" vertical="center"/>
    </xf>
    <xf numFmtId="0" fontId="70" fillId="0" borderId="50" xfId="49" quotePrefix="1" applyFont="1" applyBorder="1" applyAlignment="1">
      <alignment horizontal="center" vertical="center"/>
    </xf>
    <xf numFmtId="0" fontId="70" fillId="0" borderId="35" xfId="49" quotePrefix="1" applyFont="1" applyBorder="1" applyAlignment="1">
      <alignment horizontal="center" vertical="center"/>
    </xf>
    <xf numFmtId="0" fontId="70" fillId="0" borderId="15" xfId="49" quotePrefix="1" applyFont="1" applyBorder="1" applyAlignment="1">
      <alignment horizontal="center" vertical="center"/>
    </xf>
    <xf numFmtId="0" fontId="70" fillId="0" borderId="5" xfId="49" quotePrefix="1" applyFont="1" applyBorder="1" applyAlignment="1">
      <alignment horizontal="center" vertical="center"/>
    </xf>
    <xf numFmtId="0" fontId="33" fillId="0" borderId="40" xfId="49" applyFont="1" applyBorder="1" applyAlignment="1">
      <alignment horizontal="center" vertical="center"/>
    </xf>
    <xf numFmtId="0" fontId="33" fillId="0" borderId="23" xfId="49" applyFont="1" applyBorder="1" applyAlignment="1">
      <alignment horizontal="center" vertical="center"/>
    </xf>
    <xf numFmtId="0" fontId="33" fillId="0" borderId="35" xfId="49" applyFont="1" applyBorder="1" applyAlignment="1">
      <alignment horizontal="center" vertical="center"/>
    </xf>
    <xf numFmtId="0" fontId="33" fillId="0" borderId="15" xfId="49" applyFont="1" applyBorder="1" applyAlignment="1">
      <alignment horizontal="center" vertical="center"/>
    </xf>
    <xf numFmtId="0" fontId="33" fillId="0" borderId="5" xfId="49" applyFont="1" applyBorder="1" applyAlignment="1">
      <alignment horizontal="center" vertical="center"/>
    </xf>
    <xf numFmtId="0" fontId="33" fillId="0" borderId="14" xfId="49" applyFont="1" applyBorder="1" applyAlignment="1">
      <alignment horizontal="center" vertical="center"/>
    </xf>
    <xf numFmtId="0" fontId="40" fillId="0" borderId="0" xfId="49" applyFont="1" applyAlignment="1">
      <alignment horizontal="center" vertical="center"/>
    </xf>
    <xf numFmtId="0" fontId="33" fillId="0" borderId="0" xfId="49" applyFont="1" applyAlignment="1">
      <alignment horizontal="center" vertical="center"/>
    </xf>
    <xf numFmtId="0" fontId="67" fillId="0" borderId="0" xfId="47" applyFont="1" applyAlignment="1">
      <alignment horizontal="center" readingOrder="2"/>
    </xf>
    <xf numFmtId="0" fontId="46" fillId="0" borderId="28" xfId="47" applyFont="1" applyBorder="1" applyAlignment="1">
      <alignment horizontal="right"/>
    </xf>
    <xf numFmtId="0" fontId="46" fillId="0" borderId="33" xfId="47" applyFont="1" applyBorder="1" applyAlignment="1">
      <alignment horizontal="right"/>
    </xf>
    <xf numFmtId="0" fontId="46" fillId="0" borderId="29" xfId="47" applyFont="1" applyBorder="1" applyAlignment="1">
      <alignment horizontal="left"/>
    </xf>
    <xf numFmtId="0" fontId="46" fillId="0" borderId="13" xfId="47" applyFont="1" applyBorder="1" applyAlignment="1">
      <alignment horizontal="left"/>
    </xf>
    <xf numFmtId="0" fontId="64" fillId="0" borderId="28" xfId="49" applyFont="1" applyFill="1" applyBorder="1" applyAlignment="1">
      <alignment horizontal="center" vertical="center"/>
    </xf>
    <xf numFmtId="0" fontId="64" fillId="0" borderId="33" xfId="49" applyFont="1" applyFill="1" applyBorder="1" applyAlignment="1">
      <alignment horizontal="center" vertical="center"/>
    </xf>
    <xf numFmtId="0" fontId="64" fillId="0" borderId="29" xfId="49" applyFont="1" applyFill="1" applyBorder="1" applyAlignment="1">
      <alignment horizontal="center" vertical="center"/>
    </xf>
    <xf numFmtId="0" fontId="64" fillId="0" borderId="13" xfId="49" applyFont="1" applyFill="1" applyBorder="1" applyAlignment="1">
      <alignment horizontal="center" vertical="center"/>
    </xf>
    <xf numFmtId="0" fontId="33" fillId="0" borderId="32" xfId="48" applyFont="1" applyBorder="1" applyAlignment="1">
      <alignment horizontal="center" vertical="center"/>
    </xf>
    <xf numFmtId="0" fontId="33" fillId="0" borderId="10" xfId="48" applyFont="1" applyBorder="1" applyAlignment="1">
      <alignment horizontal="center" vertical="center"/>
    </xf>
    <xf numFmtId="0" fontId="33" fillId="0" borderId="30" xfId="48" applyFont="1" applyBorder="1" applyAlignment="1">
      <alignment horizontal="center" vertical="center"/>
    </xf>
    <xf numFmtId="0" fontId="33" fillId="0" borderId="31" xfId="48" applyFont="1" applyBorder="1" applyAlignment="1">
      <alignment horizontal="right" vertical="center"/>
    </xf>
    <xf numFmtId="0" fontId="33" fillId="0" borderId="23" xfId="48" applyFont="1" applyBorder="1" applyAlignment="1">
      <alignment horizontal="left" vertical="center"/>
    </xf>
    <xf numFmtId="0" fontId="9" fillId="0" borderId="0" xfId="48" applyFont="1" applyBorder="1" applyAlignment="1">
      <alignment horizontal="right" vertical="center"/>
    </xf>
    <xf numFmtId="0" fontId="33" fillId="0" borderId="28" xfId="48" applyFont="1" applyBorder="1" applyAlignment="1">
      <alignment horizontal="right" vertical="center"/>
    </xf>
    <xf numFmtId="0" fontId="33" fillId="0" borderId="33" xfId="48" applyFont="1" applyBorder="1" applyAlignment="1">
      <alignment horizontal="right" vertical="center"/>
    </xf>
    <xf numFmtId="0" fontId="33" fillId="0" borderId="29" xfId="48" applyFont="1" applyBorder="1" applyAlignment="1">
      <alignment horizontal="left" vertical="center"/>
    </xf>
    <xf numFmtId="0" fontId="33" fillId="0" borderId="13" xfId="48" applyFont="1" applyBorder="1" applyAlignment="1">
      <alignment horizontal="left" vertical="center"/>
    </xf>
    <xf numFmtId="0" fontId="33" fillId="0" borderId="32" xfId="48" applyFont="1" applyBorder="1" applyAlignment="1">
      <alignment horizontal="center"/>
    </xf>
    <xf numFmtId="0" fontId="33" fillId="0" borderId="30" xfId="48" applyFont="1" applyBorder="1" applyAlignment="1">
      <alignment horizontal="center"/>
    </xf>
    <xf numFmtId="0" fontId="34" fillId="0" borderId="28" xfId="49" applyFont="1" applyBorder="1" applyAlignment="1">
      <alignment horizontal="center" vertical="center" wrapText="1"/>
    </xf>
    <xf numFmtId="0" fontId="34" fillId="0" borderId="29" xfId="49" applyFont="1" applyBorder="1" applyAlignment="1">
      <alignment horizontal="center" vertical="center" wrapText="1"/>
    </xf>
    <xf numFmtId="0" fontId="34" fillId="0" borderId="33" xfId="49" applyFont="1" applyBorder="1" applyAlignment="1">
      <alignment horizontal="center" vertical="center" wrapText="1"/>
    </xf>
    <xf numFmtId="0" fontId="34" fillId="0" borderId="13" xfId="49" applyFont="1" applyBorder="1" applyAlignment="1">
      <alignment horizontal="center" vertical="center" wrapText="1"/>
    </xf>
    <xf numFmtId="0" fontId="22" fillId="2" borderId="31" xfId="38" applyFont="1" applyFill="1" applyBorder="1" applyAlignment="1">
      <alignment horizontal="center" vertical="center" wrapText="1"/>
    </xf>
    <xf numFmtId="0" fontId="22" fillId="2" borderId="23" xfId="38" applyFont="1" applyFill="1" applyBorder="1" applyAlignment="1">
      <alignment horizontal="center" vertical="center"/>
    </xf>
    <xf numFmtId="0" fontId="49" fillId="0" borderId="0" xfId="47" applyFont="1" applyBorder="1" applyAlignment="1">
      <alignment horizontal="right" readingOrder="2"/>
    </xf>
    <xf numFmtId="0" fontId="3" fillId="0" borderId="0" xfId="47" applyFont="1" applyAlignment="1">
      <alignment horizontal="center"/>
    </xf>
    <xf numFmtId="0" fontId="9" fillId="0" borderId="8" xfId="49" applyFont="1" applyBorder="1" applyAlignment="1">
      <alignment horizontal="right" vertical="center"/>
    </xf>
    <xf numFmtId="0" fontId="120" fillId="0" borderId="35" xfId="49" quotePrefix="1" applyFont="1" applyBorder="1" applyAlignment="1">
      <alignment horizontal="center" vertical="center"/>
    </xf>
    <xf numFmtId="0" fontId="70" fillId="0" borderId="4" xfId="49" applyFont="1" applyBorder="1" applyAlignment="1">
      <alignment horizontal="center" vertical="center"/>
    </xf>
    <xf numFmtId="0" fontId="22" fillId="0" borderId="28" xfId="49" applyFont="1" applyBorder="1" applyAlignment="1">
      <alignment vertical="center"/>
    </xf>
    <xf numFmtId="0" fontId="22" fillId="0" borderId="31" xfId="49" applyFont="1" applyBorder="1" applyAlignment="1">
      <alignment vertical="center"/>
    </xf>
    <xf numFmtId="0" fontId="22" fillId="0" borderId="29" xfId="49" applyFont="1" applyBorder="1" applyAlignment="1">
      <alignment vertical="center"/>
    </xf>
    <xf numFmtId="0" fontId="54" fillId="0" borderId="23" xfId="49" applyFont="1" applyBorder="1" applyAlignment="1">
      <alignment vertical="center"/>
    </xf>
    <xf numFmtId="0" fontId="51" fillId="2" borderId="8" xfId="49" applyFont="1" applyFill="1" applyBorder="1" applyAlignment="1">
      <alignment horizontal="right" readingOrder="2"/>
    </xf>
    <xf numFmtId="0" fontId="51" fillId="2" borderId="0" xfId="49" applyFont="1" applyFill="1" applyBorder="1" applyAlignment="1">
      <alignment horizontal="right" readingOrder="2"/>
    </xf>
    <xf numFmtId="0" fontId="10" fillId="0" borderId="8" xfId="49" applyFont="1" applyBorder="1" applyAlignment="1">
      <alignment horizontal="right" readingOrder="2"/>
    </xf>
    <xf numFmtId="0" fontId="10" fillId="0" borderId="4" xfId="49" applyFont="1" applyBorder="1" applyAlignment="1">
      <alignment horizontal="center" vertical="center" textRotation="90" wrapText="1"/>
    </xf>
    <xf numFmtId="0" fontId="8" fillId="0" borderId="5" xfId="49" applyFont="1" applyBorder="1" applyAlignment="1">
      <alignment horizontal="center" vertical="center" textRotation="90"/>
    </xf>
    <xf numFmtId="0" fontId="8" fillId="0" borderId="2" xfId="49" applyFont="1" applyBorder="1" applyAlignment="1">
      <alignment horizontal="center" vertical="center" textRotation="90"/>
    </xf>
    <xf numFmtId="0" fontId="11" fillId="0" borderId="4" xfId="49" applyFont="1" applyBorder="1" applyAlignment="1">
      <alignment horizontal="center" vertical="center" textRotation="90" wrapText="1"/>
    </xf>
    <xf numFmtId="0" fontId="130" fillId="0" borderId="4" xfId="49" applyFont="1" applyBorder="1" applyAlignment="1">
      <alignment horizontal="center" vertical="center" textRotation="90" wrapText="1"/>
    </xf>
    <xf numFmtId="0" fontId="131" fillId="0" borderId="5" xfId="49" applyFont="1" applyBorder="1" applyAlignment="1">
      <alignment horizontal="center" vertical="center" textRotation="90"/>
    </xf>
    <xf numFmtId="0" fontId="131" fillId="0" borderId="2" xfId="49" applyFont="1" applyBorder="1" applyAlignment="1">
      <alignment horizontal="center" vertical="center" textRotation="90"/>
    </xf>
    <xf numFmtId="0" fontId="12" fillId="0" borderId="4" xfId="49" applyFont="1" applyBorder="1" applyAlignment="1">
      <alignment horizontal="center" vertical="center" textRotation="90" wrapText="1"/>
    </xf>
    <xf numFmtId="0" fontId="54" fillId="0" borderId="5" xfId="49" applyFont="1" applyBorder="1" applyAlignment="1">
      <alignment horizontal="center" vertical="center" textRotation="90"/>
    </xf>
    <xf numFmtId="0" fontId="54" fillId="0" borderId="2" xfId="49" applyFont="1" applyBorder="1" applyAlignment="1">
      <alignment horizontal="center" vertical="center" textRotation="90"/>
    </xf>
    <xf numFmtId="3" fontId="75" fillId="0" borderId="35" xfId="49" applyNumberFormat="1" applyFont="1" applyBorder="1" applyAlignment="1">
      <alignment horizontal="center" vertical="center"/>
    </xf>
    <xf numFmtId="3" fontId="75" fillId="0" borderId="5" xfId="49" applyNumberFormat="1" applyFont="1" applyBorder="1" applyAlignment="1">
      <alignment horizontal="center" vertical="center"/>
    </xf>
    <xf numFmtId="3" fontId="75" fillId="0" borderId="2" xfId="49" applyNumberFormat="1" applyFont="1" applyBorder="1" applyAlignment="1">
      <alignment horizontal="center" vertical="center"/>
    </xf>
    <xf numFmtId="0" fontId="34" fillId="0" borderId="49" xfId="49" applyFont="1" applyBorder="1" applyAlignment="1">
      <alignment horizontal="center" vertical="center" wrapText="1"/>
    </xf>
    <xf numFmtId="0" fontId="34" fillId="0" borderId="28" xfId="49" applyFont="1" applyFill="1" applyBorder="1" applyAlignment="1">
      <alignment horizontal="right" vertical="center" readingOrder="2"/>
    </xf>
    <xf numFmtId="0" fontId="34" fillId="0" borderId="8" xfId="49" applyFont="1" applyFill="1" applyBorder="1" applyAlignment="1">
      <alignment horizontal="right" vertical="center" readingOrder="2"/>
    </xf>
    <xf numFmtId="0" fontId="88" fillId="0" borderId="4" xfId="49" applyFont="1" applyBorder="1" applyAlignment="1">
      <alignment horizontal="center" vertical="center" wrapText="1"/>
    </xf>
    <xf numFmtId="0" fontId="88" fillId="0" borderId="15" xfId="49" applyFont="1" applyBorder="1" applyAlignment="1">
      <alignment horizontal="center" vertical="center"/>
    </xf>
    <xf numFmtId="0" fontId="34" fillId="0" borderId="18" xfId="49" applyFont="1" applyBorder="1" applyAlignment="1">
      <alignment horizontal="center" vertical="center" wrapText="1"/>
    </xf>
    <xf numFmtId="0" fontId="34" fillId="0" borderId="59" xfId="49" applyFont="1" applyBorder="1" applyAlignment="1">
      <alignment horizontal="center" vertical="center" wrapText="1"/>
    </xf>
    <xf numFmtId="0" fontId="34" fillId="0" borderId="31" xfId="49" applyFont="1" applyBorder="1" applyAlignment="1">
      <alignment horizontal="center" vertical="center" wrapText="1"/>
    </xf>
    <xf numFmtId="0" fontId="34" fillId="0" borderId="51" xfId="49" applyFont="1" applyBorder="1" applyAlignment="1">
      <alignment horizontal="center" vertical="center" wrapText="1"/>
    </xf>
    <xf numFmtId="0" fontId="34" fillId="0" borderId="53" xfId="49" applyFont="1" applyBorder="1" applyAlignment="1">
      <alignment horizontal="center" vertical="center" wrapText="1"/>
    </xf>
    <xf numFmtId="0" fontId="34" fillId="0" borderId="43" xfId="49" applyFont="1" applyBorder="1" applyAlignment="1">
      <alignment horizontal="center" vertical="center" wrapText="1"/>
    </xf>
    <xf numFmtId="0" fontId="34" fillId="0" borderId="41" xfId="49" applyFont="1" applyBorder="1" applyAlignment="1">
      <alignment horizontal="center" vertical="center" wrapText="1"/>
    </xf>
    <xf numFmtId="0" fontId="34" fillId="0" borderId="0" xfId="49" applyFont="1" applyBorder="1" applyAlignment="1">
      <alignment horizontal="center" vertical="center" wrapText="1"/>
    </xf>
    <xf numFmtId="0" fontId="18" fillId="0" borderId="0" xfId="49" applyFont="1" applyBorder="1" applyAlignment="1">
      <alignment horizontal="right" vertical="center"/>
    </xf>
    <xf numFmtId="38" fontId="70" fillId="0" borderId="6" xfId="50" applyNumberFormat="1" applyFont="1" applyBorder="1" applyAlignment="1">
      <alignment horizontal="center" vertical="center"/>
    </xf>
    <xf numFmtId="0" fontId="67" fillId="0" borderId="0" xfId="47" applyFont="1" applyAlignment="1">
      <alignment horizontal="center" vertical="center" readingOrder="2"/>
    </xf>
    <xf numFmtId="0" fontId="18" fillId="0" borderId="8" xfId="49" applyFont="1" applyBorder="1" applyAlignment="1">
      <alignment horizontal="right" vertical="center"/>
    </xf>
    <xf numFmtId="0" fontId="120" fillId="0" borderId="1" xfId="49" applyFont="1" applyBorder="1" applyAlignment="1">
      <alignment horizontal="center" vertical="center"/>
    </xf>
    <xf numFmtId="0" fontId="90" fillId="0" borderId="28" xfId="49" applyFont="1" applyBorder="1" applyAlignment="1">
      <alignment horizontal="right" vertical="center"/>
    </xf>
    <xf numFmtId="0" fontId="90" fillId="0" borderId="33" xfId="49" applyFont="1" applyBorder="1" applyAlignment="1">
      <alignment horizontal="right" vertical="center"/>
    </xf>
    <xf numFmtId="0" fontId="90" fillId="0" borderId="29" xfId="49" applyFont="1" applyBorder="1" applyAlignment="1">
      <alignment horizontal="left" vertical="center"/>
    </xf>
    <xf numFmtId="0" fontId="90" fillId="0" borderId="13" xfId="49" applyFont="1" applyBorder="1" applyAlignment="1">
      <alignment horizontal="left" vertical="center"/>
    </xf>
    <xf numFmtId="0" fontId="34" fillId="0" borderId="13" xfId="49" applyFont="1" applyBorder="1" applyAlignment="1">
      <alignment horizontal="center" vertical="center"/>
    </xf>
    <xf numFmtId="0" fontId="33" fillId="0" borderId="4" xfId="49" applyFont="1" applyBorder="1" applyAlignment="1">
      <alignment horizontal="center" vertical="center" wrapText="1"/>
    </xf>
    <xf numFmtId="0" fontId="33" fillId="0" borderId="5" xfId="49" applyFont="1" applyBorder="1" applyAlignment="1">
      <alignment horizontal="center" vertical="center" wrapText="1"/>
    </xf>
    <xf numFmtId="0" fontId="34" fillId="0" borderId="8" xfId="45" applyFont="1" applyBorder="1" applyAlignment="1">
      <alignment horizontal="right" readingOrder="2"/>
    </xf>
    <xf numFmtId="0" fontId="134" fillId="4" borderId="4" xfId="48" applyFont="1" applyFill="1" applyBorder="1" applyAlignment="1" applyProtection="1">
      <alignment horizontal="center" vertical="center" wrapText="1" readingOrder="1"/>
      <protection locked="0"/>
    </xf>
    <xf numFmtId="0" fontId="134" fillId="4" borderId="2" xfId="48" applyFont="1" applyFill="1" applyBorder="1" applyAlignment="1" applyProtection="1">
      <alignment horizontal="center" vertical="center" wrapText="1" readingOrder="1"/>
      <protection locked="0"/>
    </xf>
    <xf numFmtId="0" fontId="70" fillId="0" borderId="4" xfId="48" applyFont="1" applyBorder="1" applyAlignment="1">
      <alignment horizontal="center" vertical="center"/>
    </xf>
    <xf numFmtId="0" fontId="70" fillId="0" borderId="2" xfId="48" applyFont="1" applyBorder="1" applyAlignment="1">
      <alignment horizontal="center" vertical="center"/>
    </xf>
    <xf numFmtId="0" fontId="49" fillId="0" borderId="8" xfId="49" applyFont="1" applyBorder="1" applyAlignment="1">
      <alignment horizontal="right" readingOrder="2"/>
    </xf>
    <xf numFmtId="4" fontId="94" fillId="0" borderId="26" xfId="47" applyNumberFormat="1" applyFont="1" applyBorder="1" applyAlignment="1">
      <alignment horizontal="left" vertical="center" wrapText="1"/>
    </xf>
    <xf numFmtId="4" fontId="27" fillId="0" borderId="32" xfId="47" applyNumberFormat="1" applyFont="1" applyBorder="1" applyAlignment="1">
      <alignment horizontal="right" vertical="center" wrapText="1"/>
    </xf>
    <xf numFmtId="4" fontId="27" fillId="0" borderId="30" xfId="47" applyNumberFormat="1" applyFont="1" applyBorder="1" applyAlignment="1">
      <alignment horizontal="left" vertical="center" wrapText="1"/>
    </xf>
    <xf numFmtId="3" fontId="140" fillId="0" borderId="3" xfId="47" applyNumberFormat="1" applyFont="1" applyBorder="1" applyAlignment="1">
      <alignment horizontal="center" vertical="center" wrapText="1"/>
    </xf>
    <xf numFmtId="0" fontId="38" fillId="0" borderId="3" xfId="38" applyFont="1" applyFill="1" applyBorder="1" applyAlignment="1">
      <alignment horizontal="center" vertical="center"/>
    </xf>
    <xf numFmtId="0" fontId="39" fillId="0" borderId="32" xfId="38" applyFont="1" applyFill="1" applyBorder="1" applyAlignment="1">
      <alignment horizontal="center" vertical="center" wrapText="1"/>
    </xf>
    <xf numFmtId="0" fontId="39" fillId="0" borderId="30" xfId="38" applyFont="1" applyFill="1" applyBorder="1" applyAlignment="1">
      <alignment horizontal="center" vertical="center"/>
    </xf>
    <xf numFmtId="0" fontId="38" fillId="0" borderId="4" xfId="38" applyFont="1" applyFill="1" applyBorder="1" applyAlignment="1">
      <alignment horizontal="center" vertical="center"/>
    </xf>
    <xf numFmtId="0" fontId="38" fillId="0" borderId="2" xfId="38" applyFont="1" applyFill="1" applyBorder="1" applyAlignment="1">
      <alignment horizontal="center" vertical="center"/>
    </xf>
    <xf numFmtId="0" fontId="56" fillId="0" borderId="0" xfId="38" applyFont="1" applyFill="1" applyBorder="1" applyAlignment="1">
      <alignment horizontal="center" readingOrder="2"/>
    </xf>
    <xf numFmtId="0" fontId="35" fillId="0" borderId="0" xfId="48" applyFont="1" applyFill="1" applyAlignment="1">
      <alignment horizontal="center"/>
    </xf>
    <xf numFmtId="0" fontId="38" fillId="0" borderId="0" xfId="48" applyFont="1" applyFill="1" applyBorder="1" applyAlignment="1">
      <alignment horizontal="center"/>
    </xf>
    <xf numFmtId="0" fontId="156" fillId="0" borderId="32" xfId="48" applyFont="1" applyBorder="1" applyAlignment="1">
      <alignment horizontal="center" vertical="center" wrapText="1"/>
    </xf>
    <xf numFmtId="0" fontId="156" fillId="0" borderId="10" xfId="48" applyFont="1" applyBorder="1" applyAlignment="1">
      <alignment horizontal="center" vertical="center"/>
    </xf>
    <xf numFmtId="0" fontId="156" fillId="0" borderId="4" xfId="48" applyFont="1" applyBorder="1" applyAlignment="1">
      <alignment horizontal="center" vertical="center"/>
    </xf>
    <xf numFmtId="0" fontId="156" fillId="0" borderId="2" xfId="48" applyFont="1" applyBorder="1" applyAlignment="1">
      <alignment horizontal="center" vertical="center"/>
    </xf>
    <xf numFmtId="0" fontId="37" fillId="0" borderId="0" xfId="38" applyFont="1" applyAlignment="1">
      <alignment horizontal="center"/>
    </xf>
    <xf numFmtId="0" fontId="38" fillId="0" borderId="61" xfId="38" applyFont="1" applyBorder="1" applyAlignment="1">
      <alignment horizontal="center"/>
    </xf>
    <xf numFmtId="0" fontId="38" fillId="0" borderId="62" xfId="38" applyFont="1" applyBorder="1" applyAlignment="1">
      <alignment horizontal="center"/>
    </xf>
    <xf numFmtId="0" fontId="159" fillId="0" borderId="0" xfId="48" applyFont="1" applyAlignment="1">
      <alignment horizontal="center" vertical="center"/>
    </xf>
    <xf numFmtId="0" fontId="160" fillId="0" borderId="0" xfId="48" applyFont="1" applyBorder="1" applyAlignment="1">
      <alignment horizontal="center" vertical="center"/>
    </xf>
    <xf numFmtId="0" fontId="161" fillId="0" borderId="28" xfId="48" applyFont="1" applyFill="1" applyBorder="1" applyAlignment="1">
      <alignment horizontal="right" vertical="center" wrapText="1" readingOrder="2"/>
    </xf>
    <xf numFmtId="0" fontId="161" fillId="0" borderId="8" xfId="48" applyFont="1" applyFill="1" applyBorder="1" applyAlignment="1">
      <alignment horizontal="right" vertical="center" wrapText="1" readingOrder="2"/>
    </xf>
    <xf numFmtId="0" fontId="164" fillId="0" borderId="0" xfId="48" applyFont="1" applyAlignment="1">
      <alignment horizontal="center" vertical="center"/>
    </xf>
    <xf numFmtId="0" fontId="164" fillId="0" borderId="0" xfId="48" applyFont="1" applyBorder="1" applyAlignment="1">
      <alignment horizontal="center" vertical="center"/>
    </xf>
    <xf numFmtId="0" fontId="163" fillId="0" borderId="32" xfId="48" applyFont="1" applyBorder="1" applyAlignment="1">
      <alignment horizontal="center" vertical="center" wrapText="1"/>
    </xf>
    <xf numFmtId="0" fontId="163" fillId="0" borderId="10" xfId="48" applyFont="1" applyBorder="1" applyAlignment="1">
      <alignment horizontal="center" vertical="center"/>
    </xf>
    <xf numFmtId="0" fontId="166" fillId="0" borderId="0" xfId="48" applyFont="1" applyAlignment="1">
      <alignment horizontal="center" vertical="center"/>
    </xf>
    <xf numFmtId="0" fontId="166" fillId="0" borderId="0" xfId="48" applyFont="1" applyBorder="1" applyAlignment="1">
      <alignment horizontal="center" vertical="center"/>
    </xf>
    <xf numFmtId="0" fontId="143" fillId="0" borderId="32" xfId="48" applyFont="1" applyBorder="1" applyAlignment="1">
      <alignment horizontal="right" vertical="center"/>
    </xf>
    <xf numFmtId="0" fontId="143" fillId="0" borderId="10" xfId="48" applyFont="1" applyBorder="1" applyAlignment="1">
      <alignment horizontal="right" vertical="center"/>
    </xf>
    <xf numFmtId="0" fontId="143" fillId="0" borderId="10" xfId="48" applyFont="1" applyBorder="1" applyAlignment="1">
      <alignment horizontal="left" vertical="center"/>
    </xf>
    <xf numFmtId="0" fontId="143" fillId="0" borderId="30" xfId="48" applyFont="1" applyBorder="1" applyAlignment="1">
      <alignment horizontal="left" vertical="center"/>
    </xf>
    <xf numFmtId="0" fontId="143" fillId="0" borderId="4" xfId="48" applyFont="1" applyBorder="1" applyAlignment="1">
      <alignment horizontal="center" vertical="center"/>
    </xf>
    <xf numFmtId="0" fontId="143" fillId="0" borderId="2" xfId="48" applyFont="1" applyBorder="1" applyAlignment="1">
      <alignment horizontal="center" vertical="center"/>
    </xf>
    <xf numFmtId="0" fontId="144" fillId="0" borderId="28" xfId="48" applyFont="1" applyFill="1" applyBorder="1" applyAlignment="1">
      <alignment horizontal="right" vertical="center" wrapText="1" readingOrder="2"/>
    </xf>
    <xf numFmtId="0" fontId="144" fillId="0" borderId="8" xfId="48" applyFont="1" applyFill="1" applyBorder="1" applyAlignment="1">
      <alignment horizontal="right" vertical="center" wrapText="1" readingOrder="2"/>
    </xf>
    <xf numFmtId="0" fontId="145" fillId="0" borderId="8" xfId="48" applyFont="1" applyBorder="1" applyAlignment="1">
      <alignment horizontal="left" vertical="center" wrapText="1"/>
    </xf>
    <xf numFmtId="0" fontId="86" fillId="2" borderId="78" xfId="48" applyFont="1" applyFill="1" applyBorder="1" applyAlignment="1">
      <alignment horizontal="center" vertical="center" wrapText="1" readingOrder="2"/>
    </xf>
    <xf numFmtId="0" fontId="86" fillId="2" borderId="0" xfId="48" applyFont="1" applyFill="1" applyBorder="1" applyAlignment="1">
      <alignment horizontal="center" vertical="center" wrapText="1" readingOrder="2"/>
    </xf>
    <xf numFmtId="0" fontId="86" fillId="2" borderId="78" xfId="48" applyFont="1" applyFill="1" applyBorder="1" applyAlignment="1">
      <alignment horizontal="center" vertical="center" wrapText="1" readingOrder="1"/>
    </xf>
    <xf numFmtId="0" fontId="86" fillId="2" borderId="0" xfId="48" applyFont="1" applyFill="1" applyBorder="1" applyAlignment="1">
      <alignment horizontal="center" vertical="center" wrapText="1" readingOrder="1"/>
    </xf>
    <xf numFmtId="0" fontId="91" fillId="2" borderId="3" xfId="48" applyFont="1" applyFill="1" applyBorder="1" applyAlignment="1">
      <alignment horizontal="center" vertical="center" wrapText="1" readingOrder="1"/>
    </xf>
    <xf numFmtId="0" fontId="87" fillId="0" borderId="4" xfId="48" applyFont="1" applyBorder="1" applyAlignment="1">
      <alignment horizontal="center" vertical="center"/>
    </xf>
    <xf numFmtId="0" fontId="87" fillId="0" borderId="2" xfId="48" applyFont="1" applyBorder="1" applyAlignment="1">
      <alignment horizontal="center" vertical="center"/>
    </xf>
    <xf numFmtId="0" fontId="87" fillId="0" borderId="3" xfId="48" applyFont="1" applyBorder="1" applyAlignment="1">
      <alignment horizontal="center" vertical="center"/>
    </xf>
    <xf numFmtId="0" fontId="87" fillId="0" borderId="32" xfId="48" applyFont="1" applyBorder="1" applyAlignment="1">
      <alignment horizontal="center" vertical="center"/>
    </xf>
    <xf numFmtId="0" fontId="87" fillId="0" borderId="30" xfId="48" applyFont="1" applyBorder="1" applyAlignment="1">
      <alignment horizontal="center" vertical="center"/>
    </xf>
    <xf numFmtId="0" fontId="87" fillId="0" borderId="5" xfId="48" applyFont="1" applyBorder="1" applyAlignment="1">
      <alignment horizontal="center" vertical="center"/>
    </xf>
    <xf numFmtId="0" fontId="87" fillId="0" borderId="32" xfId="48" applyFont="1" applyBorder="1" applyAlignment="1">
      <alignment horizontal="center" vertical="center" wrapText="1"/>
    </xf>
    <xf numFmtId="0" fontId="87" fillId="0" borderId="3" xfId="48" applyFont="1" applyBorder="1" applyAlignment="1">
      <alignment horizontal="center" vertical="center" wrapText="1"/>
    </xf>
    <xf numFmtId="0" fontId="143" fillId="0" borderId="0" xfId="48" applyFont="1" applyBorder="1" applyAlignment="1">
      <alignment horizontal="center" vertical="center"/>
    </xf>
    <xf numFmtId="0" fontId="167" fillId="0" borderId="0" xfId="48" applyFont="1" applyAlignment="1">
      <alignment horizontal="center" vertical="center"/>
    </xf>
    <xf numFmtId="0" fontId="169" fillId="0" borderId="0" xfId="48" applyFont="1" applyBorder="1" applyAlignment="1">
      <alignment horizontal="center" vertical="center"/>
    </xf>
    <xf numFmtId="0" fontId="163" fillId="0" borderId="3" xfId="48" applyFont="1" applyBorder="1" applyAlignment="1">
      <alignment horizontal="center" vertical="center" wrapText="1"/>
    </xf>
    <xf numFmtId="0" fontId="163" fillId="0" borderId="3" xfId="48" applyFont="1" applyBorder="1" applyAlignment="1">
      <alignment horizontal="center" vertical="center"/>
    </xf>
    <xf numFmtId="168" fontId="156" fillId="0" borderId="4" xfId="48" applyNumberFormat="1" applyFont="1" applyBorder="1" applyAlignment="1">
      <alignment horizontal="center" vertical="center"/>
    </xf>
    <xf numFmtId="168" fontId="156" fillId="0" borderId="2" xfId="48" applyNumberFormat="1" applyFont="1" applyBorder="1" applyAlignment="1">
      <alignment horizontal="center" vertical="center"/>
    </xf>
    <xf numFmtId="0" fontId="156" fillId="2" borderId="4" xfId="48" applyFont="1" applyFill="1" applyBorder="1" applyAlignment="1">
      <alignment horizontal="center" vertical="center"/>
    </xf>
    <xf numFmtId="0" fontId="156" fillId="2" borderId="2" xfId="48" applyFont="1" applyFill="1" applyBorder="1" applyAlignment="1">
      <alignment horizontal="center" vertical="center"/>
    </xf>
    <xf numFmtId="168" fontId="156" fillId="2" borderId="4" xfId="48" applyNumberFormat="1" applyFont="1" applyFill="1" applyBorder="1" applyAlignment="1">
      <alignment horizontal="center" vertical="center"/>
    </xf>
    <xf numFmtId="168" fontId="156" fillId="2" borderId="2" xfId="48" applyNumberFormat="1" applyFont="1" applyFill="1" applyBorder="1" applyAlignment="1">
      <alignment horizontal="center" vertical="center"/>
    </xf>
    <xf numFmtId="0" fontId="171" fillId="0" borderId="8" xfId="48" applyFont="1" applyBorder="1" applyAlignment="1">
      <alignment horizontal="left" vertical="center" wrapText="1"/>
    </xf>
  </cellXfs>
  <cellStyles count="57">
    <cellStyle name="Comma [0] 2" xfId="37" xr:uid="{00000000-0005-0000-0000-000000000000}"/>
    <cellStyle name="Comma 2" xfId="50" xr:uid="{00000000-0005-0000-0000-000001000000}"/>
    <cellStyle name="Currency 2" xfId="30" xr:uid="{00000000-0005-0000-0000-000002000000}"/>
    <cellStyle name="MS_Arabic" xfId="2" xr:uid="{00000000-0005-0000-0000-000004000000}"/>
    <cellStyle name="Normal" xfId="0" builtinId="0"/>
    <cellStyle name="Normal 10" xfId="3" xr:uid="{00000000-0005-0000-0000-00000A000000}"/>
    <cellStyle name="Normal 10 2" xfId="32" xr:uid="{00000000-0005-0000-0000-00000B000000}"/>
    <cellStyle name="Normal 11" xfId="35" xr:uid="{00000000-0005-0000-0000-00000C000000}"/>
    <cellStyle name="Normal 12" xfId="47" xr:uid="{00000000-0005-0000-0000-00000D000000}"/>
    <cellStyle name="Normal 2" xfId="1" xr:uid="{00000000-0005-0000-0000-00000E000000}"/>
    <cellStyle name="Normal 2 2" xfId="4" xr:uid="{00000000-0005-0000-0000-00000F000000}"/>
    <cellStyle name="Normal 2 2 2" xfId="5" xr:uid="{00000000-0005-0000-0000-000010000000}"/>
    <cellStyle name="Normal 2 2 3" xfId="6" xr:uid="{00000000-0005-0000-0000-000011000000}"/>
    <cellStyle name="Normal 2 2 4" xfId="38" xr:uid="{00000000-0005-0000-0000-000012000000}"/>
    <cellStyle name="Normal 2 2 5" xfId="41" xr:uid="{00000000-0005-0000-0000-000013000000}"/>
    <cellStyle name="Normal 2 3" xfId="7" xr:uid="{00000000-0005-0000-0000-000014000000}"/>
    <cellStyle name="Normal 2 3 2" xfId="8" xr:uid="{00000000-0005-0000-0000-000015000000}"/>
    <cellStyle name="Normal 2 3 3" xfId="9" xr:uid="{00000000-0005-0000-0000-000016000000}"/>
    <cellStyle name="Normal 2 3 4" xfId="39" xr:uid="{00000000-0005-0000-0000-000017000000}"/>
    <cellStyle name="Normal 2 4" xfId="10" xr:uid="{00000000-0005-0000-0000-000018000000}"/>
    <cellStyle name="Normal 2 4 2" xfId="11" xr:uid="{00000000-0005-0000-0000-000019000000}"/>
    <cellStyle name="Normal 2 4 3" xfId="12" xr:uid="{00000000-0005-0000-0000-00001A000000}"/>
    <cellStyle name="Normal 2 5" xfId="13" xr:uid="{00000000-0005-0000-0000-00001B000000}"/>
    <cellStyle name="Normal 2 5 2" xfId="14" xr:uid="{00000000-0005-0000-0000-00001C000000}"/>
    <cellStyle name="Normal 2 6" xfId="49" xr:uid="{00000000-0005-0000-0000-00001D000000}"/>
    <cellStyle name="Normal 3" xfId="31" xr:uid="{00000000-0005-0000-0000-00001E000000}"/>
    <cellStyle name="Normal 3 2" xfId="15" xr:uid="{00000000-0005-0000-0000-00001F000000}"/>
    <cellStyle name="Normal 3 2 2" xfId="16" xr:uid="{00000000-0005-0000-0000-000020000000}"/>
    <cellStyle name="Normal 3 2 3" xfId="42" xr:uid="{00000000-0005-0000-0000-000021000000}"/>
    <cellStyle name="Normal 3 3" xfId="17" xr:uid="{00000000-0005-0000-0000-000022000000}"/>
    <cellStyle name="Normal 3 3 2" xfId="18" xr:uid="{00000000-0005-0000-0000-000023000000}"/>
    <cellStyle name="Normal 3 4" xfId="36" xr:uid="{00000000-0005-0000-0000-000024000000}"/>
    <cellStyle name="Normal 3 5" xfId="44" xr:uid="{00000000-0005-0000-0000-000025000000}"/>
    <cellStyle name="Normal 3 6" xfId="48" xr:uid="{00000000-0005-0000-0000-000026000000}"/>
    <cellStyle name="Normal 4" xfId="19" xr:uid="{00000000-0005-0000-0000-000027000000}"/>
    <cellStyle name="Normal 4 2" xfId="20" xr:uid="{00000000-0005-0000-0000-000028000000}"/>
    <cellStyle name="Normal 4 3" xfId="21" xr:uid="{00000000-0005-0000-0000-000029000000}"/>
    <cellStyle name="Normal 4 4" xfId="45" xr:uid="{00000000-0005-0000-0000-00002A000000}"/>
    <cellStyle name="Normal 5" xfId="29" xr:uid="{00000000-0005-0000-0000-00002B000000}"/>
    <cellStyle name="Normal 5 2" xfId="22" xr:uid="{00000000-0005-0000-0000-00002C000000}"/>
    <cellStyle name="Normal 5 2 2" xfId="51" xr:uid="{00000000-0005-0000-0000-00002D000000}"/>
    <cellStyle name="Normal 5 3" xfId="52" xr:uid="{00000000-0005-0000-0000-00002E000000}"/>
    <cellStyle name="Normal 6" xfId="23" xr:uid="{00000000-0005-0000-0000-00002F000000}"/>
    <cellStyle name="Normal 6 2" xfId="24" xr:uid="{00000000-0005-0000-0000-000030000000}"/>
    <cellStyle name="Normal 6 3" xfId="34" xr:uid="{00000000-0005-0000-0000-000031000000}"/>
    <cellStyle name="Normal 7" xfId="25" xr:uid="{00000000-0005-0000-0000-000032000000}"/>
    <cellStyle name="Normal 7 2" xfId="43" xr:uid="{00000000-0005-0000-0000-000033000000}"/>
    <cellStyle name="Normal 7 3" xfId="46" xr:uid="{00000000-0005-0000-0000-000034000000}"/>
    <cellStyle name="Normal 8" xfId="26" xr:uid="{00000000-0005-0000-0000-000035000000}"/>
    <cellStyle name="Normal 8 2" xfId="28" xr:uid="{00000000-0005-0000-0000-000036000000}"/>
    <cellStyle name="Normal 8 2 2" xfId="33" xr:uid="{00000000-0005-0000-0000-000037000000}"/>
    <cellStyle name="Normal 9" xfId="27" xr:uid="{00000000-0005-0000-0000-000038000000}"/>
    <cellStyle name="Normal 9 2" xfId="40" xr:uid="{00000000-0005-0000-0000-000039000000}"/>
    <cellStyle name="Percent" xfId="56" builtinId="5"/>
    <cellStyle name="Percent 2" xfId="53" xr:uid="{00000000-0005-0000-0000-00003E000000}"/>
    <cellStyle name="Percent 2 2" xfId="54" xr:uid="{00000000-0005-0000-0000-00003F000000}"/>
    <cellStyle name="Percent 3" xfId="55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95" Type="http://schemas.openxmlformats.org/officeDocument/2006/relationships/customXml" Target="../customXml/item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3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1.xml"/><Relationship Id="rId9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ar-SA" sz="1400"/>
              <a:t>معدل حدوث حالات فاشيات التسمم الغذائي لكل مائة ألف من السكان للأعوام 2004- 2017م
</a:t>
            </a:r>
            <a:r>
              <a:rPr lang="en-US" sz="1400"/>
              <a:t>Incidence rate of FBDO cases per 100,000 of population ,2004-2017G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شكل2!$B$1</c:f>
              <c:strCache>
                <c:ptCount val="1"/>
                <c:pt idx="0">
                  <c:v>إجمالي الحالات
Total cases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شكل2!$A$2:$A$15</c:f>
              <c:strCache>
                <c:ptCount val="14"/>
                <c:pt idx="0">
                  <c:v>2004G</c:v>
                </c:pt>
                <c:pt idx="1">
                  <c:v>2005G</c:v>
                </c:pt>
                <c:pt idx="2">
                  <c:v>2006G</c:v>
                </c:pt>
                <c:pt idx="3">
                  <c:v>2007G</c:v>
                </c:pt>
                <c:pt idx="4">
                  <c:v>2008G</c:v>
                </c:pt>
                <c:pt idx="5">
                  <c:v>2009G</c:v>
                </c:pt>
                <c:pt idx="6">
                  <c:v>2010G</c:v>
                </c:pt>
                <c:pt idx="7">
                  <c:v>2011G</c:v>
                </c:pt>
                <c:pt idx="8">
                  <c:v>2012G</c:v>
                </c:pt>
                <c:pt idx="9">
                  <c:v>2013G</c:v>
                </c:pt>
                <c:pt idx="10">
                  <c:v>2014G</c:v>
                </c:pt>
                <c:pt idx="11">
                  <c:v>2015G</c:v>
                </c:pt>
                <c:pt idx="12">
                  <c:v>2016G</c:v>
                </c:pt>
                <c:pt idx="13">
                  <c:v>2017G</c:v>
                </c:pt>
              </c:strCache>
            </c:strRef>
          </c:cat>
          <c:val>
            <c:numRef>
              <c:f>شكل2!$B$2:$B$15</c:f>
              <c:numCache>
                <c:formatCode>General</c:formatCode>
                <c:ptCount val="14"/>
                <c:pt idx="0">
                  <c:v>15.7</c:v>
                </c:pt>
                <c:pt idx="1">
                  <c:v>9.1</c:v>
                </c:pt>
                <c:pt idx="2">
                  <c:v>9.1999999999999993</c:v>
                </c:pt>
                <c:pt idx="3">
                  <c:v>8.3000000000000007</c:v>
                </c:pt>
                <c:pt idx="4">
                  <c:v>9.4</c:v>
                </c:pt>
                <c:pt idx="5">
                  <c:v>6.1</c:v>
                </c:pt>
                <c:pt idx="6">
                  <c:v>5.5</c:v>
                </c:pt>
                <c:pt idx="7">
                  <c:v>5.5</c:v>
                </c:pt>
                <c:pt idx="8">
                  <c:v>6.3</c:v>
                </c:pt>
                <c:pt idx="9">
                  <c:v>7.5</c:v>
                </c:pt>
                <c:pt idx="10">
                  <c:v>6.3</c:v>
                </c:pt>
                <c:pt idx="11">
                  <c:v>6.3</c:v>
                </c:pt>
                <c:pt idx="12">
                  <c:v>6.7</c:v>
                </c:pt>
                <c:pt idx="13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5-4414-93CA-5CF974CB912B}"/>
            </c:ext>
          </c:extLst>
        </c:ser>
        <c:ser>
          <c:idx val="1"/>
          <c:order val="1"/>
          <c:tx>
            <c:strRef>
              <c:f>شكل2!$C$1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شكل2!$A$2:$A$15</c:f>
              <c:strCache>
                <c:ptCount val="14"/>
                <c:pt idx="0">
                  <c:v>2004G</c:v>
                </c:pt>
                <c:pt idx="1">
                  <c:v>2005G</c:v>
                </c:pt>
                <c:pt idx="2">
                  <c:v>2006G</c:v>
                </c:pt>
                <c:pt idx="3">
                  <c:v>2007G</c:v>
                </c:pt>
                <c:pt idx="4">
                  <c:v>2008G</c:v>
                </c:pt>
                <c:pt idx="5">
                  <c:v>2009G</c:v>
                </c:pt>
                <c:pt idx="6">
                  <c:v>2010G</c:v>
                </c:pt>
                <c:pt idx="7">
                  <c:v>2011G</c:v>
                </c:pt>
                <c:pt idx="8">
                  <c:v>2012G</c:v>
                </c:pt>
                <c:pt idx="9">
                  <c:v>2013G</c:v>
                </c:pt>
                <c:pt idx="10">
                  <c:v>2014G</c:v>
                </c:pt>
                <c:pt idx="11">
                  <c:v>2015G</c:v>
                </c:pt>
                <c:pt idx="12">
                  <c:v>2016G</c:v>
                </c:pt>
                <c:pt idx="13">
                  <c:v>2017G</c:v>
                </c:pt>
              </c:strCache>
            </c:strRef>
          </c:cat>
          <c:val>
            <c:numRef>
              <c:f>شكل2!$C$2:$C$13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5-4414-93CA-5CF974CB912B}"/>
            </c:ext>
          </c:extLst>
        </c:ser>
        <c:ser>
          <c:idx val="2"/>
          <c:order val="2"/>
          <c:tx>
            <c:strRef>
              <c:f>شكل2!$D$1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شكل2!$A$2:$A$15</c:f>
              <c:strCache>
                <c:ptCount val="14"/>
                <c:pt idx="0">
                  <c:v>2004G</c:v>
                </c:pt>
                <c:pt idx="1">
                  <c:v>2005G</c:v>
                </c:pt>
                <c:pt idx="2">
                  <c:v>2006G</c:v>
                </c:pt>
                <c:pt idx="3">
                  <c:v>2007G</c:v>
                </c:pt>
                <c:pt idx="4">
                  <c:v>2008G</c:v>
                </c:pt>
                <c:pt idx="5">
                  <c:v>2009G</c:v>
                </c:pt>
                <c:pt idx="6">
                  <c:v>2010G</c:v>
                </c:pt>
                <c:pt idx="7">
                  <c:v>2011G</c:v>
                </c:pt>
                <c:pt idx="8">
                  <c:v>2012G</c:v>
                </c:pt>
                <c:pt idx="9">
                  <c:v>2013G</c:v>
                </c:pt>
                <c:pt idx="10">
                  <c:v>2014G</c:v>
                </c:pt>
                <c:pt idx="11">
                  <c:v>2015G</c:v>
                </c:pt>
                <c:pt idx="12">
                  <c:v>2016G</c:v>
                </c:pt>
                <c:pt idx="13">
                  <c:v>2017G</c:v>
                </c:pt>
              </c:strCache>
            </c:strRef>
          </c:cat>
          <c:val>
            <c:numRef>
              <c:f>شكل2!$D$2:$D$13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5-4414-93CA-5CF974CB91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211840"/>
        <c:axId val="112213376"/>
      </c:lineChart>
      <c:catAx>
        <c:axId val="11221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12213376"/>
        <c:crosses val="autoZero"/>
        <c:auto val="1"/>
        <c:lblAlgn val="ctr"/>
        <c:lblOffset val="100"/>
        <c:noMultiLvlLbl val="0"/>
      </c:catAx>
      <c:valAx>
        <c:axId val="1122133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ar-SA"/>
                  <a:t>معدل الحدوث
</a:t>
                </a:r>
                <a:r>
                  <a:rPr lang="en-US"/>
                  <a:t>Incidence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21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504824</xdr:colOff>
      <xdr:row>0</xdr:row>
      <xdr:rowOff>666750</xdr:rowOff>
    </xdr:from>
    <xdr:to>
      <xdr:col>17</xdr:col>
      <xdr:colOff>409574</xdr:colOff>
      <xdr:row>25</xdr:row>
      <xdr:rowOff>152400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hatani-j/AppData/Local/Microsoft/Windows/Temporary%20Internet%20Files/Content.IE5/Y5EC21EF/4-11&#1605;&#1585;&#1575;&#1580;&#1593;&#1608;&#1606;%20&#1582;&#1575;&#15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hatani-j/AppData/Local/Microsoft/Windows/Temporary%20Internet%20Files/Content.IE5/Y5EC21EF/4-30&#1580;&#1585;&#1575;&#1581;&#1577;%20&#1608;&#1586;&#1575;&#1585;&#1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hatani-j/AppData/Local/Microsoft/Windows/Temporary%20Internet%20Files/Content.IE5/Y5EC21EF/4-50&#1605;&#1582;&#1578;&#1576;&#1585;%20&#1582;&#1575;&#15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ستوصف"/>
      <sheetName val="مستشفي"/>
      <sheetName val="المجموع"/>
    </sheetNames>
    <sheetDataSet>
      <sheetData sheetId="0">
        <row r="7">
          <cell r="C7">
            <v>6443874</v>
          </cell>
          <cell r="D7">
            <v>4048307</v>
          </cell>
        </row>
        <row r="8">
          <cell r="C8">
            <v>1260493</v>
          </cell>
          <cell r="D8">
            <v>1159581</v>
          </cell>
        </row>
        <row r="9">
          <cell r="C9">
            <v>2064253</v>
          </cell>
          <cell r="D9">
            <v>1987436</v>
          </cell>
        </row>
        <row r="10">
          <cell r="C10">
            <v>916237</v>
          </cell>
          <cell r="D10">
            <v>376624</v>
          </cell>
        </row>
        <row r="11">
          <cell r="C11">
            <v>384870</v>
          </cell>
          <cell r="D11">
            <v>105483</v>
          </cell>
        </row>
        <row r="12">
          <cell r="C12">
            <v>437029</v>
          </cell>
          <cell r="D12">
            <v>207678</v>
          </cell>
        </row>
        <row r="13">
          <cell r="C13">
            <v>4168104</v>
          </cell>
          <cell r="D13">
            <v>4294760</v>
          </cell>
        </row>
        <row r="14">
          <cell r="C14">
            <v>2587601</v>
          </cell>
          <cell r="D14">
            <v>778215</v>
          </cell>
        </row>
        <row r="15">
          <cell r="C15">
            <v>181349</v>
          </cell>
          <cell r="D15">
            <v>74122</v>
          </cell>
        </row>
        <row r="16">
          <cell r="C16">
            <v>317671</v>
          </cell>
          <cell r="D16">
            <v>68420</v>
          </cell>
        </row>
        <row r="17">
          <cell r="C17">
            <v>173312</v>
          </cell>
          <cell r="D17">
            <v>59129</v>
          </cell>
        </row>
        <row r="18">
          <cell r="C18">
            <v>526834</v>
          </cell>
          <cell r="D18">
            <v>260878</v>
          </cell>
        </row>
        <row r="19">
          <cell r="C19">
            <v>501980</v>
          </cell>
          <cell r="D19">
            <v>347633</v>
          </cell>
        </row>
        <row r="20">
          <cell r="C20">
            <v>223650</v>
          </cell>
          <cell r="D20">
            <v>134672</v>
          </cell>
        </row>
        <row r="21">
          <cell r="C21">
            <v>1057830</v>
          </cell>
          <cell r="D21">
            <v>424190</v>
          </cell>
        </row>
        <row r="22">
          <cell r="C22">
            <v>330577</v>
          </cell>
          <cell r="D22">
            <v>269525</v>
          </cell>
        </row>
        <row r="23">
          <cell r="C23">
            <v>245486</v>
          </cell>
          <cell r="D23">
            <v>81631</v>
          </cell>
        </row>
        <row r="24">
          <cell r="C24">
            <v>124512</v>
          </cell>
          <cell r="D24">
            <v>72598</v>
          </cell>
        </row>
        <row r="25">
          <cell r="C25">
            <v>64922</v>
          </cell>
          <cell r="D25">
            <v>7107</v>
          </cell>
        </row>
        <row r="26">
          <cell r="C26">
            <v>120938</v>
          </cell>
          <cell r="D26">
            <v>25505</v>
          </cell>
        </row>
      </sheetData>
      <sheetData sheetId="1">
        <row r="7">
          <cell r="C7">
            <v>4072883</v>
          </cell>
          <cell r="D7">
            <v>4303555</v>
          </cell>
        </row>
        <row r="8">
          <cell r="C8">
            <v>424450</v>
          </cell>
          <cell r="D8">
            <v>386737</v>
          </cell>
        </row>
        <row r="11">
          <cell r="C11">
            <v>1078498</v>
          </cell>
          <cell r="D11">
            <v>138903</v>
          </cell>
        </row>
        <row r="12">
          <cell r="C12">
            <v>398090</v>
          </cell>
          <cell r="D12">
            <v>197580</v>
          </cell>
        </row>
        <row r="13">
          <cell r="C13">
            <v>3175688</v>
          </cell>
          <cell r="D13">
            <v>2762162</v>
          </cell>
        </row>
        <row r="14">
          <cell r="C14">
            <v>890185</v>
          </cell>
          <cell r="D14">
            <v>240941</v>
          </cell>
        </row>
        <row r="15">
          <cell r="C15">
            <v>350926</v>
          </cell>
          <cell r="D15">
            <v>117941</v>
          </cell>
        </row>
        <row r="16">
          <cell r="C16">
            <v>577998</v>
          </cell>
          <cell r="D16">
            <v>281601</v>
          </cell>
        </row>
        <row r="18">
          <cell r="C18">
            <v>73713</v>
          </cell>
          <cell r="D18">
            <v>69297</v>
          </cell>
        </row>
        <row r="19">
          <cell r="C19">
            <v>176251</v>
          </cell>
          <cell r="D19">
            <v>59346</v>
          </cell>
        </row>
        <row r="21">
          <cell r="C21">
            <v>0</v>
          </cell>
          <cell r="D21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أقسام"/>
      <sheetName val="اليوم الواحد"/>
      <sheetName val="العمليات الجراجية"/>
      <sheetName val="3-14 (2)"/>
    </sheetNames>
    <sheetDataSet>
      <sheetData sheetId="0">
        <row r="8">
          <cell r="C8">
            <v>8139</v>
          </cell>
          <cell r="D8">
            <v>1117</v>
          </cell>
          <cell r="E8">
            <v>1982</v>
          </cell>
          <cell r="F8">
            <v>782</v>
          </cell>
          <cell r="G8">
            <v>5330</v>
          </cell>
          <cell r="H8">
            <v>3127</v>
          </cell>
          <cell r="I8">
            <v>633</v>
          </cell>
          <cell r="J8">
            <v>1540</v>
          </cell>
          <cell r="K8">
            <v>11039</v>
          </cell>
          <cell r="L8">
            <v>14377</v>
          </cell>
          <cell r="M8">
            <v>1421</v>
          </cell>
          <cell r="N8">
            <v>2376</v>
          </cell>
        </row>
        <row r="9">
          <cell r="C9">
            <v>3918</v>
          </cell>
          <cell r="D9">
            <v>1501</v>
          </cell>
          <cell r="E9">
            <v>1301</v>
          </cell>
          <cell r="F9">
            <v>655</v>
          </cell>
          <cell r="G9">
            <v>3151</v>
          </cell>
          <cell r="H9">
            <v>1903</v>
          </cell>
          <cell r="I9">
            <v>347</v>
          </cell>
          <cell r="J9">
            <v>1401</v>
          </cell>
          <cell r="K9">
            <v>7101</v>
          </cell>
          <cell r="L9">
            <v>2322</v>
          </cell>
          <cell r="M9">
            <v>651</v>
          </cell>
          <cell r="N9">
            <v>561</v>
          </cell>
        </row>
        <row r="10">
          <cell r="C10">
            <v>4867</v>
          </cell>
          <cell r="D10">
            <v>480</v>
          </cell>
          <cell r="E10">
            <v>676</v>
          </cell>
          <cell r="F10">
            <v>702</v>
          </cell>
          <cell r="G10">
            <v>3363</v>
          </cell>
          <cell r="H10">
            <v>1471</v>
          </cell>
          <cell r="I10">
            <v>692</v>
          </cell>
          <cell r="J10">
            <v>430</v>
          </cell>
          <cell r="K10">
            <v>4764</v>
          </cell>
          <cell r="L10">
            <v>2575</v>
          </cell>
          <cell r="M10">
            <v>425</v>
          </cell>
          <cell r="N10">
            <v>82</v>
          </cell>
        </row>
        <row r="11">
          <cell r="C11">
            <v>1992</v>
          </cell>
          <cell r="D11">
            <v>176</v>
          </cell>
          <cell r="E11">
            <v>378</v>
          </cell>
          <cell r="F11">
            <v>311</v>
          </cell>
          <cell r="G11">
            <v>887</v>
          </cell>
          <cell r="H11">
            <v>283</v>
          </cell>
          <cell r="I11">
            <v>302</v>
          </cell>
          <cell r="J11">
            <v>176</v>
          </cell>
          <cell r="K11">
            <v>4581</v>
          </cell>
          <cell r="L11">
            <v>65</v>
          </cell>
          <cell r="M11">
            <v>128</v>
          </cell>
          <cell r="N11">
            <v>2</v>
          </cell>
        </row>
        <row r="12">
          <cell r="C12">
            <v>13121</v>
          </cell>
          <cell r="D12">
            <v>678</v>
          </cell>
          <cell r="E12">
            <v>1729</v>
          </cell>
          <cell r="F12">
            <v>406</v>
          </cell>
          <cell r="G12">
            <v>2896</v>
          </cell>
          <cell r="H12">
            <v>1251</v>
          </cell>
          <cell r="I12">
            <v>176</v>
          </cell>
          <cell r="J12">
            <v>2142</v>
          </cell>
          <cell r="K12">
            <v>9453</v>
          </cell>
          <cell r="L12">
            <v>1343</v>
          </cell>
          <cell r="M12">
            <v>349</v>
          </cell>
          <cell r="N12">
            <v>78</v>
          </cell>
        </row>
        <row r="13">
          <cell r="C13">
            <v>7752</v>
          </cell>
          <cell r="D13">
            <v>575</v>
          </cell>
          <cell r="E13">
            <v>857</v>
          </cell>
          <cell r="F13">
            <v>622</v>
          </cell>
          <cell r="G13">
            <v>2781</v>
          </cell>
          <cell r="H13">
            <v>1497</v>
          </cell>
          <cell r="I13">
            <v>516</v>
          </cell>
          <cell r="J13">
            <v>1482</v>
          </cell>
          <cell r="K13">
            <v>8732</v>
          </cell>
          <cell r="L13">
            <v>1947</v>
          </cell>
          <cell r="M13">
            <v>344</v>
          </cell>
          <cell r="N13">
            <v>501</v>
          </cell>
        </row>
        <row r="14">
          <cell r="C14">
            <v>3966</v>
          </cell>
          <cell r="D14">
            <v>622</v>
          </cell>
          <cell r="E14">
            <v>1980</v>
          </cell>
          <cell r="F14">
            <v>243</v>
          </cell>
          <cell r="G14">
            <v>1987</v>
          </cell>
          <cell r="H14">
            <v>1346</v>
          </cell>
          <cell r="I14">
            <v>578</v>
          </cell>
          <cell r="J14">
            <v>613</v>
          </cell>
          <cell r="K14">
            <v>817</v>
          </cell>
          <cell r="L14">
            <v>496</v>
          </cell>
          <cell r="M14">
            <v>728</v>
          </cell>
          <cell r="N14">
            <v>1737</v>
          </cell>
        </row>
        <row r="15">
          <cell r="C15">
            <v>2147</v>
          </cell>
          <cell r="D15">
            <v>370</v>
          </cell>
          <cell r="E15">
            <v>433</v>
          </cell>
          <cell r="F15">
            <v>206</v>
          </cell>
          <cell r="G15">
            <v>1279</v>
          </cell>
          <cell r="H15">
            <v>498</v>
          </cell>
          <cell r="I15">
            <v>205</v>
          </cell>
          <cell r="J15">
            <v>952</v>
          </cell>
          <cell r="K15">
            <v>5289</v>
          </cell>
          <cell r="L15">
            <v>567</v>
          </cell>
          <cell r="M15">
            <v>333</v>
          </cell>
          <cell r="N15">
            <v>6</v>
          </cell>
        </row>
        <row r="16">
          <cell r="C16">
            <v>1748</v>
          </cell>
          <cell r="D16">
            <v>68</v>
          </cell>
          <cell r="E16">
            <v>404</v>
          </cell>
          <cell r="F16">
            <v>79</v>
          </cell>
          <cell r="G16">
            <v>941</v>
          </cell>
          <cell r="H16">
            <v>197</v>
          </cell>
          <cell r="I16">
            <v>90</v>
          </cell>
          <cell r="J16">
            <v>623</v>
          </cell>
          <cell r="K16">
            <v>2032</v>
          </cell>
          <cell r="L16">
            <v>402</v>
          </cell>
          <cell r="M16">
            <v>66</v>
          </cell>
          <cell r="N16">
            <v>8</v>
          </cell>
        </row>
        <row r="17">
          <cell r="C17">
            <v>3881</v>
          </cell>
          <cell r="D17">
            <v>382</v>
          </cell>
          <cell r="E17">
            <v>1011</v>
          </cell>
          <cell r="F17">
            <v>528</v>
          </cell>
          <cell r="G17">
            <v>3408</v>
          </cell>
          <cell r="H17">
            <v>1866</v>
          </cell>
          <cell r="I17">
            <v>208</v>
          </cell>
          <cell r="J17">
            <v>1160</v>
          </cell>
          <cell r="K17">
            <v>8417</v>
          </cell>
          <cell r="L17">
            <v>594</v>
          </cell>
          <cell r="M17">
            <v>561</v>
          </cell>
          <cell r="N17">
            <v>2831</v>
          </cell>
        </row>
        <row r="18">
          <cell r="C18">
            <v>1228</v>
          </cell>
          <cell r="D18">
            <v>43</v>
          </cell>
          <cell r="E18">
            <v>38</v>
          </cell>
          <cell r="F18">
            <v>29</v>
          </cell>
          <cell r="G18">
            <v>657</v>
          </cell>
          <cell r="H18">
            <v>125</v>
          </cell>
          <cell r="I18">
            <v>68</v>
          </cell>
          <cell r="J18">
            <v>92</v>
          </cell>
          <cell r="K18">
            <v>1852</v>
          </cell>
          <cell r="L18">
            <v>37</v>
          </cell>
          <cell r="M18">
            <v>50</v>
          </cell>
          <cell r="N18">
            <v>4</v>
          </cell>
        </row>
        <row r="19">
          <cell r="C19">
            <v>4101</v>
          </cell>
          <cell r="D19">
            <v>109</v>
          </cell>
          <cell r="E19">
            <v>241</v>
          </cell>
          <cell r="F19">
            <v>172</v>
          </cell>
          <cell r="G19">
            <v>2435</v>
          </cell>
          <cell r="H19">
            <v>852</v>
          </cell>
          <cell r="I19">
            <v>132</v>
          </cell>
          <cell r="J19">
            <v>208</v>
          </cell>
          <cell r="K19">
            <v>4690</v>
          </cell>
          <cell r="L19">
            <v>295</v>
          </cell>
          <cell r="M19">
            <v>225</v>
          </cell>
          <cell r="N19">
            <v>81</v>
          </cell>
        </row>
        <row r="20">
          <cell r="C20">
            <v>2303</v>
          </cell>
          <cell r="D20">
            <v>83</v>
          </cell>
          <cell r="E20">
            <v>596</v>
          </cell>
          <cell r="F20">
            <v>85</v>
          </cell>
          <cell r="G20">
            <v>448</v>
          </cell>
          <cell r="H20">
            <v>417</v>
          </cell>
          <cell r="I20">
            <v>208</v>
          </cell>
          <cell r="J20">
            <v>182</v>
          </cell>
          <cell r="K20">
            <v>5164</v>
          </cell>
          <cell r="L20">
            <v>1043</v>
          </cell>
          <cell r="M20">
            <v>58</v>
          </cell>
          <cell r="N20">
            <v>330</v>
          </cell>
        </row>
        <row r="21">
          <cell r="C21">
            <v>947</v>
          </cell>
          <cell r="D21">
            <v>86</v>
          </cell>
          <cell r="E21">
            <v>84</v>
          </cell>
          <cell r="F21">
            <v>132</v>
          </cell>
          <cell r="G21">
            <v>560</v>
          </cell>
          <cell r="H21">
            <v>267</v>
          </cell>
          <cell r="I21">
            <v>4</v>
          </cell>
          <cell r="J21">
            <v>553</v>
          </cell>
          <cell r="K21">
            <v>2389</v>
          </cell>
          <cell r="L21">
            <v>83</v>
          </cell>
          <cell r="M21">
            <v>83</v>
          </cell>
          <cell r="N21">
            <v>1</v>
          </cell>
        </row>
        <row r="22">
          <cell r="C22">
            <v>5709</v>
          </cell>
          <cell r="D22">
            <v>360</v>
          </cell>
          <cell r="E22">
            <v>994</v>
          </cell>
          <cell r="F22">
            <v>338</v>
          </cell>
          <cell r="G22">
            <v>3746</v>
          </cell>
          <cell r="H22">
            <v>1157</v>
          </cell>
          <cell r="I22">
            <v>230</v>
          </cell>
          <cell r="J22">
            <v>225</v>
          </cell>
          <cell r="K22">
            <v>5909</v>
          </cell>
          <cell r="L22">
            <v>854</v>
          </cell>
          <cell r="M22">
            <v>215</v>
          </cell>
          <cell r="N22">
            <v>458</v>
          </cell>
        </row>
        <row r="23">
          <cell r="C23">
            <v>2207</v>
          </cell>
          <cell r="D23">
            <v>148</v>
          </cell>
          <cell r="E23">
            <v>287</v>
          </cell>
          <cell r="F23">
            <v>646</v>
          </cell>
          <cell r="G23">
            <v>766</v>
          </cell>
          <cell r="H23">
            <v>666</v>
          </cell>
          <cell r="I23">
            <v>131</v>
          </cell>
          <cell r="J23">
            <v>220</v>
          </cell>
          <cell r="K23">
            <v>3770</v>
          </cell>
          <cell r="L23">
            <v>1320</v>
          </cell>
          <cell r="M23">
            <v>255</v>
          </cell>
          <cell r="N23">
            <v>259</v>
          </cell>
        </row>
        <row r="24">
          <cell r="C24">
            <v>1750</v>
          </cell>
          <cell r="D24">
            <v>146</v>
          </cell>
          <cell r="E24">
            <v>486</v>
          </cell>
          <cell r="F24">
            <v>241</v>
          </cell>
          <cell r="G24">
            <v>1179</v>
          </cell>
          <cell r="H24">
            <v>682</v>
          </cell>
          <cell r="I24">
            <v>127</v>
          </cell>
          <cell r="J24">
            <v>859</v>
          </cell>
          <cell r="K24">
            <v>3110</v>
          </cell>
          <cell r="L24">
            <v>959</v>
          </cell>
          <cell r="M24">
            <v>179</v>
          </cell>
          <cell r="N24">
            <v>39</v>
          </cell>
        </row>
        <row r="25">
          <cell r="C25">
            <v>1277</v>
          </cell>
          <cell r="D25">
            <v>203</v>
          </cell>
          <cell r="E25">
            <v>369</v>
          </cell>
          <cell r="F25">
            <v>106</v>
          </cell>
          <cell r="G25">
            <v>923</v>
          </cell>
          <cell r="H25">
            <v>299</v>
          </cell>
          <cell r="I25">
            <v>105</v>
          </cell>
          <cell r="J25">
            <v>436</v>
          </cell>
          <cell r="K25">
            <v>785</v>
          </cell>
          <cell r="L25">
            <v>106</v>
          </cell>
          <cell r="M25">
            <v>55</v>
          </cell>
          <cell r="N25">
            <v>45</v>
          </cell>
        </row>
        <row r="26">
          <cell r="C26">
            <v>661</v>
          </cell>
          <cell r="D26">
            <v>0</v>
          </cell>
          <cell r="E26">
            <v>253</v>
          </cell>
          <cell r="F26">
            <v>0</v>
          </cell>
          <cell r="G26">
            <v>339</v>
          </cell>
          <cell r="H26">
            <v>215</v>
          </cell>
          <cell r="I26">
            <v>206</v>
          </cell>
          <cell r="J26">
            <v>120</v>
          </cell>
          <cell r="K26">
            <v>1697</v>
          </cell>
          <cell r="L26">
            <v>292</v>
          </cell>
          <cell r="M26">
            <v>22</v>
          </cell>
          <cell r="N26">
            <v>0</v>
          </cell>
        </row>
        <row r="27">
          <cell r="C27">
            <v>136</v>
          </cell>
          <cell r="D27">
            <v>0</v>
          </cell>
          <cell r="E27">
            <v>19</v>
          </cell>
          <cell r="F27">
            <v>2</v>
          </cell>
          <cell r="G27">
            <v>75</v>
          </cell>
          <cell r="H27">
            <v>10</v>
          </cell>
          <cell r="I27">
            <v>9</v>
          </cell>
          <cell r="J27">
            <v>11</v>
          </cell>
          <cell r="K27">
            <v>406</v>
          </cell>
          <cell r="L27">
            <v>8</v>
          </cell>
          <cell r="M27">
            <v>1</v>
          </cell>
          <cell r="N27">
            <v>3</v>
          </cell>
        </row>
      </sheetData>
      <sheetData sheetId="1">
        <row r="8">
          <cell r="C8">
            <v>6766</v>
          </cell>
          <cell r="D8">
            <v>238</v>
          </cell>
          <cell r="E8">
            <v>866</v>
          </cell>
          <cell r="F8">
            <v>274</v>
          </cell>
          <cell r="G8">
            <v>969</v>
          </cell>
          <cell r="H8">
            <v>1307</v>
          </cell>
          <cell r="I8">
            <v>139</v>
          </cell>
          <cell r="J8">
            <v>515</v>
          </cell>
          <cell r="K8">
            <v>1004</v>
          </cell>
          <cell r="L8">
            <v>598</v>
          </cell>
          <cell r="M8">
            <v>73</v>
          </cell>
          <cell r="N8">
            <v>17820</v>
          </cell>
        </row>
        <row r="9">
          <cell r="C9">
            <v>1082</v>
          </cell>
          <cell r="D9">
            <v>9</v>
          </cell>
          <cell r="E9">
            <v>82</v>
          </cell>
          <cell r="F9">
            <v>152</v>
          </cell>
          <cell r="G9">
            <v>399</v>
          </cell>
          <cell r="H9">
            <v>573</v>
          </cell>
          <cell r="I9">
            <v>82</v>
          </cell>
          <cell r="J9">
            <v>0</v>
          </cell>
          <cell r="K9">
            <v>689</v>
          </cell>
          <cell r="L9">
            <v>990</v>
          </cell>
          <cell r="M9">
            <v>6</v>
          </cell>
          <cell r="N9">
            <v>307</v>
          </cell>
        </row>
        <row r="10">
          <cell r="C10">
            <v>1661</v>
          </cell>
          <cell r="D10">
            <v>199</v>
          </cell>
          <cell r="E10">
            <v>2629</v>
          </cell>
          <cell r="F10">
            <v>297</v>
          </cell>
          <cell r="G10">
            <v>564</v>
          </cell>
          <cell r="H10">
            <v>690</v>
          </cell>
          <cell r="I10">
            <v>56</v>
          </cell>
          <cell r="J10">
            <v>318</v>
          </cell>
          <cell r="K10">
            <v>307</v>
          </cell>
          <cell r="L10">
            <v>3483</v>
          </cell>
          <cell r="M10">
            <v>17</v>
          </cell>
          <cell r="N10">
            <v>26</v>
          </cell>
        </row>
        <row r="11">
          <cell r="C11">
            <v>378</v>
          </cell>
          <cell r="D11">
            <v>46</v>
          </cell>
          <cell r="E11">
            <v>257</v>
          </cell>
          <cell r="F11">
            <v>72</v>
          </cell>
          <cell r="G11">
            <v>100</v>
          </cell>
          <cell r="H11">
            <v>181</v>
          </cell>
          <cell r="I11">
            <v>143</v>
          </cell>
          <cell r="J11">
            <v>163</v>
          </cell>
          <cell r="K11">
            <v>144</v>
          </cell>
          <cell r="L11">
            <v>3076</v>
          </cell>
          <cell r="M11">
            <v>10</v>
          </cell>
          <cell r="N11">
            <v>0</v>
          </cell>
        </row>
        <row r="12">
          <cell r="C12">
            <v>691</v>
          </cell>
          <cell r="D12">
            <v>48</v>
          </cell>
          <cell r="E12">
            <v>440</v>
          </cell>
          <cell r="F12">
            <v>46</v>
          </cell>
          <cell r="G12">
            <v>270</v>
          </cell>
          <cell r="H12">
            <v>1056</v>
          </cell>
          <cell r="I12">
            <v>88</v>
          </cell>
          <cell r="J12">
            <v>586</v>
          </cell>
          <cell r="K12">
            <v>342</v>
          </cell>
          <cell r="L12">
            <v>1249</v>
          </cell>
          <cell r="M12">
            <v>2</v>
          </cell>
          <cell r="N12">
            <v>128</v>
          </cell>
        </row>
        <row r="13">
          <cell r="C13">
            <v>2084</v>
          </cell>
          <cell r="D13">
            <v>32</v>
          </cell>
          <cell r="E13">
            <v>415</v>
          </cell>
          <cell r="F13">
            <v>210</v>
          </cell>
          <cell r="G13">
            <v>369</v>
          </cell>
          <cell r="H13">
            <v>942</v>
          </cell>
          <cell r="I13">
            <v>328</v>
          </cell>
          <cell r="J13">
            <v>535</v>
          </cell>
          <cell r="K13">
            <v>1798</v>
          </cell>
          <cell r="L13">
            <v>1204</v>
          </cell>
          <cell r="M13">
            <v>12</v>
          </cell>
          <cell r="N13">
            <v>19</v>
          </cell>
        </row>
        <row r="14">
          <cell r="C14">
            <v>1045</v>
          </cell>
          <cell r="D14">
            <v>126</v>
          </cell>
          <cell r="E14">
            <v>793</v>
          </cell>
          <cell r="F14">
            <v>96</v>
          </cell>
          <cell r="G14">
            <v>72</v>
          </cell>
          <cell r="H14">
            <v>371</v>
          </cell>
          <cell r="I14">
            <v>311</v>
          </cell>
          <cell r="J14">
            <v>25</v>
          </cell>
          <cell r="K14">
            <v>11</v>
          </cell>
          <cell r="L14">
            <v>3915</v>
          </cell>
          <cell r="M14">
            <v>9</v>
          </cell>
          <cell r="N14">
            <v>237</v>
          </cell>
        </row>
        <row r="15">
          <cell r="C15">
            <v>1665</v>
          </cell>
          <cell r="D15">
            <v>11</v>
          </cell>
          <cell r="E15">
            <v>211</v>
          </cell>
          <cell r="F15">
            <v>171</v>
          </cell>
          <cell r="G15">
            <v>552</v>
          </cell>
          <cell r="H15">
            <v>1141</v>
          </cell>
          <cell r="I15">
            <v>400</v>
          </cell>
          <cell r="J15">
            <v>608</v>
          </cell>
          <cell r="K15">
            <v>759</v>
          </cell>
          <cell r="L15">
            <v>2032</v>
          </cell>
          <cell r="M15">
            <v>60</v>
          </cell>
          <cell r="N15">
            <v>90</v>
          </cell>
        </row>
        <row r="16">
          <cell r="C16">
            <v>386</v>
          </cell>
          <cell r="D16">
            <v>21</v>
          </cell>
          <cell r="E16">
            <v>277</v>
          </cell>
          <cell r="F16">
            <v>53</v>
          </cell>
          <cell r="G16">
            <v>311</v>
          </cell>
          <cell r="H16">
            <v>151</v>
          </cell>
          <cell r="I16">
            <v>48</v>
          </cell>
          <cell r="J16">
            <v>317</v>
          </cell>
          <cell r="K16">
            <v>107</v>
          </cell>
          <cell r="L16">
            <v>505</v>
          </cell>
          <cell r="M16">
            <v>18</v>
          </cell>
          <cell r="N16">
            <v>1</v>
          </cell>
        </row>
        <row r="17">
          <cell r="C17">
            <v>690</v>
          </cell>
          <cell r="D17">
            <v>134</v>
          </cell>
          <cell r="E17">
            <v>1398</v>
          </cell>
          <cell r="F17">
            <v>130</v>
          </cell>
          <cell r="G17">
            <v>231</v>
          </cell>
          <cell r="H17">
            <v>884</v>
          </cell>
          <cell r="I17">
            <v>27</v>
          </cell>
          <cell r="J17">
            <v>536</v>
          </cell>
          <cell r="K17">
            <v>342</v>
          </cell>
          <cell r="L17">
            <v>927</v>
          </cell>
          <cell r="M17">
            <v>17</v>
          </cell>
          <cell r="N17">
            <v>23</v>
          </cell>
        </row>
        <row r="18">
          <cell r="C18">
            <v>474</v>
          </cell>
          <cell r="D18">
            <v>48</v>
          </cell>
          <cell r="E18">
            <v>35</v>
          </cell>
          <cell r="F18">
            <v>28</v>
          </cell>
          <cell r="G18">
            <v>102</v>
          </cell>
          <cell r="H18">
            <v>246</v>
          </cell>
          <cell r="I18">
            <v>79</v>
          </cell>
          <cell r="J18">
            <v>165</v>
          </cell>
          <cell r="K18">
            <v>8</v>
          </cell>
          <cell r="L18">
            <v>461</v>
          </cell>
          <cell r="M18">
            <v>9</v>
          </cell>
          <cell r="N18">
            <v>0</v>
          </cell>
        </row>
        <row r="19">
          <cell r="C19">
            <v>1336</v>
          </cell>
          <cell r="D19">
            <v>4</v>
          </cell>
          <cell r="E19">
            <v>79</v>
          </cell>
          <cell r="F19">
            <v>257</v>
          </cell>
          <cell r="G19">
            <v>944</v>
          </cell>
          <cell r="H19">
            <v>389</v>
          </cell>
          <cell r="I19">
            <v>0</v>
          </cell>
          <cell r="J19">
            <v>0</v>
          </cell>
          <cell r="K19">
            <v>351</v>
          </cell>
          <cell r="L19">
            <v>244</v>
          </cell>
          <cell r="M19">
            <v>0</v>
          </cell>
          <cell r="N19">
            <v>0</v>
          </cell>
        </row>
        <row r="20">
          <cell r="C20">
            <v>300</v>
          </cell>
          <cell r="D20">
            <v>132</v>
          </cell>
          <cell r="E20">
            <v>260</v>
          </cell>
          <cell r="F20">
            <v>29</v>
          </cell>
          <cell r="G20">
            <v>212</v>
          </cell>
          <cell r="H20">
            <v>541</v>
          </cell>
          <cell r="I20">
            <v>348</v>
          </cell>
          <cell r="J20">
            <v>193</v>
          </cell>
          <cell r="K20">
            <v>160</v>
          </cell>
          <cell r="L20">
            <v>919</v>
          </cell>
          <cell r="M20">
            <v>7</v>
          </cell>
          <cell r="N20">
            <v>1420</v>
          </cell>
        </row>
        <row r="21">
          <cell r="C21">
            <v>441</v>
          </cell>
          <cell r="D21">
            <v>0</v>
          </cell>
          <cell r="E21">
            <v>53</v>
          </cell>
          <cell r="F21">
            <v>7</v>
          </cell>
          <cell r="G21">
            <v>174</v>
          </cell>
          <cell r="H21">
            <v>162</v>
          </cell>
          <cell r="I21">
            <v>4</v>
          </cell>
          <cell r="J21">
            <v>149</v>
          </cell>
          <cell r="K21">
            <v>810</v>
          </cell>
          <cell r="L21">
            <v>88</v>
          </cell>
          <cell r="M21">
            <v>16</v>
          </cell>
          <cell r="N21">
            <v>0</v>
          </cell>
        </row>
        <row r="22">
          <cell r="C22">
            <v>1018</v>
          </cell>
          <cell r="D22">
            <v>23</v>
          </cell>
          <cell r="E22">
            <v>283</v>
          </cell>
          <cell r="F22">
            <v>56</v>
          </cell>
          <cell r="G22">
            <v>232</v>
          </cell>
          <cell r="H22">
            <v>624</v>
          </cell>
          <cell r="I22">
            <v>125</v>
          </cell>
          <cell r="J22">
            <v>54</v>
          </cell>
          <cell r="K22">
            <v>188</v>
          </cell>
          <cell r="L22">
            <v>1817</v>
          </cell>
          <cell r="M22">
            <v>0</v>
          </cell>
          <cell r="N22">
            <v>174</v>
          </cell>
        </row>
        <row r="23">
          <cell r="C23">
            <v>353</v>
          </cell>
          <cell r="D23">
            <v>43</v>
          </cell>
          <cell r="E23">
            <v>397</v>
          </cell>
          <cell r="F23">
            <v>286</v>
          </cell>
          <cell r="G23">
            <v>57</v>
          </cell>
          <cell r="H23">
            <v>546</v>
          </cell>
          <cell r="I23">
            <v>171</v>
          </cell>
          <cell r="J23">
            <v>330</v>
          </cell>
          <cell r="K23">
            <v>501</v>
          </cell>
          <cell r="L23">
            <v>1215</v>
          </cell>
          <cell r="M23">
            <v>11</v>
          </cell>
          <cell r="N23">
            <v>0</v>
          </cell>
        </row>
        <row r="24">
          <cell r="C24">
            <v>458</v>
          </cell>
          <cell r="D24">
            <v>22</v>
          </cell>
          <cell r="E24">
            <v>419</v>
          </cell>
          <cell r="F24">
            <v>107</v>
          </cell>
          <cell r="G24">
            <v>203</v>
          </cell>
          <cell r="H24">
            <v>786</v>
          </cell>
          <cell r="I24">
            <v>195</v>
          </cell>
          <cell r="J24">
            <v>124</v>
          </cell>
          <cell r="K24">
            <v>132</v>
          </cell>
          <cell r="L24">
            <v>936</v>
          </cell>
          <cell r="M24">
            <v>4</v>
          </cell>
          <cell r="N24">
            <v>20</v>
          </cell>
        </row>
        <row r="25">
          <cell r="C25">
            <v>335</v>
          </cell>
          <cell r="D25">
            <v>21</v>
          </cell>
          <cell r="E25">
            <v>237</v>
          </cell>
          <cell r="F25">
            <v>67</v>
          </cell>
          <cell r="G25">
            <v>132</v>
          </cell>
          <cell r="H25">
            <v>231</v>
          </cell>
          <cell r="I25">
            <v>52</v>
          </cell>
          <cell r="J25">
            <v>326</v>
          </cell>
          <cell r="K25">
            <v>11</v>
          </cell>
          <cell r="L25">
            <v>84</v>
          </cell>
          <cell r="M25">
            <v>3</v>
          </cell>
          <cell r="N25">
            <v>1</v>
          </cell>
        </row>
        <row r="27">
          <cell r="C27">
            <v>53</v>
          </cell>
          <cell r="D27">
            <v>0</v>
          </cell>
          <cell r="E27">
            <v>5</v>
          </cell>
          <cell r="F27">
            <v>1</v>
          </cell>
          <cell r="G27">
            <v>6</v>
          </cell>
          <cell r="H27">
            <v>23</v>
          </cell>
          <cell r="I27">
            <v>0</v>
          </cell>
          <cell r="J27">
            <v>8</v>
          </cell>
          <cell r="K27">
            <v>0</v>
          </cell>
          <cell r="L27">
            <v>111</v>
          </cell>
          <cell r="M27">
            <v>0</v>
          </cell>
          <cell r="N27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ستوصف"/>
      <sheetName val="مستشفى"/>
      <sheetName val="الإجمالي"/>
    </sheetNames>
    <sheetDataSet>
      <sheetData sheetId="0">
        <row r="9">
          <cell r="C9">
            <v>4863519</v>
          </cell>
          <cell r="D9">
            <v>1945811</v>
          </cell>
        </row>
        <row r="10">
          <cell r="C10">
            <v>1226697</v>
          </cell>
          <cell r="D10">
            <v>270367</v>
          </cell>
        </row>
        <row r="12">
          <cell r="C12">
            <v>963771</v>
          </cell>
          <cell r="D12">
            <v>260118</v>
          </cell>
        </row>
        <row r="13">
          <cell r="C13">
            <v>199474</v>
          </cell>
          <cell r="D13">
            <v>159504</v>
          </cell>
        </row>
        <row r="14">
          <cell r="C14">
            <v>332697</v>
          </cell>
          <cell r="D14">
            <v>73681</v>
          </cell>
        </row>
        <row r="15">
          <cell r="C15">
            <v>3229201</v>
          </cell>
          <cell r="D15">
            <v>859704</v>
          </cell>
        </row>
        <row r="16">
          <cell r="C16">
            <v>868254</v>
          </cell>
          <cell r="D16">
            <v>296879</v>
          </cell>
        </row>
        <row r="17">
          <cell r="C17">
            <v>209511</v>
          </cell>
          <cell r="D17">
            <v>50282</v>
          </cell>
        </row>
        <row r="18">
          <cell r="C18">
            <v>156679</v>
          </cell>
          <cell r="D18">
            <v>45972</v>
          </cell>
        </row>
        <row r="19">
          <cell r="C19">
            <v>87365</v>
          </cell>
          <cell r="D19">
            <v>49808</v>
          </cell>
        </row>
        <row r="20">
          <cell r="C20">
            <v>555155</v>
          </cell>
          <cell r="D20">
            <v>192053</v>
          </cell>
        </row>
        <row r="21">
          <cell r="C21">
            <v>1051621</v>
          </cell>
          <cell r="D21">
            <v>144663</v>
          </cell>
        </row>
        <row r="22">
          <cell r="C22">
            <v>81644</v>
          </cell>
          <cell r="D22">
            <v>30142</v>
          </cell>
        </row>
        <row r="23">
          <cell r="C23">
            <v>1261218</v>
          </cell>
          <cell r="D23">
            <v>161914</v>
          </cell>
        </row>
        <row r="24">
          <cell r="C24">
            <v>609585</v>
          </cell>
          <cell r="D24">
            <v>97077</v>
          </cell>
        </row>
        <row r="25">
          <cell r="C25">
            <v>115751</v>
          </cell>
          <cell r="D25">
            <v>28673</v>
          </cell>
        </row>
        <row r="26">
          <cell r="C26">
            <v>157742</v>
          </cell>
          <cell r="D26">
            <v>35647</v>
          </cell>
        </row>
        <row r="27">
          <cell r="C27">
            <v>42099</v>
          </cell>
          <cell r="D27">
            <v>7965</v>
          </cell>
        </row>
        <row r="28">
          <cell r="C28">
            <v>68113</v>
          </cell>
          <cell r="D28">
            <v>10134</v>
          </cell>
        </row>
      </sheetData>
      <sheetData sheetId="1">
        <row r="9">
          <cell r="C9">
            <v>11028664</v>
          </cell>
          <cell r="D9">
            <v>1602673</v>
          </cell>
        </row>
        <row r="10">
          <cell r="C10">
            <v>601867</v>
          </cell>
          <cell r="D10">
            <v>149289</v>
          </cell>
        </row>
        <row r="13">
          <cell r="C13">
            <v>5101385</v>
          </cell>
          <cell r="D13">
            <v>398527</v>
          </cell>
        </row>
        <row r="14">
          <cell r="C14">
            <v>614854</v>
          </cell>
          <cell r="D14">
            <v>74011</v>
          </cell>
        </row>
        <row r="15">
          <cell r="C15">
            <v>10303782</v>
          </cell>
          <cell r="D15">
            <v>2509785</v>
          </cell>
        </row>
        <row r="16">
          <cell r="C16">
            <v>859212</v>
          </cell>
          <cell r="D16">
            <v>205591</v>
          </cell>
        </row>
        <row r="17">
          <cell r="C17">
            <v>81423</v>
          </cell>
          <cell r="D17">
            <v>33329</v>
          </cell>
        </row>
        <row r="18">
          <cell r="C18">
            <v>1235636</v>
          </cell>
          <cell r="D18">
            <v>237100</v>
          </cell>
        </row>
        <row r="20">
          <cell r="C20">
            <v>148903</v>
          </cell>
          <cell r="D20">
            <v>28550</v>
          </cell>
        </row>
        <row r="21">
          <cell r="C21">
            <v>223255</v>
          </cell>
          <cell r="D21">
            <v>33998</v>
          </cell>
        </row>
        <row r="23">
          <cell r="C23">
            <v>0</v>
          </cell>
          <cell r="D2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externalLinkPath" Target="/Users/ismail-aa/AppData/Roaming/Microsoft/Excel/4-11&#1605;&#1585;&#1575;&#1580;&#1593;&#1608;&#1606;%20&#1582;&#1575;&#1589;.xls" TargetMode="External"/><Relationship Id="rId1" Type="http://schemas.openxmlformats.org/officeDocument/2006/relationships/externalLinkPath" Target="/Users/ismail-aa/AppData/Roaming/Microsoft/Excel/4-11&#1605;&#1585;&#1575;&#1580;&#1593;&#1608;&#1606;%20&#1582;&#1575;&#1589;.xls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ismail-aa/AppData/Roaming/Microsoft/Excel/4-16&#1606;&#1601;&#1587;&#1610;&#1577;.xls" TargetMode="External"/><Relationship Id="rId13" Type="http://schemas.openxmlformats.org/officeDocument/2006/relationships/externalLinkPath" Target="/Users/ismail-aa/AppData/Roaming/Microsoft/Excel/4-16&#1606;&#1601;&#1587;&#1610;&#1577;.xls" TargetMode="External"/><Relationship Id="rId18" Type="http://schemas.openxmlformats.org/officeDocument/2006/relationships/externalLinkPath" Target="/Users/ismail-aa/AppData/Roaming/Microsoft/Excel/4-16&#1606;&#1601;&#1587;&#1610;&#1577;.xls" TargetMode="External"/><Relationship Id="rId3" Type="http://schemas.openxmlformats.org/officeDocument/2006/relationships/externalLinkPath" Target="/Users/ismail-aa/AppData/Roaming/Microsoft/Excel/4-16&#1606;&#1601;&#1587;&#1610;&#1577;.xls" TargetMode="External"/><Relationship Id="rId7" Type="http://schemas.openxmlformats.org/officeDocument/2006/relationships/externalLinkPath" Target="/Users/ismail-aa/AppData/Roaming/Microsoft/Excel/4-16&#1606;&#1601;&#1587;&#1610;&#1577;.xls" TargetMode="External"/><Relationship Id="rId12" Type="http://schemas.openxmlformats.org/officeDocument/2006/relationships/externalLinkPath" Target="/Users/ismail-aa/AppData/Roaming/Microsoft/Excel/4-16&#1606;&#1601;&#1587;&#1610;&#1577;.xls" TargetMode="External"/><Relationship Id="rId17" Type="http://schemas.openxmlformats.org/officeDocument/2006/relationships/externalLinkPath" Target="/Users/ismail-aa/AppData/Roaming/Microsoft/Excel/4-16&#1606;&#1601;&#1587;&#1610;&#1577;.xls" TargetMode="External"/><Relationship Id="rId2" Type="http://schemas.openxmlformats.org/officeDocument/2006/relationships/externalLinkPath" Target="/Users/ismail-aa/AppData/Roaming/Microsoft/Excel/4-16&#1606;&#1601;&#1587;&#1610;&#1577;.xls" TargetMode="External"/><Relationship Id="rId16" Type="http://schemas.openxmlformats.org/officeDocument/2006/relationships/externalLinkPath" Target="/Users/ismail-aa/AppData/Roaming/Microsoft/Excel/4-16&#1606;&#1601;&#1587;&#1610;&#1577;.xls" TargetMode="External"/><Relationship Id="rId20" Type="http://schemas.openxmlformats.org/officeDocument/2006/relationships/printerSettings" Target="../printerSettings/printerSettings17.bin"/><Relationship Id="rId1" Type="http://schemas.openxmlformats.org/officeDocument/2006/relationships/externalLinkPath" Target="/Users/ismail-aa/AppData/Roaming/Microsoft/Excel/4-16&#1606;&#1601;&#1587;&#1610;&#1577;.xls" TargetMode="External"/><Relationship Id="rId6" Type="http://schemas.openxmlformats.org/officeDocument/2006/relationships/externalLinkPath" Target="/Users/ismail-aa/AppData/Roaming/Microsoft/Excel/4-16&#1606;&#1601;&#1587;&#1610;&#1577;.xls" TargetMode="External"/><Relationship Id="rId11" Type="http://schemas.openxmlformats.org/officeDocument/2006/relationships/externalLinkPath" Target="/Users/ismail-aa/AppData/Roaming/Microsoft/Excel/4-16&#1606;&#1601;&#1587;&#1610;&#1577;.xls" TargetMode="External"/><Relationship Id="rId5" Type="http://schemas.openxmlformats.org/officeDocument/2006/relationships/externalLinkPath" Target="/Users/ismail-aa/AppData/Roaming/Microsoft/Excel/4-16&#1606;&#1601;&#1587;&#1610;&#1577;.xls" TargetMode="External"/><Relationship Id="rId15" Type="http://schemas.openxmlformats.org/officeDocument/2006/relationships/externalLinkPath" Target="/Users/ismail-aa/AppData/Roaming/Microsoft/Excel/4-16&#1606;&#1601;&#1587;&#1610;&#1577;.xls" TargetMode="External"/><Relationship Id="rId10" Type="http://schemas.openxmlformats.org/officeDocument/2006/relationships/externalLinkPath" Target="/Users/ismail-aa/AppData/Roaming/Microsoft/Excel/4-16&#1606;&#1601;&#1587;&#1610;&#1577;.xls" TargetMode="External"/><Relationship Id="rId19" Type="http://schemas.openxmlformats.org/officeDocument/2006/relationships/externalLinkPath" Target="/Users/ismail-aa/AppData/Roaming/Microsoft/Excel/4-16&#1606;&#1601;&#1587;&#1610;&#1577;.xls" TargetMode="External"/><Relationship Id="rId4" Type="http://schemas.openxmlformats.org/officeDocument/2006/relationships/externalLinkPath" Target="/Users/ismail-aa/AppData/Roaming/Microsoft/Excel/4-16&#1606;&#1601;&#1587;&#1610;&#1577;.xls" TargetMode="External"/><Relationship Id="rId9" Type="http://schemas.openxmlformats.org/officeDocument/2006/relationships/externalLinkPath" Target="/Users/ismail-aa/AppData/Roaming/Microsoft/Excel/4-16&#1606;&#1601;&#1587;&#1610;&#1577;.xls" TargetMode="External"/><Relationship Id="rId14" Type="http://schemas.openxmlformats.org/officeDocument/2006/relationships/externalLinkPath" Target="/Users/ismail-aa/AppData/Roaming/Microsoft/Excel/4-16&#1606;&#1601;&#1587;&#1610;&#1577;.xls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externalLinkPath" Target="/Users/ismail-aa/AppData/Roaming/Microsoft/Excel/4-50&#1605;&#1582;&#1578;&#1576;&#1585;%20&#1582;&#1575;&#1589;.xls" TargetMode="External"/><Relationship Id="rId1" Type="http://schemas.openxmlformats.org/officeDocument/2006/relationships/externalLinkPath" Target="/Users/ismail-aa/AppData/Roaming/Microsoft/Excel/4-50&#1605;&#1582;&#1578;&#1576;&#1585;%20&#1582;&#1575;&#1589;.xls" TargetMode="Externa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0000"/>
  </sheetPr>
  <dimension ref="A1:D15"/>
  <sheetViews>
    <sheetView zoomScaleNormal="100" workbookViewId="0">
      <selection activeCell="B8" sqref="B8"/>
    </sheetView>
  </sheetViews>
  <sheetFormatPr defaultColWidth="9" defaultRowHeight="15"/>
  <cols>
    <col min="1" max="16384" width="9" style="4"/>
  </cols>
  <sheetData>
    <row r="1" spans="1:4" ht="60">
      <c r="A1" s="2"/>
      <c r="B1" s="3" t="s">
        <v>230</v>
      </c>
      <c r="C1" s="3"/>
      <c r="D1" s="3"/>
    </row>
    <row r="2" spans="1:4">
      <c r="A2" s="5" t="s">
        <v>216</v>
      </c>
      <c r="B2" s="2">
        <v>15.7</v>
      </c>
      <c r="C2" s="2"/>
      <c r="D2" s="2"/>
    </row>
    <row r="3" spans="1:4">
      <c r="A3" s="5" t="s">
        <v>217</v>
      </c>
      <c r="B3" s="2">
        <v>9.1</v>
      </c>
      <c r="C3" s="2"/>
      <c r="D3" s="2"/>
    </row>
    <row r="4" spans="1:4">
      <c r="A4" s="5" t="s">
        <v>218</v>
      </c>
      <c r="B4" s="2">
        <v>9.1999999999999993</v>
      </c>
      <c r="C4" s="2"/>
      <c r="D4" s="2"/>
    </row>
    <row r="5" spans="1:4">
      <c r="A5" s="5" t="s">
        <v>219</v>
      </c>
      <c r="B5" s="2">
        <v>8.3000000000000007</v>
      </c>
      <c r="C5" s="2"/>
      <c r="D5" s="2"/>
    </row>
    <row r="6" spans="1:4">
      <c r="A6" s="5" t="s">
        <v>220</v>
      </c>
      <c r="B6" s="2">
        <v>9.4</v>
      </c>
      <c r="C6" s="2"/>
      <c r="D6" s="2"/>
    </row>
    <row r="7" spans="1:4">
      <c r="A7" s="5" t="s">
        <v>221</v>
      </c>
      <c r="B7" s="2">
        <v>6.1</v>
      </c>
      <c r="C7" s="2"/>
      <c r="D7" s="2"/>
    </row>
    <row r="8" spans="1:4">
      <c r="A8" s="5" t="s">
        <v>222</v>
      </c>
      <c r="B8" s="2">
        <v>5.5</v>
      </c>
      <c r="C8" s="2"/>
      <c r="D8" s="2"/>
    </row>
    <row r="9" spans="1:4">
      <c r="A9" s="5" t="s">
        <v>223</v>
      </c>
      <c r="B9" s="2">
        <v>5.5</v>
      </c>
      <c r="C9" s="2"/>
      <c r="D9" s="2"/>
    </row>
    <row r="10" spans="1:4">
      <c r="A10" s="5" t="s">
        <v>224</v>
      </c>
      <c r="B10" s="2">
        <v>6.3</v>
      </c>
      <c r="C10" s="2"/>
      <c r="D10" s="2"/>
    </row>
    <row r="11" spans="1:4">
      <c r="A11" s="5" t="s">
        <v>225</v>
      </c>
      <c r="B11" s="2">
        <v>7.5</v>
      </c>
      <c r="C11" s="2"/>
      <c r="D11" s="2"/>
    </row>
    <row r="12" spans="1:4">
      <c r="A12" s="5" t="s">
        <v>226</v>
      </c>
      <c r="B12" s="2">
        <v>6.3</v>
      </c>
      <c r="C12" s="2"/>
      <c r="D12" s="2"/>
    </row>
    <row r="13" spans="1:4">
      <c r="A13" s="5" t="s">
        <v>227</v>
      </c>
      <c r="B13" s="2">
        <v>6.3</v>
      </c>
      <c r="C13" s="2"/>
      <c r="D13" s="2"/>
    </row>
    <row r="14" spans="1:4">
      <c r="A14" s="5" t="s">
        <v>228</v>
      </c>
      <c r="B14" s="2">
        <v>6.7</v>
      </c>
    </row>
    <row r="15" spans="1:4">
      <c r="A15" s="5" t="s">
        <v>229</v>
      </c>
      <c r="B15" s="2">
        <v>9.6</v>
      </c>
    </row>
  </sheetData>
  <pageMargins left="0.7" right="0.7" top="0.75" bottom="0.75" header="0.3" footer="0.3"/>
  <pageSetup paperSize="9" scale="68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S37"/>
  <sheetViews>
    <sheetView rightToLeft="1" zoomScale="70" zoomScaleNormal="70" workbookViewId="0">
      <selection activeCell="K5" sqref="K5"/>
    </sheetView>
  </sheetViews>
  <sheetFormatPr defaultRowHeight="12.75"/>
  <cols>
    <col min="1" max="2" width="9" style="10"/>
    <col min="3" max="3" width="15.42578125" style="10" bestFit="1" customWidth="1"/>
    <col min="4" max="5" width="13.5703125" style="10" bestFit="1" customWidth="1"/>
    <col min="6" max="6" width="11.140625" style="10" bestFit="1" customWidth="1"/>
    <col min="7" max="7" width="13.5703125" style="10" bestFit="1" customWidth="1"/>
    <col min="8" max="8" width="9.7109375" style="10" bestFit="1" customWidth="1"/>
    <col min="9" max="9" width="11.140625" style="10" bestFit="1" customWidth="1"/>
    <col min="10" max="10" width="9.7109375" style="10" bestFit="1" customWidth="1"/>
    <col min="11" max="11" width="13.5703125" style="10" bestFit="1" customWidth="1"/>
    <col min="12" max="12" width="11.140625" style="10" bestFit="1" customWidth="1"/>
    <col min="13" max="13" width="13.5703125" style="10" bestFit="1" customWidth="1"/>
    <col min="14" max="14" width="11.140625" style="10" bestFit="1" customWidth="1"/>
    <col min="15" max="15" width="15.42578125" style="10" bestFit="1" customWidth="1"/>
    <col min="16" max="16" width="8.28515625" style="10" bestFit="1" customWidth="1"/>
    <col min="17" max="19" width="0" style="10" hidden="1" customWidth="1"/>
    <col min="20" max="258" width="9" style="10"/>
    <col min="259" max="259" width="15.42578125" style="10" bestFit="1" customWidth="1"/>
    <col min="260" max="261" width="13.5703125" style="10" bestFit="1" customWidth="1"/>
    <col min="262" max="262" width="11.140625" style="10" bestFit="1" customWidth="1"/>
    <col min="263" max="263" width="13.5703125" style="10" bestFit="1" customWidth="1"/>
    <col min="264" max="264" width="9.7109375" style="10" bestFit="1" customWidth="1"/>
    <col min="265" max="265" width="11.140625" style="10" bestFit="1" customWidth="1"/>
    <col min="266" max="266" width="9.7109375" style="10" bestFit="1" customWidth="1"/>
    <col min="267" max="267" width="13.5703125" style="10" bestFit="1" customWidth="1"/>
    <col min="268" max="268" width="11.140625" style="10" bestFit="1" customWidth="1"/>
    <col min="269" max="269" width="13.5703125" style="10" bestFit="1" customWidth="1"/>
    <col min="270" max="270" width="11.140625" style="10" bestFit="1" customWidth="1"/>
    <col min="271" max="271" width="15.42578125" style="10" bestFit="1" customWidth="1"/>
    <col min="272" max="272" width="8.28515625" style="10" bestFit="1" customWidth="1"/>
    <col min="273" max="275" width="0" style="10" hidden="1" customWidth="1"/>
    <col min="276" max="514" width="9" style="10"/>
    <col min="515" max="515" width="15.42578125" style="10" bestFit="1" customWidth="1"/>
    <col min="516" max="517" width="13.5703125" style="10" bestFit="1" customWidth="1"/>
    <col min="518" max="518" width="11.140625" style="10" bestFit="1" customWidth="1"/>
    <col min="519" max="519" width="13.5703125" style="10" bestFit="1" customWidth="1"/>
    <col min="520" max="520" width="9.7109375" style="10" bestFit="1" customWidth="1"/>
    <col min="521" max="521" width="11.140625" style="10" bestFit="1" customWidth="1"/>
    <col min="522" max="522" width="9.7109375" style="10" bestFit="1" customWidth="1"/>
    <col min="523" max="523" width="13.5703125" style="10" bestFit="1" customWidth="1"/>
    <col min="524" max="524" width="11.140625" style="10" bestFit="1" customWidth="1"/>
    <col min="525" max="525" width="13.5703125" style="10" bestFit="1" customWidth="1"/>
    <col min="526" max="526" width="11.140625" style="10" bestFit="1" customWidth="1"/>
    <col min="527" max="527" width="15.42578125" style="10" bestFit="1" customWidth="1"/>
    <col min="528" max="528" width="8.28515625" style="10" bestFit="1" customWidth="1"/>
    <col min="529" max="531" width="0" style="10" hidden="1" customWidth="1"/>
    <col min="532" max="770" width="9" style="10"/>
    <col min="771" max="771" width="15.42578125" style="10" bestFit="1" customWidth="1"/>
    <col min="772" max="773" width="13.5703125" style="10" bestFit="1" customWidth="1"/>
    <col min="774" max="774" width="11.140625" style="10" bestFit="1" customWidth="1"/>
    <col min="775" max="775" width="13.5703125" style="10" bestFit="1" customWidth="1"/>
    <col min="776" max="776" width="9.7109375" style="10" bestFit="1" customWidth="1"/>
    <col min="777" max="777" width="11.140625" style="10" bestFit="1" customWidth="1"/>
    <col min="778" max="778" width="9.7109375" style="10" bestFit="1" customWidth="1"/>
    <col min="779" max="779" width="13.5703125" style="10" bestFit="1" customWidth="1"/>
    <col min="780" max="780" width="11.140625" style="10" bestFit="1" customWidth="1"/>
    <col min="781" max="781" width="13.5703125" style="10" bestFit="1" customWidth="1"/>
    <col min="782" max="782" width="11.140625" style="10" bestFit="1" customWidth="1"/>
    <col min="783" max="783" width="15.42578125" style="10" bestFit="1" customWidth="1"/>
    <col min="784" max="784" width="8.28515625" style="10" bestFit="1" customWidth="1"/>
    <col min="785" max="787" width="0" style="10" hidden="1" customWidth="1"/>
    <col min="788" max="1026" width="9" style="10"/>
    <col min="1027" max="1027" width="15.42578125" style="10" bestFit="1" customWidth="1"/>
    <col min="1028" max="1029" width="13.5703125" style="10" bestFit="1" customWidth="1"/>
    <col min="1030" max="1030" width="11.140625" style="10" bestFit="1" customWidth="1"/>
    <col min="1031" max="1031" width="13.5703125" style="10" bestFit="1" customWidth="1"/>
    <col min="1032" max="1032" width="9.7109375" style="10" bestFit="1" customWidth="1"/>
    <col min="1033" max="1033" width="11.140625" style="10" bestFit="1" customWidth="1"/>
    <col min="1034" max="1034" width="9.7109375" style="10" bestFit="1" customWidth="1"/>
    <col min="1035" max="1035" width="13.5703125" style="10" bestFit="1" customWidth="1"/>
    <col min="1036" max="1036" width="11.140625" style="10" bestFit="1" customWidth="1"/>
    <col min="1037" max="1037" width="13.5703125" style="10" bestFit="1" customWidth="1"/>
    <col min="1038" max="1038" width="11.140625" style="10" bestFit="1" customWidth="1"/>
    <col min="1039" max="1039" width="15.42578125" style="10" bestFit="1" customWidth="1"/>
    <col min="1040" max="1040" width="8.28515625" style="10" bestFit="1" customWidth="1"/>
    <col min="1041" max="1043" width="0" style="10" hidden="1" customWidth="1"/>
    <col min="1044" max="1282" width="9" style="10"/>
    <col min="1283" max="1283" width="15.42578125" style="10" bestFit="1" customWidth="1"/>
    <col min="1284" max="1285" width="13.5703125" style="10" bestFit="1" customWidth="1"/>
    <col min="1286" max="1286" width="11.140625" style="10" bestFit="1" customWidth="1"/>
    <col min="1287" max="1287" width="13.5703125" style="10" bestFit="1" customWidth="1"/>
    <col min="1288" max="1288" width="9.7109375" style="10" bestFit="1" customWidth="1"/>
    <col min="1289" max="1289" width="11.140625" style="10" bestFit="1" customWidth="1"/>
    <col min="1290" max="1290" width="9.7109375" style="10" bestFit="1" customWidth="1"/>
    <col min="1291" max="1291" width="13.5703125" style="10" bestFit="1" customWidth="1"/>
    <col min="1292" max="1292" width="11.140625" style="10" bestFit="1" customWidth="1"/>
    <col min="1293" max="1293" width="13.5703125" style="10" bestFit="1" customWidth="1"/>
    <col min="1294" max="1294" width="11.140625" style="10" bestFit="1" customWidth="1"/>
    <col min="1295" max="1295" width="15.42578125" style="10" bestFit="1" customWidth="1"/>
    <col min="1296" max="1296" width="8.28515625" style="10" bestFit="1" customWidth="1"/>
    <col min="1297" max="1299" width="0" style="10" hidden="1" customWidth="1"/>
    <col min="1300" max="1538" width="9" style="10"/>
    <col min="1539" max="1539" width="15.42578125" style="10" bestFit="1" customWidth="1"/>
    <col min="1540" max="1541" width="13.5703125" style="10" bestFit="1" customWidth="1"/>
    <col min="1542" max="1542" width="11.140625" style="10" bestFit="1" customWidth="1"/>
    <col min="1543" max="1543" width="13.5703125" style="10" bestFit="1" customWidth="1"/>
    <col min="1544" max="1544" width="9.7109375" style="10" bestFit="1" customWidth="1"/>
    <col min="1545" max="1545" width="11.140625" style="10" bestFit="1" customWidth="1"/>
    <col min="1546" max="1546" width="9.7109375" style="10" bestFit="1" customWidth="1"/>
    <col min="1547" max="1547" width="13.5703125" style="10" bestFit="1" customWidth="1"/>
    <col min="1548" max="1548" width="11.140625" style="10" bestFit="1" customWidth="1"/>
    <col min="1549" max="1549" width="13.5703125" style="10" bestFit="1" customWidth="1"/>
    <col min="1550" max="1550" width="11.140625" style="10" bestFit="1" customWidth="1"/>
    <col min="1551" max="1551" width="15.42578125" style="10" bestFit="1" customWidth="1"/>
    <col min="1552" max="1552" width="8.28515625" style="10" bestFit="1" customWidth="1"/>
    <col min="1553" max="1555" width="0" style="10" hidden="1" customWidth="1"/>
    <col min="1556" max="1794" width="9" style="10"/>
    <col min="1795" max="1795" width="15.42578125" style="10" bestFit="1" customWidth="1"/>
    <col min="1796" max="1797" width="13.5703125" style="10" bestFit="1" customWidth="1"/>
    <col min="1798" max="1798" width="11.140625" style="10" bestFit="1" customWidth="1"/>
    <col min="1799" max="1799" width="13.5703125" style="10" bestFit="1" customWidth="1"/>
    <col min="1800" max="1800" width="9.7109375" style="10" bestFit="1" customWidth="1"/>
    <col min="1801" max="1801" width="11.140625" style="10" bestFit="1" customWidth="1"/>
    <col min="1802" max="1802" width="9.7109375" style="10" bestFit="1" customWidth="1"/>
    <col min="1803" max="1803" width="13.5703125" style="10" bestFit="1" customWidth="1"/>
    <col min="1804" max="1804" width="11.140625" style="10" bestFit="1" customWidth="1"/>
    <col min="1805" max="1805" width="13.5703125" style="10" bestFit="1" customWidth="1"/>
    <col min="1806" max="1806" width="11.140625" style="10" bestFit="1" customWidth="1"/>
    <col min="1807" max="1807" width="15.42578125" style="10" bestFit="1" customWidth="1"/>
    <col min="1808" max="1808" width="8.28515625" style="10" bestFit="1" customWidth="1"/>
    <col min="1809" max="1811" width="0" style="10" hidden="1" customWidth="1"/>
    <col min="1812" max="2050" width="9" style="10"/>
    <col min="2051" max="2051" width="15.42578125" style="10" bestFit="1" customWidth="1"/>
    <col min="2052" max="2053" width="13.5703125" style="10" bestFit="1" customWidth="1"/>
    <col min="2054" max="2054" width="11.140625" style="10" bestFit="1" customWidth="1"/>
    <col min="2055" max="2055" width="13.5703125" style="10" bestFit="1" customWidth="1"/>
    <col min="2056" max="2056" width="9.7109375" style="10" bestFit="1" customWidth="1"/>
    <col min="2057" max="2057" width="11.140625" style="10" bestFit="1" customWidth="1"/>
    <col min="2058" max="2058" width="9.7109375" style="10" bestFit="1" customWidth="1"/>
    <col min="2059" max="2059" width="13.5703125" style="10" bestFit="1" customWidth="1"/>
    <col min="2060" max="2060" width="11.140625" style="10" bestFit="1" customWidth="1"/>
    <col min="2061" max="2061" width="13.5703125" style="10" bestFit="1" customWidth="1"/>
    <col min="2062" max="2062" width="11.140625" style="10" bestFit="1" customWidth="1"/>
    <col min="2063" max="2063" width="15.42578125" style="10" bestFit="1" customWidth="1"/>
    <col min="2064" max="2064" width="8.28515625" style="10" bestFit="1" customWidth="1"/>
    <col min="2065" max="2067" width="0" style="10" hidden="1" customWidth="1"/>
    <col min="2068" max="2306" width="9" style="10"/>
    <col min="2307" max="2307" width="15.42578125" style="10" bestFit="1" customWidth="1"/>
    <col min="2308" max="2309" width="13.5703125" style="10" bestFit="1" customWidth="1"/>
    <col min="2310" max="2310" width="11.140625" style="10" bestFit="1" customWidth="1"/>
    <col min="2311" max="2311" width="13.5703125" style="10" bestFit="1" customWidth="1"/>
    <col min="2312" max="2312" width="9.7109375" style="10" bestFit="1" customWidth="1"/>
    <col min="2313" max="2313" width="11.140625" style="10" bestFit="1" customWidth="1"/>
    <col min="2314" max="2314" width="9.7109375" style="10" bestFit="1" customWidth="1"/>
    <col min="2315" max="2315" width="13.5703125" style="10" bestFit="1" customWidth="1"/>
    <col min="2316" max="2316" width="11.140625" style="10" bestFit="1" customWidth="1"/>
    <col min="2317" max="2317" width="13.5703125" style="10" bestFit="1" customWidth="1"/>
    <col min="2318" max="2318" width="11.140625" style="10" bestFit="1" customWidth="1"/>
    <col min="2319" max="2319" width="15.42578125" style="10" bestFit="1" customWidth="1"/>
    <col min="2320" max="2320" width="8.28515625" style="10" bestFit="1" customWidth="1"/>
    <col min="2321" max="2323" width="0" style="10" hidden="1" customWidth="1"/>
    <col min="2324" max="2562" width="9" style="10"/>
    <col min="2563" max="2563" width="15.42578125" style="10" bestFit="1" customWidth="1"/>
    <col min="2564" max="2565" width="13.5703125" style="10" bestFit="1" customWidth="1"/>
    <col min="2566" max="2566" width="11.140625" style="10" bestFit="1" customWidth="1"/>
    <col min="2567" max="2567" width="13.5703125" style="10" bestFit="1" customWidth="1"/>
    <col min="2568" max="2568" width="9.7109375" style="10" bestFit="1" customWidth="1"/>
    <col min="2569" max="2569" width="11.140625" style="10" bestFit="1" customWidth="1"/>
    <col min="2570" max="2570" width="9.7109375" style="10" bestFit="1" customWidth="1"/>
    <col min="2571" max="2571" width="13.5703125" style="10" bestFit="1" customWidth="1"/>
    <col min="2572" max="2572" width="11.140625" style="10" bestFit="1" customWidth="1"/>
    <col min="2573" max="2573" width="13.5703125" style="10" bestFit="1" customWidth="1"/>
    <col min="2574" max="2574" width="11.140625" style="10" bestFit="1" customWidth="1"/>
    <col min="2575" max="2575" width="15.42578125" style="10" bestFit="1" customWidth="1"/>
    <col min="2576" max="2576" width="8.28515625" style="10" bestFit="1" customWidth="1"/>
    <col min="2577" max="2579" width="0" style="10" hidden="1" customWidth="1"/>
    <col min="2580" max="2818" width="9" style="10"/>
    <col min="2819" max="2819" width="15.42578125" style="10" bestFit="1" customWidth="1"/>
    <col min="2820" max="2821" width="13.5703125" style="10" bestFit="1" customWidth="1"/>
    <col min="2822" max="2822" width="11.140625" style="10" bestFit="1" customWidth="1"/>
    <col min="2823" max="2823" width="13.5703125" style="10" bestFit="1" customWidth="1"/>
    <col min="2824" max="2824" width="9.7109375" style="10" bestFit="1" customWidth="1"/>
    <col min="2825" max="2825" width="11.140625" style="10" bestFit="1" customWidth="1"/>
    <col min="2826" max="2826" width="9.7109375" style="10" bestFit="1" customWidth="1"/>
    <col min="2827" max="2827" width="13.5703125" style="10" bestFit="1" customWidth="1"/>
    <col min="2828" max="2828" width="11.140625" style="10" bestFit="1" customWidth="1"/>
    <col min="2829" max="2829" width="13.5703125" style="10" bestFit="1" customWidth="1"/>
    <col min="2830" max="2830" width="11.140625" style="10" bestFit="1" customWidth="1"/>
    <col min="2831" max="2831" width="15.42578125" style="10" bestFit="1" customWidth="1"/>
    <col min="2832" max="2832" width="8.28515625" style="10" bestFit="1" customWidth="1"/>
    <col min="2833" max="2835" width="0" style="10" hidden="1" customWidth="1"/>
    <col min="2836" max="3074" width="9" style="10"/>
    <col min="3075" max="3075" width="15.42578125" style="10" bestFit="1" customWidth="1"/>
    <col min="3076" max="3077" width="13.5703125" style="10" bestFit="1" customWidth="1"/>
    <col min="3078" max="3078" width="11.140625" style="10" bestFit="1" customWidth="1"/>
    <col min="3079" max="3079" width="13.5703125" style="10" bestFit="1" customWidth="1"/>
    <col min="3080" max="3080" width="9.7109375" style="10" bestFit="1" customWidth="1"/>
    <col min="3081" max="3081" width="11.140625" style="10" bestFit="1" customWidth="1"/>
    <col min="3082" max="3082" width="9.7109375" style="10" bestFit="1" customWidth="1"/>
    <col min="3083" max="3083" width="13.5703125" style="10" bestFit="1" customWidth="1"/>
    <col min="3084" max="3084" width="11.140625" style="10" bestFit="1" customWidth="1"/>
    <col min="3085" max="3085" width="13.5703125" style="10" bestFit="1" customWidth="1"/>
    <col min="3086" max="3086" width="11.140625" style="10" bestFit="1" customWidth="1"/>
    <col min="3087" max="3087" width="15.42578125" style="10" bestFit="1" customWidth="1"/>
    <col min="3088" max="3088" width="8.28515625" style="10" bestFit="1" customWidth="1"/>
    <col min="3089" max="3091" width="0" style="10" hidden="1" customWidth="1"/>
    <col min="3092" max="3330" width="9" style="10"/>
    <col min="3331" max="3331" width="15.42578125" style="10" bestFit="1" customWidth="1"/>
    <col min="3332" max="3333" width="13.5703125" style="10" bestFit="1" customWidth="1"/>
    <col min="3334" max="3334" width="11.140625" style="10" bestFit="1" customWidth="1"/>
    <col min="3335" max="3335" width="13.5703125" style="10" bestFit="1" customWidth="1"/>
    <col min="3336" max="3336" width="9.7109375" style="10" bestFit="1" customWidth="1"/>
    <col min="3337" max="3337" width="11.140625" style="10" bestFit="1" customWidth="1"/>
    <col min="3338" max="3338" width="9.7109375" style="10" bestFit="1" customWidth="1"/>
    <col min="3339" max="3339" width="13.5703125" style="10" bestFit="1" customWidth="1"/>
    <col min="3340" max="3340" width="11.140625" style="10" bestFit="1" customWidth="1"/>
    <col min="3341" max="3341" width="13.5703125" style="10" bestFit="1" customWidth="1"/>
    <col min="3342" max="3342" width="11.140625" style="10" bestFit="1" customWidth="1"/>
    <col min="3343" max="3343" width="15.42578125" style="10" bestFit="1" customWidth="1"/>
    <col min="3344" max="3344" width="8.28515625" style="10" bestFit="1" customWidth="1"/>
    <col min="3345" max="3347" width="0" style="10" hidden="1" customWidth="1"/>
    <col min="3348" max="3586" width="9" style="10"/>
    <col min="3587" max="3587" width="15.42578125" style="10" bestFit="1" customWidth="1"/>
    <col min="3588" max="3589" width="13.5703125" style="10" bestFit="1" customWidth="1"/>
    <col min="3590" max="3590" width="11.140625" style="10" bestFit="1" customWidth="1"/>
    <col min="3591" max="3591" width="13.5703125" style="10" bestFit="1" customWidth="1"/>
    <col min="3592" max="3592" width="9.7109375" style="10" bestFit="1" customWidth="1"/>
    <col min="3593" max="3593" width="11.140625" style="10" bestFit="1" customWidth="1"/>
    <col min="3594" max="3594" width="9.7109375" style="10" bestFit="1" customWidth="1"/>
    <col min="3595" max="3595" width="13.5703125" style="10" bestFit="1" customWidth="1"/>
    <col min="3596" max="3596" width="11.140625" style="10" bestFit="1" customWidth="1"/>
    <col min="3597" max="3597" width="13.5703125" style="10" bestFit="1" customWidth="1"/>
    <col min="3598" max="3598" width="11.140625" style="10" bestFit="1" customWidth="1"/>
    <col min="3599" max="3599" width="15.42578125" style="10" bestFit="1" customWidth="1"/>
    <col min="3600" max="3600" width="8.28515625" style="10" bestFit="1" customWidth="1"/>
    <col min="3601" max="3603" width="0" style="10" hidden="1" customWidth="1"/>
    <col min="3604" max="3842" width="9" style="10"/>
    <col min="3843" max="3843" width="15.42578125" style="10" bestFit="1" customWidth="1"/>
    <col min="3844" max="3845" width="13.5703125" style="10" bestFit="1" customWidth="1"/>
    <col min="3846" max="3846" width="11.140625" style="10" bestFit="1" customWidth="1"/>
    <col min="3847" max="3847" width="13.5703125" style="10" bestFit="1" customWidth="1"/>
    <col min="3848" max="3848" width="9.7109375" style="10" bestFit="1" customWidth="1"/>
    <col min="3849" max="3849" width="11.140625" style="10" bestFit="1" customWidth="1"/>
    <col min="3850" max="3850" width="9.7109375" style="10" bestFit="1" customWidth="1"/>
    <col min="3851" max="3851" width="13.5703125" style="10" bestFit="1" customWidth="1"/>
    <col min="3852" max="3852" width="11.140625" style="10" bestFit="1" customWidth="1"/>
    <col min="3853" max="3853" width="13.5703125" style="10" bestFit="1" customWidth="1"/>
    <col min="3854" max="3854" width="11.140625" style="10" bestFit="1" customWidth="1"/>
    <col min="3855" max="3855" width="15.42578125" style="10" bestFit="1" customWidth="1"/>
    <col min="3856" max="3856" width="8.28515625" style="10" bestFit="1" customWidth="1"/>
    <col min="3857" max="3859" width="0" style="10" hidden="1" customWidth="1"/>
    <col min="3860" max="4098" width="9" style="10"/>
    <col min="4099" max="4099" width="15.42578125" style="10" bestFit="1" customWidth="1"/>
    <col min="4100" max="4101" width="13.5703125" style="10" bestFit="1" customWidth="1"/>
    <col min="4102" max="4102" width="11.140625" style="10" bestFit="1" customWidth="1"/>
    <col min="4103" max="4103" width="13.5703125" style="10" bestFit="1" customWidth="1"/>
    <col min="4104" max="4104" width="9.7109375" style="10" bestFit="1" customWidth="1"/>
    <col min="4105" max="4105" width="11.140625" style="10" bestFit="1" customWidth="1"/>
    <col min="4106" max="4106" width="9.7109375" style="10" bestFit="1" customWidth="1"/>
    <col min="4107" max="4107" width="13.5703125" style="10" bestFit="1" customWidth="1"/>
    <col min="4108" max="4108" width="11.140625" style="10" bestFit="1" customWidth="1"/>
    <col min="4109" max="4109" width="13.5703125" style="10" bestFit="1" customWidth="1"/>
    <col min="4110" max="4110" width="11.140625" style="10" bestFit="1" customWidth="1"/>
    <col min="4111" max="4111" width="15.42578125" style="10" bestFit="1" customWidth="1"/>
    <col min="4112" max="4112" width="8.28515625" style="10" bestFit="1" customWidth="1"/>
    <col min="4113" max="4115" width="0" style="10" hidden="1" customWidth="1"/>
    <col min="4116" max="4354" width="9" style="10"/>
    <col min="4355" max="4355" width="15.42578125" style="10" bestFit="1" customWidth="1"/>
    <col min="4356" max="4357" width="13.5703125" style="10" bestFit="1" customWidth="1"/>
    <col min="4358" max="4358" width="11.140625" style="10" bestFit="1" customWidth="1"/>
    <col min="4359" max="4359" width="13.5703125" style="10" bestFit="1" customWidth="1"/>
    <col min="4360" max="4360" width="9.7109375" style="10" bestFit="1" customWidth="1"/>
    <col min="4361" max="4361" width="11.140625" style="10" bestFit="1" customWidth="1"/>
    <col min="4362" max="4362" width="9.7109375" style="10" bestFit="1" customWidth="1"/>
    <col min="4363" max="4363" width="13.5703125" style="10" bestFit="1" customWidth="1"/>
    <col min="4364" max="4364" width="11.140625" style="10" bestFit="1" customWidth="1"/>
    <col min="4365" max="4365" width="13.5703125" style="10" bestFit="1" customWidth="1"/>
    <col min="4366" max="4366" width="11.140625" style="10" bestFit="1" customWidth="1"/>
    <col min="4367" max="4367" width="15.42578125" style="10" bestFit="1" customWidth="1"/>
    <col min="4368" max="4368" width="8.28515625" style="10" bestFit="1" customWidth="1"/>
    <col min="4369" max="4371" width="0" style="10" hidden="1" customWidth="1"/>
    <col min="4372" max="4610" width="9" style="10"/>
    <col min="4611" max="4611" width="15.42578125" style="10" bestFit="1" customWidth="1"/>
    <col min="4612" max="4613" width="13.5703125" style="10" bestFit="1" customWidth="1"/>
    <col min="4614" max="4614" width="11.140625" style="10" bestFit="1" customWidth="1"/>
    <col min="4615" max="4615" width="13.5703125" style="10" bestFit="1" customWidth="1"/>
    <col min="4616" max="4616" width="9.7109375" style="10" bestFit="1" customWidth="1"/>
    <col min="4617" max="4617" width="11.140625" style="10" bestFit="1" customWidth="1"/>
    <col min="4618" max="4618" width="9.7109375" style="10" bestFit="1" customWidth="1"/>
    <col min="4619" max="4619" width="13.5703125" style="10" bestFit="1" customWidth="1"/>
    <col min="4620" max="4620" width="11.140625" style="10" bestFit="1" customWidth="1"/>
    <col min="4621" max="4621" width="13.5703125" style="10" bestFit="1" customWidth="1"/>
    <col min="4622" max="4622" width="11.140625" style="10" bestFit="1" customWidth="1"/>
    <col min="4623" max="4623" width="15.42578125" style="10" bestFit="1" customWidth="1"/>
    <col min="4624" max="4624" width="8.28515625" style="10" bestFit="1" customWidth="1"/>
    <col min="4625" max="4627" width="0" style="10" hidden="1" customWidth="1"/>
    <col min="4628" max="4866" width="9" style="10"/>
    <col min="4867" max="4867" width="15.42578125" style="10" bestFit="1" customWidth="1"/>
    <col min="4868" max="4869" width="13.5703125" style="10" bestFit="1" customWidth="1"/>
    <col min="4870" max="4870" width="11.140625" style="10" bestFit="1" customWidth="1"/>
    <col min="4871" max="4871" width="13.5703125" style="10" bestFit="1" customWidth="1"/>
    <col min="4872" max="4872" width="9.7109375" style="10" bestFit="1" customWidth="1"/>
    <col min="4873" max="4873" width="11.140625" style="10" bestFit="1" customWidth="1"/>
    <col min="4874" max="4874" width="9.7109375" style="10" bestFit="1" customWidth="1"/>
    <col min="4875" max="4875" width="13.5703125" style="10" bestFit="1" customWidth="1"/>
    <col min="4876" max="4876" width="11.140625" style="10" bestFit="1" customWidth="1"/>
    <col min="4877" max="4877" width="13.5703125" style="10" bestFit="1" customWidth="1"/>
    <col min="4878" max="4878" width="11.140625" style="10" bestFit="1" customWidth="1"/>
    <col min="4879" max="4879" width="15.42578125" style="10" bestFit="1" customWidth="1"/>
    <col min="4880" max="4880" width="8.28515625" style="10" bestFit="1" customWidth="1"/>
    <col min="4881" max="4883" width="0" style="10" hidden="1" customWidth="1"/>
    <col min="4884" max="5122" width="9" style="10"/>
    <col min="5123" max="5123" width="15.42578125" style="10" bestFit="1" customWidth="1"/>
    <col min="5124" max="5125" width="13.5703125" style="10" bestFit="1" customWidth="1"/>
    <col min="5126" max="5126" width="11.140625" style="10" bestFit="1" customWidth="1"/>
    <col min="5127" max="5127" width="13.5703125" style="10" bestFit="1" customWidth="1"/>
    <col min="5128" max="5128" width="9.7109375" style="10" bestFit="1" customWidth="1"/>
    <col min="5129" max="5129" width="11.140625" style="10" bestFit="1" customWidth="1"/>
    <col min="5130" max="5130" width="9.7109375" style="10" bestFit="1" customWidth="1"/>
    <col min="5131" max="5131" width="13.5703125" style="10" bestFit="1" customWidth="1"/>
    <col min="5132" max="5132" width="11.140625" style="10" bestFit="1" customWidth="1"/>
    <col min="5133" max="5133" width="13.5703125" style="10" bestFit="1" customWidth="1"/>
    <col min="5134" max="5134" width="11.140625" style="10" bestFit="1" customWidth="1"/>
    <col min="5135" max="5135" width="15.42578125" style="10" bestFit="1" customWidth="1"/>
    <col min="5136" max="5136" width="8.28515625" style="10" bestFit="1" customWidth="1"/>
    <col min="5137" max="5139" width="0" style="10" hidden="1" customWidth="1"/>
    <col min="5140" max="5378" width="9" style="10"/>
    <col min="5379" max="5379" width="15.42578125" style="10" bestFit="1" customWidth="1"/>
    <col min="5380" max="5381" width="13.5703125" style="10" bestFit="1" customWidth="1"/>
    <col min="5382" max="5382" width="11.140625" style="10" bestFit="1" customWidth="1"/>
    <col min="5383" max="5383" width="13.5703125" style="10" bestFit="1" customWidth="1"/>
    <col min="5384" max="5384" width="9.7109375" style="10" bestFit="1" customWidth="1"/>
    <col min="5385" max="5385" width="11.140625" style="10" bestFit="1" customWidth="1"/>
    <col min="5386" max="5386" width="9.7109375" style="10" bestFit="1" customWidth="1"/>
    <col min="5387" max="5387" width="13.5703125" style="10" bestFit="1" customWidth="1"/>
    <col min="5388" max="5388" width="11.140625" style="10" bestFit="1" customWidth="1"/>
    <col min="5389" max="5389" width="13.5703125" style="10" bestFit="1" customWidth="1"/>
    <col min="5390" max="5390" width="11.140625" style="10" bestFit="1" customWidth="1"/>
    <col min="5391" max="5391" width="15.42578125" style="10" bestFit="1" customWidth="1"/>
    <col min="5392" max="5392" width="8.28515625" style="10" bestFit="1" customWidth="1"/>
    <col min="5393" max="5395" width="0" style="10" hidden="1" customWidth="1"/>
    <col min="5396" max="5634" width="9" style="10"/>
    <col min="5635" max="5635" width="15.42578125" style="10" bestFit="1" customWidth="1"/>
    <col min="5636" max="5637" width="13.5703125" style="10" bestFit="1" customWidth="1"/>
    <col min="5638" max="5638" width="11.140625" style="10" bestFit="1" customWidth="1"/>
    <col min="5639" max="5639" width="13.5703125" style="10" bestFit="1" customWidth="1"/>
    <col min="5640" max="5640" width="9.7109375" style="10" bestFit="1" customWidth="1"/>
    <col min="5641" max="5641" width="11.140625" style="10" bestFit="1" customWidth="1"/>
    <col min="5642" max="5642" width="9.7109375" style="10" bestFit="1" customWidth="1"/>
    <col min="5643" max="5643" width="13.5703125" style="10" bestFit="1" customWidth="1"/>
    <col min="5644" max="5644" width="11.140625" style="10" bestFit="1" customWidth="1"/>
    <col min="5645" max="5645" width="13.5703125" style="10" bestFit="1" customWidth="1"/>
    <col min="5646" max="5646" width="11.140625" style="10" bestFit="1" customWidth="1"/>
    <col min="5647" max="5647" width="15.42578125" style="10" bestFit="1" customWidth="1"/>
    <col min="5648" max="5648" width="8.28515625" style="10" bestFit="1" customWidth="1"/>
    <col min="5649" max="5651" width="0" style="10" hidden="1" customWidth="1"/>
    <col min="5652" max="5890" width="9" style="10"/>
    <col min="5891" max="5891" width="15.42578125" style="10" bestFit="1" customWidth="1"/>
    <col min="5892" max="5893" width="13.5703125" style="10" bestFit="1" customWidth="1"/>
    <col min="5894" max="5894" width="11.140625" style="10" bestFit="1" customWidth="1"/>
    <col min="5895" max="5895" width="13.5703125" style="10" bestFit="1" customWidth="1"/>
    <col min="5896" max="5896" width="9.7109375" style="10" bestFit="1" customWidth="1"/>
    <col min="5897" max="5897" width="11.140625" style="10" bestFit="1" customWidth="1"/>
    <col min="5898" max="5898" width="9.7109375" style="10" bestFit="1" customWidth="1"/>
    <col min="5899" max="5899" width="13.5703125" style="10" bestFit="1" customWidth="1"/>
    <col min="5900" max="5900" width="11.140625" style="10" bestFit="1" customWidth="1"/>
    <col min="5901" max="5901" width="13.5703125" style="10" bestFit="1" customWidth="1"/>
    <col min="5902" max="5902" width="11.140625" style="10" bestFit="1" customWidth="1"/>
    <col min="5903" max="5903" width="15.42578125" style="10" bestFit="1" customWidth="1"/>
    <col min="5904" max="5904" width="8.28515625" style="10" bestFit="1" customWidth="1"/>
    <col min="5905" max="5907" width="0" style="10" hidden="1" customWidth="1"/>
    <col min="5908" max="6146" width="9" style="10"/>
    <col min="6147" max="6147" width="15.42578125" style="10" bestFit="1" customWidth="1"/>
    <col min="6148" max="6149" width="13.5703125" style="10" bestFit="1" customWidth="1"/>
    <col min="6150" max="6150" width="11.140625" style="10" bestFit="1" customWidth="1"/>
    <col min="6151" max="6151" width="13.5703125" style="10" bestFit="1" customWidth="1"/>
    <col min="6152" max="6152" width="9.7109375" style="10" bestFit="1" customWidth="1"/>
    <col min="6153" max="6153" width="11.140625" style="10" bestFit="1" customWidth="1"/>
    <col min="6154" max="6154" width="9.7109375" style="10" bestFit="1" customWidth="1"/>
    <col min="6155" max="6155" width="13.5703125" style="10" bestFit="1" customWidth="1"/>
    <col min="6156" max="6156" width="11.140625" style="10" bestFit="1" customWidth="1"/>
    <col min="6157" max="6157" width="13.5703125" style="10" bestFit="1" customWidth="1"/>
    <col min="6158" max="6158" width="11.140625" style="10" bestFit="1" customWidth="1"/>
    <col min="6159" max="6159" width="15.42578125" style="10" bestFit="1" customWidth="1"/>
    <col min="6160" max="6160" width="8.28515625" style="10" bestFit="1" customWidth="1"/>
    <col min="6161" max="6163" width="0" style="10" hidden="1" customWidth="1"/>
    <col min="6164" max="6402" width="9" style="10"/>
    <col min="6403" max="6403" width="15.42578125" style="10" bestFit="1" customWidth="1"/>
    <col min="6404" max="6405" width="13.5703125" style="10" bestFit="1" customWidth="1"/>
    <col min="6406" max="6406" width="11.140625" style="10" bestFit="1" customWidth="1"/>
    <col min="6407" max="6407" width="13.5703125" style="10" bestFit="1" customWidth="1"/>
    <col min="6408" max="6408" width="9.7109375" style="10" bestFit="1" customWidth="1"/>
    <col min="6409" max="6409" width="11.140625" style="10" bestFit="1" customWidth="1"/>
    <col min="6410" max="6410" width="9.7109375" style="10" bestFit="1" customWidth="1"/>
    <col min="6411" max="6411" width="13.5703125" style="10" bestFit="1" customWidth="1"/>
    <col min="6412" max="6412" width="11.140625" style="10" bestFit="1" customWidth="1"/>
    <col min="6413" max="6413" width="13.5703125" style="10" bestFit="1" customWidth="1"/>
    <col min="6414" max="6414" width="11.140625" style="10" bestFit="1" customWidth="1"/>
    <col min="6415" max="6415" width="15.42578125" style="10" bestFit="1" customWidth="1"/>
    <col min="6416" max="6416" width="8.28515625" style="10" bestFit="1" customWidth="1"/>
    <col min="6417" max="6419" width="0" style="10" hidden="1" customWidth="1"/>
    <col min="6420" max="6658" width="9" style="10"/>
    <col min="6659" max="6659" width="15.42578125" style="10" bestFit="1" customWidth="1"/>
    <col min="6660" max="6661" width="13.5703125" style="10" bestFit="1" customWidth="1"/>
    <col min="6662" max="6662" width="11.140625" style="10" bestFit="1" customWidth="1"/>
    <col min="6663" max="6663" width="13.5703125" style="10" bestFit="1" customWidth="1"/>
    <col min="6664" max="6664" width="9.7109375" style="10" bestFit="1" customWidth="1"/>
    <col min="6665" max="6665" width="11.140625" style="10" bestFit="1" customWidth="1"/>
    <col min="6666" max="6666" width="9.7109375" style="10" bestFit="1" customWidth="1"/>
    <col min="6667" max="6667" width="13.5703125" style="10" bestFit="1" customWidth="1"/>
    <col min="6668" max="6668" width="11.140625" style="10" bestFit="1" customWidth="1"/>
    <col min="6669" max="6669" width="13.5703125" style="10" bestFit="1" customWidth="1"/>
    <col min="6670" max="6670" width="11.140625" style="10" bestFit="1" customWidth="1"/>
    <col min="6671" max="6671" width="15.42578125" style="10" bestFit="1" customWidth="1"/>
    <col min="6672" max="6672" width="8.28515625" style="10" bestFit="1" customWidth="1"/>
    <col min="6673" max="6675" width="0" style="10" hidden="1" customWidth="1"/>
    <col min="6676" max="6914" width="9" style="10"/>
    <col min="6915" max="6915" width="15.42578125" style="10" bestFit="1" customWidth="1"/>
    <col min="6916" max="6917" width="13.5703125" style="10" bestFit="1" customWidth="1"/>
    <col min="6918" max="6918" width="11.140625" style="10" bestFit="1" customWidth="1"/>
    <col min="6919" max="6919" width="13.5703125" style="10" bestFit="1" customWidth="1"/>
    <col min="6920" max="6920" width="9.7109375" style="10" bestFit="1" customWidth="1"/>
    <col min="6921" max="6921" width="11.140625" style="10" bestFit="1" customWidth="1"/>
    <col min="6922" max="6922" width="9.7109375" style="10" bestFit="1" customWidth="1"/>
    <col min="6923" max="6923" width="13.5703125" style="10" bestFit="1" customWidth="1"/>
    <col min="6924" max="6924" width="11.140625" style="10" bestFit="1" customWidth="1"/>
    <col min="6925" max="6925" width="13.5703125" style="10" bestFit="1" customWidth="1"/>
    <col min="6926" max="6926" width="11.140625" style="10" bestFit="1" customWidth="1"/>
    <col min="6927" max="6927" width="15.42578125" style="10" bestFit="1" customWidth="1"/>
    <col min="6928" max="6928" width="8.28515625" style="10" bestFit="1" customWidth="1"/>
    <col min="6929" max="6931" width="0" style="10" hidden="1" customWidth="1"/>
    <col min="6932" max="7170" width="9" style="10"/>
    <col min="7171" max="7171" width="15.42578125" style="10" bestFit="1" customWidth="1"/>
    <col min="7172" max="7173" width="13.5703125" style="10" bestFit="1" customWidth="1"/>
    <col min="7174" max="7174" width="11.140625" style="10" bestFit="1" customWidth="1"/>
    <col min="7175" max="7175" width="13.5703125" style="10" bestFit="1" customWidth="1"/>
    <col min="7176" max="7176" width="9.7109375" style="10" bestFit="1" customWidth="1"/>
    <col min="7177" max="7177" width="11.140625" style="10" bestFit="1" customWidth="1"/>
    <col min="7178" max="7178" width="9.7109375" style="10" bestFit="1" customWidth="1"/>
    <col min="7179" max="7179" width="13.5703125" style="10" bestFit="1" customWidth="1"/>
    <col min="7180" max="7180" width="11.140625" style="10" bestFit="1" customWidth="1"/>
    <col min="7181" max="7181" width="13.5703125" style="10" bestFit="1" customWidth="1"/>
    <col min="7182" max="7182" width="11.140625" style="10" bestFit="1" customWidth="1"/>
    <col min="7183" max="7183" width="15.42578125" style="10" bestFit="1" customWidth="1"/>
    <col min="7184" max="7184" width="8.28515625" style="10" bestFit="1" customWidth="1"/>
    <col min="7185" max="7187" width="0" style="10" hidden="1" customWidth="1"/>
    <col min="7188" max="7426" width="9" style="10"/>
    <col min="7427" max="7427" width="15.42578125" style="10" bestFit="1" customWidth="1"/>
    <col min="7428" max="7429" width="13.5703125" style="10" bestFit="1" customWidth="1"/>
    <col min="7430" max="7430" width="11.140625" style="10" bestFit="1" customWidth="1"/>
    <col min="7431" max="7431" width="13.5703125" style="10" bestFit="1" customWidth="1"/>
    <col min="7432" max="7432" width="9.7109375" style="10" bestFit="1" customWidth="1"/>
    <col min="7433" max="7433" width="11.140625" style="10" bestFit="1" customWidth="1"/>
    <col min="7434" max="7434" width="9.7109375" style="10" bestFit="1" customWidth="1"/>
    <col min="7435" max="7435" width="13.5703125" style="10" bestFit="1" customWidth="1"/>
    <col min="7436" max="7436" width="11.140625" style="10" bestFit="1" customWidth="1"/>
    <col min="7437" max="7437" width="13.5703125" style="10" bestFit="1" customWidth="1"/>
    <col min="7438" max="7438" width="11.140625" style="10" bestFit="1" customWidth="1"/>
    <col min="7439" max="7439" width="15.42578125" style="10" bestFit="1" customWidth="1"/>
    <col min="7440" max="7440" width="8.28515625" style="10" bestFit="1" customWidth="1"/>
    <col min="7441" max="7443" width="0" style="10" hidden="1" customWidth="1"/>
    <col min="7444" max="7682" width="9" style="10"/>
    <col min="7683" max="7683" width="15.42578125" style="10" bestFit="1" customWidth="1"/>
    <col min="7684" max="7685" width="13.5703125" style="10" bestFit="1" customWidth="1"/>
    <col min="7686" max="7686" width="11.140625" style="10" bestFit="1" customWidth="1"/>
    <col min="7687" max="7687" width="13.5703125" style="10" bestFit="1" customWidth="1"/>
    <col min="7688" max="7688" width="9.7109375" style="10" bestFit="1" customWidth="1"/>
    <col min="7689" max="7689" width="11.140625" style="10" bestFit="1" customWidth="1"/>
    <col min="7690" max="7690" width="9.7109375" style="10" bestFit="1" customWidth="1"/>
    <col min="7691" max="7691" width="13.5703125" style="10" bestFit="1" customWidth="1"/>
    <col min="7692" max="7692" width="11.140625" style="10" bestFit="1" customWidth="1"/>
    <col min="7693" max="7693" width="13.5703125" style="10" bestFit="1" customWidth="1"/>
    <col min="7694" max="7694" width="11.140625" style="10" bestFit="1" customWidth="1"/>
    <col min="7695" max="7695" width="15.42578125" style="10" bestFit="1" customWidth="1"/>
    <col min="7696" max="7696" width="8.28515625" style="10" bestFit="1" customWidth="1"/>
    <col min="7697" max="7699" width="0" style="10" hidden="1" customWidth="1"/>
    <col min="7700" max="7938" width="9" style="10"/>
    <col min="7939" max="7939" width="15.42578125" style="10" bestFit="1" customWidth="1"/>
    <col min="7940" max="7941" width="13.5703125" style="10" bestFit="1" customWidth="1"/>
    <col min="7942" max="7942" width="11.140625" style="10" bestFit="1" customWidth="1"/>
    <col min="7943" max="7943" width="13.5703125" style="10" bestFit="1" customWidth="1"/>
    <col min="7944" max="7944" width="9.7109375" style="10" bestFit="1" customWidth="1"/>
    <col min="7945" max="7945" width="11.140625" style="10" bestFit="1" customWidth="1"/>
    <col min="7946" max="7946" width="9.7109375" style="10" bestFit="1" customWidth="1"/>
    <col min="7947" max="7947" width="13.5703125" style="10" bestFit="1" customWidth="1"/>
    <col min="7948" max="7948" width="11.140625" style="10" bestFit="1" customWidth="1"/>
    <col min="7949" max="7949" width="13.5703125" style="10" bestFit="1" customWidth="1"/>
    <col min="7950" max="7950" width="11.140625" style="10" bestFit="1" customWidth="1"/>
    <col min="7951" max="7951" width="15.42578125" style="10" bestFit="1" customWidth="1"/>
    <col min="7952" max="7952" width="8.28515625" style="10" bestFit="1" customWidth="1"/>
    <col min="7953" max="7955" width="0" style="10" hidden="1" customWidth="1"/>
    <col min="7956" max="8194" width="9" style="10"/>
    <col min="8195" max="8195" width="15.42578125" style="10" bestFit="1" customWidth="1"/>
    <col min="8196" max="8197" width="13.5703125" style="10" bestFit="1" customWidth="1"/>
    <col min="8198" max="8198" width="11.140625" style="10" bestFit="1" customWidth="1"/>
    <col min="8199" max="8199" width="13.5703125" style="10" bestFit="1" customWidth="1"/>
    <col min="8200" max="8200" width="9.7109375" style="10" bestFit="1" customWidth="1"/>
    <col min="8201" max="8201" width="11.140625" style="10" bestFit="1" customWidth="1"/>
    <col min="8202" max="8202" width="9.7109375" style="10" bestFit="1" customWidth="1"/>
    <col min="8203" max="8203" width="13.5703125" style="10" bestFit="1" customWidth="1"/>
    <col min="8204" max="8204" width="11.140625" style="10" bestFit="1" customWidth="1"/>
    <col min="8205" max="8205" width="13.5703125" style="10" bestFit="1" customWidth="1"/>
    <col min="8206" max="8206" width="11.140625" style="10" bestFit="1" customWidth="1"/>
    <col min="8207" max="8207" width="15.42578125" style="10" bestFit="1" customWidth="1"/>
    <col min="8208" max="8208" width="8.28515625" style="10" bestFit="1" customWidth="1"/>
    <col min="8209" max="8211" width="0" style="10" hidden="1" customWidth="1"/>
    <col min="8212" max="8450" width="9" style="10"/>
    <col min="8451" max="8451" width="15.42578125" style="10" bestFit="1" customWidth="1"/>
    <col min="8452" max="8453" width="13.5703125" style="10" bestFit="1" customWidth="1"/>
    <col min="8454" max="8454" width="11.140625" style="10" bestFit="1" customWidth="1"/>
    <col min="8455" max="8455" width="13.5703125" style="10" bestFit="1" customWidth="1"/>
    <col min="8456" max="8456" width="9.7109375" style="10" bestFit="1" customWidth="1"/>
    <col min="8457" max="8457" width="11.140625" style="10" bestFit="1" customWidth="1"/>
    <col min="8458" max="8458" width="9.7109375" style="10" bestFit="1" customWidth="1"/>
    <col min="8459" max="8459" width="13.5703125" style="10" bestFit="1" customWidth="1"/>
    <col min="8460" max="8460" width="11.140625" style="10" bestFit="1" customWidth="1"/>
    <col min="8461" max="8461" width="13.5703125" style="10" bestFit="1" customWidth="1"/>
    <col min="8462" max="8462" width="11.140625" style="10" bestFit="1" customWidth="1"/>
    <col min="8463" max="8463" width="15.42578125" style="10" bestFit="1" customWidth="1"/>
    <col min="8464" max="8464" width="8.28515625" style="10" bestFit="1" customWidth="1"/>
    <col min="8465" max="8467" width="0" style="10" hidden="1" customWidth="1"/>
    <col min="8468" max="8706" width="9" style="10"/>
    <col min="8707" max="8707" width="15.42578125" style="10" bestFit="1" customWidth="1"/>
    <col min="8708" max="8709" width="13.5703125" style="10" bestFit="1" customWidth="1"/>
    <col min="8710" max="8710" width="11.140625" style="10" bestFit="1" customWidth="1"/>
    <col min="8711" max="8711" width="13.5703125" style="10" bestFit="1" customWidth="1"/>
    <col min="8712" max="8712" width="9.7109375" style="10" bestFit="1" customWidth="1"/>
    <col min="8713" max="8713" width="11.140625" style="10" bestFit="1" customWidth="1"/>
    <col min="8714" max="8714" width="9.7109375" style="10" bestFit="1" customWidth="1"/>
    <col min="8715" max="8715" width="13.5703125" style="10" bestFit="1" customWidth="1"/>
    <col min="8716" max="8716" width="11.140625" style="10" bestFit="1" customWidth="1"/>
    <col min="8717" max="8717" width="13.5703125" style="10" bestFit="1" customWidth="1"/>
    <col min="8718" max="8718" width="11.140625" style="10" bestFit="1" customWidth="1"/>
    <col min="8719" max="8719" width="15.42578125" style="10" bestFit="1" customWidth="1"/>
    <col min="8720" max="8720" width="8.28515625" style="10" bestFit="1" customWidth="1"/>
    <col min="8721" max="8723" width="0" style="10" hidden="1" customWidth="1"/>
    <col min="8724" max="8962" width="9" style="10"/>
    <col min="8963" max="8963" width="15.42578125" style="10" bestFit="1" customWidth="1"/>
    <col min="8964" max="8965" width="13.5703125" style="10" bestFit="1" customWidth="1"/>
    <col min="8966" max="8966" width="11.140625" style="10" bestFit="1" customWidth="1"/>
    <col min="8967" max="8967" width="13.5703125" style="10" bestFit="1" customWidth="1"/>
    <col min="8968" max="8968" width="9.7109375" style="10" bestFit="1" customWidth="1"/>
    <col min="8969" max="8969" width="11.140625" style="10" bestFit="1" customWidth="1"/>
    <col min="8970" max="8970" width="9.7109375" style="10" bestFit="1" customWidth="1"/>
    <col min="8971" max="8971" width="13.5703125" style="10" bestFit="1" customWidth="1"/>
    <col min="8972" max="8972" width="11.140625" style="10" bestFit="1" customWidth="1"/>
    <col min="8973" max="8973" width="13.5703125" style="10" bestFit="1" customWidth="1"/>
    <col min="8974" max="8974" width="11.140625" style="10" bestFit="1" customWidth="1"/>
    <col min="8975" max="8975" width="15.42578125" style="10" bestFit="1" customWidth="1"/>
    <col min="8976" max="8976" width="8.28515625" style="10" bestFit="1" customWidth="1"/>
    <col min="8977" max="8979" width="0" style="10" hidden="1" customWidth="1"/>
    <col min="8980" max="9218" width="9" style="10"/>
    <col min="9219" max="9219" width="15.42578125" style="10" bestFit="1" customWidth="1"/>
    <col min="9220" max="9221" width="13.5703125" style="10" bestFit="1" customWidth="1"/>
    <col min="9222" max="9222" width="11.140625" style="10" bestFit="1" customWidth="1"/>
    <col min="9223" max="9223" width="13.5703125" style="10" bestFit="1" customWidth="1"/>
    <col min="9224" max="9224" width="9.7109375" style="10" bestFit="1" customWidth="1"/>
    <col min="9225" max="9225" width="11.140625" style="10" bestFit="1" customWidth="1"/>
    <col min="9226" max="9226" width="9.7109375" style="10" bestFit="1" customWidth="1"/>
    <col min="9227" max="9227" width="13.5703125" style="10" bestFit="1" customWidth="1"/>
    <col min="9228" max="9228" width="11.140625" style="10" bestFit="1" customWidth="1"/>
    <col min="9229" max="9229" width="13.5703125" style="10" bestFit="1" customWidth="1"/>
    <col min="9230" max="9230" width="11.140625" style="10" bestFit="1" customWidth="1"/>
    <col min="9231" max="9231" width="15.42578125" style="10" bestFit="1" customWidth="1"/>
    <col min="9232" max="9232" width="8.28515625" style="10" bestFit="1" customWidth="1"/>
    <col min="9233" max="9235" width="0" style="10" hidden="1" customWidth="1"/>
    <col min="9236" max="9474" width="9" style="10"/>
    <col min="9475" max="9475" width="15.42578125" style="10" bestFit="1" customWidth="1"/>
    <col min="9476" max="9477" width="13.5703125" style="10" bestFit="1" customWidth="1"/>
    <col min="9478" max="9478" width="11.140625" style="10" bestFit="1" customWidth="1"/>
    <col min="9479" max="9479" width="13.5703125" style="10" bestFit="1" customWidth="1"/>
    <col min="9480" max="9480" width="9.7109375" style="10" bestFit="1" customWidth="1"/>
    <col min="9481" max="9481" width="11.140625" style="10" bestFit="1" customWidth="1"/>
    <col min="9482" max="9482" width="9.7109375" style="10" bestFit="1" customWidth="1"/>
    <col min="9483" max="9483" width="13.5703125" style="10" bestFit="1" customWidth="1"/>
    <col min="9484" max="9484" width="11.140625" style="10" bestFit="1" customWidth="1"/>
    <col min="9485" max="9485" width="13.5703125" style="10" bestFit="1" customWidth="1"/>
    <col min="9486" max="9486" width="11.140625" style="10" bestFit="1" customWidth="1"/>
    <col min="9487" max="9487" width="15.42578125" style="10" bestFit="1" customWidth="1"/>
    <col min="9488" max="9488" width="8.28515625" style="10" bestFit="1" customWidth="1"/>
    <col min="9489" max="9491" width="0" style="10" hidden="1" customWidth="1"/>
    <col min="9492" max="9730" width="9" style="10"/>
    <col min="9731" max="9731" width="15.42578125" style="10" bestFit="1" customWidth="1"/>
    <col min="9732" max="9733" width="13.5703125" style="10" bestFit="1" customWidth="1"/>
    <col min="9734" max="9734" width="11.140625" style="10" bestFit="1" customWidth="1"/>
    <col min="9735" max="9735" width="13.5703125" style="10" bestFit="1" customWidth="1"/>
    <col min="9736" max="9736" width="9.7109375" style="10" bestFit="1" customWidth="1"/>
    <col min="9737" max="9737" width="11.140625" style="10" bestFit="1" customWidth="1"/>
    <col min="9738" max="9738" width="9.7109375" style="10" bestFit="1" customWidth="1"/>
    <col min="9739" max="9739" width="13.5703125" style="10" bestFit="1" customWidth="1"/>
    <col min="9740" max="9740" width="11.140625" style="10" bestFit="1" customWidth="1"/>
    <col min="9741" max="9741" width="13.5703125" style="10" bestFit="1" customWidth="1"/>
    <col min="9742" max="9742" width="11.140625" style="10" bestFit="1" customWidth="1"/>
    <col min="9743" max="9743" width="15.42578125" style="10" bestFit="1" customWidth="1"/>
    <col min="9744" max="9744" width="8.28515625" style="10" bestFit="1" customWidth="1"/>
    <col min="9745" max="9747" width="0" style="10" hidden="1" customWidth="1"/>
    <col min="9748" max="9986" width="9" style="10"/>
    <col min="9987" max="9987" width="15.42578125" style="10" bestFit="1" customWidth="1"/>
    <col min="9988" max="9989" width="13.5703125" style="10" bestFit="1" customWidth="1"/>
    <col min="9990" max="9990" width="11.140625" style="10" bestFit="1" customWidth="1"/>
    <col min="9991" max="9991" width="13.5703125" style="10" bestFit="1" customWidth="1"/>
    <col min="9992" max="9992" width="9.7109375" style="10" bestFit="1" customWidth="1"/>
    <col min="9993" max="9993" width="11.140625" style="10" bestFit="1" customWidth="1"/>
    <col min="9994" max="9994" width="9.7109375" style="10" bestFit="1" customWidth="1"/>
    <col min="9995" max="9995" width="13.5703125" style="10" bestFit="1" customWidth="1"/>
    <col min="9996" max="9996" width="11.140625" style="10" bestFit="1" customWidth="1"/>
    <col min="9997" max="9997" width="13.5703125" style="10" bestFit="1" customWidth="1"/>
    <col min="9998" max="9998" width="11.140625" style="10" bestFit="1" customWidth="1"/>
    <col min="9999" max="9999" width="15.42578125" style="10" bestFit="1" customWidth="1"/>
    <col min="10000" max="10000" width="8.28515625" style="10" bestFit="1" customWidth="1"/>
    <col min="10001" max="10003" width="0" style="10" hidden="1" customWidth="1"/>
    <col min="10004" max="10242" width="9" style="10"/>
    <col min="10243" max="10243" width="15.42578125" style="10" bestFit="1" customWidth="1"/>
    <col min="10244" max="10245" width="13.5703125" style="10" bestFit="1" customWidth="1"/>
    <col min="10246" max="10246" width="11.140625" style="10" bestFit="1" customWidth="1"/>
    <col min="10247" max="10247" width="13.5703125" style="10" bestFit="1" customWidth="1"/>
    <col min="10248" max="10248" width="9.7109375" style="10" bestFit="1" customWidth="1"/>
    <col min="10249" max="10249" width="11.140625" style="10" bestFit="1" customWidth="1"/>
    <col min="10250" max="10250" width="9.7109375" style="10" bestFit="1" customWidth="1"/>
    <col min="10251" max="10251" width="13.5703125" style="10" bestFit="1" customWidth="1"/>
    <col min="10252" max="10252" width="11.140625" style="10" bestFit="1" customWidth="1"/>
    <col min="10253" max="10253" width="13.5703125" style="10" bestFit="1" customWidth="1"/>
    <col min="10254" max="10254" width="11.140625" style="10" bestFit="1" customWidth="1"/>
    <col min="10255" max="10255" width="15.42578125" style="10" bestFit="1" customWidth="1"/>
    <col min="10256" max="10256" width="8.28515625" style="10" bestFit="1" customWidth="1"/>
    <col min="10257" max="10259" width="0" style="10" hidden="1" customWidth="1"/>
    <col min="10260" max="10498" width="9" style="10"/>
    <col min="10499" max="10499" width="15.42578125" style="10" bestFit="1" customWidth="1"/>
    <col min="10500" max="10501" width="13.5703125" style="10" bestFit="1" customWidth="1"/>
    <col min="10502" max="10502" width="11.140625" style="10" bestFit="1" customWidth="1"/>
    <col min="10503" max="10503" width="13.5703125" style="10" bestFit="1" customWidth="1"/>
    <col min="10504" max="10504" width="9.7109375" style="10" bestFit="1" customWidth="1"/>
    <col min="10505" max="10505" width="11.140625" style="10" bestFit="1" customWidth="1"/>
    <col min="10506" max="10506" width="9.7109375" style="10" bestFit="1" customWidth="1"/>
    <col min="10507" max="10507" width="13.5703125" style="10" bestFit="1" customWidth="1"/>
    <col min="10508" max="10508" width="11.140625" style="10" bestFit="1" customWidth="1"/>
    <col min="10509" max="10509" width="13.5703125" style="10" bestFit="1" customWidth="1"/>
    <col min="10510" max="10510" width="11.140625" style="10" bestFit="1" customWidth="1"/>
    <col min="10511" max="10511" width="15.42578125" style="10" bestFit="1" customWidth="1"/>
    <col min="10512" max="10512" width="8.28515625" style="10" bestFit="1" customWidth="1"/>
    <col min="10513" max="10515" width="0" style="10" hidden="1" customWidth="1"/>
    <col min="10516" max="10754" width="9" style="10"/>
    <col min="10755" max="10755" width="15.42578125" style="10" bestFit="1" customWidth="1"/>
    <col min="10756" max="10757" width="13.5703125" style="10" bestFit="1" customWidth="1"/>
    <col min="10758" max="10758" width="11.140625" style="10" bestFit="1" customWidth="1"/>
    <col min="10759" max="10759" width="13.5703125" style="10" bestFit="1" customWidth="1"/>
    <col min="10760" max="10760" width="9.7109375" style="10" bestFit="1" customWidth="1"/>
    <col min="10761" max="10761" width="11.140625" style="10" bestFit="1" customWidth="1"/>
    <col min="10762" max="10762" width="9.7109375" style="10" bestFit="1" customWidth="1"/>
    <col min="10763" max="10763" width="13.5703125" style="10" bestFit="1" customWidth="1"/>
    <col min="10764" max="10764" width="11.140625" style="10" bestFit="1" customWidth="1"/>
    <col min="10765" max="10765" width="13.5703125" style="10" bestFit="1" customWidth="1"/>
    <col min="10766" max="10766" width="11.140625" style="10" bestFit="1" customWidth="1"/>
    <col min="10767" max="10767" width="15.42578125" style="10" bestFit="1" customWidth="1"/>
    <col min="10768" max="10768" width="8.28515625" style="10" bestFit="1" customWidth="1"/>
    <col min="10769" max="10771" width="0" style="10" hidden="1" customWidth="1"/>
    <col min="10772" max="11010" width="9" style="10"/>
    <col min="11011" max="11011" width="15.42578125" style="10" bestFit="1" customWidth="1"/>
    <col min="11012" max="11013" width="13.5703125" style="10" bestFit="1" customWidth="1"/>
    <col min="11014" max="11014" width="11.140625" style="10" bestFit="1" customWidth="1"/>
    <col min="11015" max="11015" width="13.5703125" style="10" bestFit="1" customWidth="1"/>
    <col min="11016" max="11016" width="9.7109375" style="10" bestFit="1" customWidth="1"/>
    <col min="11017" max="11017" width="11.140625" style="10" bestFit="1" customWidth="1"/>
    <col min="11018" max="11018" width="9.7109375" style="10" bestFit="1" customWidth="1"/>
    <col min="11019" max="11019" width="13.5703125" style="10" bestFit="1" customWidth="1"/>
    <col min="11020" max="11020" width="11.140625" style="10" bestFit="1" customWidth="1"/>
    <col min="11021" max="11021" width="13.5703125" style="10" bestFit="1" customWidth="1"/>
    <col min="11022" max="11022" width="11.140625" style="10" bestFit="1" customWidth="1"/>
    <col min="11023" max="11023" width="15.42578125" style="10" bestFit="1" customWidth="1"/>
    <col min="11024" max="11024" width="8.28515625" style="10" bestFit="1" customWidth="1"/>
    <col min="11025" max="11027" width="0" style="10" hidden="1" customWidth="1"/>
    <col min="11028" max="11266" width="9" style="10"/>
    <col min="11267" max="11267" width="15.42578125" style="10" bestFit="1" customWidth="1"/>
    <col min="11268" max="11269" width="13.5703125" style="10" bestFit="1" customWidth="1"/>
    <col min="11270" max="11270" width="11.140625" style="10" bestFit="1" customWidth="1"/>
    <col min="11271" max="11271" width="13.5703125" style="10" bestFit="1" customWidth="1"/>
    <col min="11272" max="11272" width="9.7109375" style="10" bestFit="1" customWidth="1"/>
    <col min="11273" max="11273" width="11.140625" style="10" bestFit="1" customWidth="1"/>
    <col min="11274" max="11274" width="9.7109375" style="10" bestFit="1" customWidth="1"/>
    <col min="11275" max="11275" width="13.5703125" style="10" bestFit="1" customWidth="1"/>
    <col min="11276" max="11276" width="11.140625" style="10" bestFit="1" customWidth="1"/>
    <col min="11277" max="11277" width="13.5703125" style="10" bestFit="1" customWidth="1"/>
    <col min="11278" max="11278" width="11.140625" style="10" bestFit="1" customWidth="1"/>
    <col min="11279" max="11279" width="15.42578125" style="10" bestFit="1" customWidth="1"/>
    <col min="11280" max="11280" width="8.28515625" style="10" bestFit="1" customWidth="1"/>
    <col min="11281" max="11283" width="0" style="10" hidden="1" customWidth="1"/>
    <col min="11284" max="11522" width="9" style="10"/>
    <col min="11523" max="11523" width="15.42578125" style="10" bestFit="1" customWidth="1"/>
    <col min="11524" max="11525" width="13.5703125" style="10" bestFit="1" customWidth="1"/>
    <col min="11526" max="11526" width="11.140625" style="10" bestFit="1" customWidth="1"/>
    <col min="11527" max="11527" width="13.5703125" style="10" bestFit="1" customWidth="1"/>
    <col min="11528" max="11528" width="9.7109375" style="10" bestFit="1" customWidth="1"/>
    <col min="11529" max="11529" width="11.140625" style="10" bestFit="1" customWidth="1"/>
    <col min="11530" max="11530" width="9.7109375" style="10" bestFit="1" customWidth="1"/>
    <col min="11531" max="11531" width="13.5703125" style="10" bestFit="1" customWidth="1"/>
    <col min="11532" max="11532" width="11.140625" style="10" bestFit="1" customWidth="1"/>
    <col min="11533" max="11533" width="13.5703125" style="10" bestFit="1" customWidth="1"/>
    <col min="11534" max="11534" width="11.140625" style="10" bestFit="1" customWidth="1"/>
    <col min="11535" max="11535" width="15.42578125" style="10" bestFit="1" customWidth="1"/>
    <col min="11536" max="11536" width="8.28515625" style="10" bestFit="1" customWidth="1"/>
    <col min="11537" max="11539" width="0" style="10" hidden="1" customWidth="1"/>
    <col min="11540" max="11778" width="9" style="10"/>
    <col min="11779" max="11779" width="15.42578125" style="10" bestFit="1" customWidth="1"/>
    <col min="11780" max="11781" width="13.5703125" style="10" bestFit="1" customWidth="1"/>
    <col min="11782" max="11782" width="11.140625" style="10" bestFit="1" customWidth="1"/>
    <col min="11783" max="11783" width="13.5703125" style="10" bestFit="1" customWidth="1"/>
    <col min="11784" max="11784" width="9.7109375" style="10" bestFit="1" customWidth="1"/>
    <col min="11785" max="11785" width="11.140625" style="10" bestFit="1" customWidth="1"/>
    <col min="11786" max="11786" width="9.7109375" style="10" bestFit="1" customWidth="1"/>
    <col min="11787" max="11787" width="13.5703125" style="10" bestFit="1" customWidth="1"/>
    <col min="11788" max="11788" width="11.140625" style="10" bestFit="1" customWidth="1"/>
    <col min="11789" max="11789" width="13.5703125" style="10" bestFit="1" customWidth="1"/>
    <col min="11790" max="11790" width="11.140625" style="10" bestFit="1" customWidth="1"/>
    <col min="11791" max="11791" width="15.42578125" style="10" bestFit="1" customWidth="1"/>
    <col min="11792" max="11792" width="8.28515625" style="10" bestFit="1" customWidth="1"/>
    <col min="11793" max="11795" width="0" style="10" hidden="1" customWidth="1"/>
    <col min="11796" max="12034" width="9" style="10"/>
    <col min="12035" max="12035" width="15.42578125" style="10" bestFit="1" customWidth="1"/>
    <col min="12036" max="12037" width="13.5703125" style="10" bestFit="1" customWidth="1"/>
    <col min="12038" max="12038" width="11.140625" style="10" bestFit="1" customWidth="1"/>
    <col min="12039" max="12039" width="13.5703125" style="10" bestFit="1" customWidth="1"/>
    <col min="12040" max="12040" width="9.7109375" style="10" bestFit="1" customWidth="1"/>
    <col min="12041" max="12041" width="11.140625" style="10" bestFit="1" customWidth="1"/>
    <col min="12042" max="12042" width="9.7109375" style="10" bestFit="1" customWidth="1"/>
    <col min="12043" max="12043" width="13.5703125" style="10" bestFit="1" customWidth="1"/>
    <col min="12044" max="12044" width="11.140625" style="10" bestFit="1" customWidth="1"/>
    <col min="12045" max="12045" width="13.5703125" style="10" bestFit="1" customWidth="1"/>
    <col min="12046" max="12046" width="11.140625" style="10" bestFit="1" customWidth="1"/>
    <col min="12047" max="12047" width="15.42578125" style="10" bestFit="1" customWidth="1"/>
    <col min="12048" max="12048" width="8.28515625" style="10" bestFit="1" customWidth="1"/>
    <col min="12049" max="12051" width="0" style="10" hidden="1" customWidth="1"/>
    <col min="12052" max="12290" width="9" style="10"/>
    <col min="12291" max="12291" width="15.42578125" style="10" bestFit="1" customWidth="1"/>
    <col min="12292" max="12293" width="13.5703125" style="10" bestFit="1" customWidth="1"/>
    <col min="12294" max="12294" width="11.140625" style="10" bestFit="1" customWidth="1"/>
    <col min="12295" max="12295" width="13.5703125" style="10" bestFit="1" customWidth="1"/>
    <col min="12296" max="12296" width="9.7109375" style="10" bestFit="1" customWidth="1"/>
    <col min="12297" max="12297" width="11.140625" style="10" bestFit="1" customWidth="1"/>
    <col min="12298" max="12298" width="9.7109375" style="10" bestFit="1" customWidth="1"/>
    <col min="12299" max="12299" width="13.5703125" style="10" bestFit="1" customWidth="1"/>
    <col min="12300" max="12300" width="11.140625" style="10" bestFit="1" customWidth="1"/>
    <col min="12301" max="12301" width="13.5703125" style="10" bestFit="1" customWidth="1"/>
    <col min="12302" max="12302" width="11.140625" style="10" bestFit="1" customWidth="1"/>
    <col min="12303" max="12303" width="15.42578125" style="10" bestFit="1" customWidth="1"/>
    <col min="12304" max="12304" width="8.28515625" style="10" bestFit="1" customWidth="1"/>
    <col min="12305" max="12307" width="0" style="10" hidden="1" customWidth="1"/>
    <col min="12308" max="12546" width="9" style="10"/>
    <col min="12547" max="12547" width="15.42578125" style="10" bestFit="1" customWidth="1"/>
    <col min="12548" max="12549" width="13.5703125" style="10" bestFit="1" customWidth="1"/>
    <col min="12550" max="12550" width="11.140625" style="10" bestFit="1" customWidth="1"/>
    <col min="12551" max="12551" width="13.5703125" style="10" bestFit="1" customWidth="1"/>
    <col min="12552" max="12552" width="9.7109375" style="10" bestFit="1" customWidth="1"/>
    <col min="12553" max="12553" width="11.140625" style="10" bestFit="1" customWidth="1"/>
    <col min="12554" max="12554" width="9.7109375" style="10" bestFit="1" customWidth="1"/>
    <col min="12555" max="12555" width="13.5703125" style="10" bestFit="1" customWidth="1"/>
    <col min="12556" max="12556" width="11.140625" style="10" bestFit="1" customWidth="1"/>
    <col min="12557" max="12557" width="13.5703125" style="10" bestFit="1" customWidth="1"/>
    <col min="12558" max="12558" width="11.140625" style="10" bestFit="1" customWidth="1"/>
    <col min="12559" max="12559" width="15.42578125" style="10" bestFit="1" customWidth="1"/>
    <col min="12560" max="12560" width="8.28515625" style="10" bestFit="1" customWidth="1"/>
    <col min="12561" max="12563" width="0" style="10" hidden="1" customWidth="1"/>
    <col min="12564" max="12802" width="9" style="10"/>
    <col min="12803" max="12803" width="15.42578125" style="10" bestFit="1" customWidth="1"/>
    <col min="12804" max="12805" width="13.5703125" style="10" bestFit="1" customWidth="1"/>
    <col min="12806" max="12806" width="11.140625" style="10" bestFit="1" customWidth="1"/>
    <col min="12807" max="12807" width="13.5703125" style="10" bestFit="1" customWidth="1"/>
    <col min="12808" max="12808" width="9.7109375" style="10" bestFit="1" customWidth="1"/>
    <col min="12809" max="12809" width="11.140625" style="10" bestFit="1" customWidth="1"/>
    <col min="12810" max="12810" width="9.7109375" style="10" bestFit="1" customWidth="1"/>
    <col min="12811" max="12811" width="13.5703125" style="10" bestFit="1" customWidth="1"/>
    <col min="12812" max="12812" width="11.140625" style="10" bestFit="1" customWidth="1"/>
    <col min="12813" max="12813" width="13.5703125" style="10" bestFit="1" customWidth="1"/>
    <col min="12814" max="12814" width="11.140625" style="10" bestFit="1" customWidth="1"/>
    <col min="12815" max="12815" width="15.42578125" style="10" bestFit="1" customWidth="1"/>
    <col min="12816" max="12816" width="8.28515625" style="10" bestFit="1" customWidth="1"/>
    <col min="12817" max="12819" width="0" style="10" hidden="1" customWidth="1"/>
    <col min="12820" max="13058" width="9" style="10"/>
    <col min="13059" max="13059" width="15.42578125" style="10" bestFit="1" customWidth="1"/>
    <col min="13060" max="13061" width="13.5703125" style="10" bestFit="1" customWidth="1"/>
    <col min="13062" max="13062" width="11.140625" style="10" bestFit="1" customWidth="1"/>
    <col min="13063" max="13063" width="13.5703125" style="10" bestFit="1" customWidth="1"/>
    <col min="13064" max="13064" width="9.7109375" style="10" bestFit="1" customWidth="1"/>
    <col min="13065" max="13065" width="11.140625" style="10" bestFit="1" customWidth="1"/>
    <col min="13066" max="13066" width="9.7109375" style="10" bestFit="1" customWidth="1"/>
    <col min="13067" max="13067" width="13.5703125" style="10" bestFit="1" customWidth="1"/>
    <col min="13068" max="13068" width="11.140625" style="10" bestFit="1" customWidth="1"/>
    <col min="13069" max="13069" width="13.5703125" style="10" bestFit="1" customWidth="1"/>
    <col min="13070" max="13070" width="11.140625" style="10" bestFit="1" customWidth="1"/>
    <col min="13071" max="13071" width="15.42578125" style="10" bestFit="1" customWidth="1"/>
    <col min="13072" max="13072" width="8.28515625" style="10" bestFit="1" customWidth="1"/>
    <col min="13073" max="13075" width="0" style="10" hidden="1" customWidth="1"/>
    <col min="13076" max="13314" width="9" style="10"/>
    <col min="13315" max="13315" width="15.42578125" style="10" bestFit="1" customWidth="1"/>
    <col min="13316" max="13317" width="13.5703125" style="10" bestFit="1" customWidth="1"/>
    <col min="13318" max="13318" width="11.140625" style="10" bestFit="1" customWidth="1"/>
    <col min="13319" max="13319" width="13.5703125" style="10" bestFit="1" customWidth="1"/>
    <col min="13320" max="13320" width="9.7109375" style="10" bestFit="1" customWidth="1"/>
    <col min="13321" max="13321" width="11.140625" style="10" bestFit="1" customWidth="1"/>
    <col min="13322" max="13322" width="9.7109375" style="10" bestFit="1" customWidth="1"/>
    <col min="13323" max="13323" width="13.5703125" style="10" bestFit="1" customWidth="1"/>
    <col min="13324" max="13324" width="11.140625" style="10" bestFit="1" customWidth="1"/>
    <col min="13325" max="13325" width="13.5703125" style="10" bestFit="1" customWidth="1"/>
    <col min="13326" max="13326" width="11.140625" style="10" bestFit="1" customWidth="1"/>
    <col min="13327" max="13327" width="15.42578125" style="10" bestFit="1" customWidth="1"/>
    <col min="13328" max="13328" width="8.28515625" style="10" bestFit="1" customWidth="1"/>
    <col min="13329" max="13331" width="0" style="10" hidden="1" customWidth="1"/>
    <col min="13332" max="13570" width="9" style="10"/>
    <col min="13571" max="13571" width="15.42578125" style="10" bestFit="1" customWidth="1"/>
    <col min="13572" max="13573" width="13.5703125" style="10" bestFit="1" customWidth="1"/>
    <col min="13574" max="13574" width="11.140625" style="10" bestFit="1" customWidth="1"/>
    <col min="13575" max="13575" width="13.5703125" style="10" bestFit="1" customWidth="1"/>
    <col min="13576" max="13576" width="9.7109375" style="10" bestFit="1" customWidth="1"/>
    <col min="13577" max="13577" width="11.140625" style="10" bestFit="1" customWidth="1"/>
    <col min="13578" max="13578" width="9.7109375" style="10" bestFit="1" customWidth="1"/>
    <col min="13579" max="13579" width="13.5703125" style="10" bestFit="1" customWidth="1"/>
    <col min="13580" max="13580" width="11.140625" style="10" bestFit="1" customWidth="1"/>
    <col min="13581" max="13581" width="13.5703125" style="10" bestFit="1" customWidth="1"/>
    <col min="13582" max="13582" width="11.140625" style="10" bestFit="1" customWidth="1"/>
    <col min="13583" max="13583" width="15.42578125" style="10" bestFit="1" customWidth="1"/>
    <col min="13584" max="13584" width="8.28515625" style="10" bestFit="1" customWidth="1"/>
    <col min="13585" max="13587" width="0" style="10" hidden="1" customWidth="1"/>
    <col min="13588" max="13826" width="9" style="10"/>
    <col min="13827" max="13827" width="15.42578125" style="10" bestFit="1" customWidth="1"/>
    <col min="13828" max="13829" width="13.5703125" style="10" bestFit="1" customWidth="1"/>
    <col min="13830" max="13830" width="11.140625" style="10" bestFit="1" customWidth="1"/>
    <col min="13831" max="13831" width="13.5703125" style="10" bestFit="1" customWidth="1"/>
    <col min="13832" max="13832" width="9.7109375" style="10" bestFit="1" customWidth="1"/>
    <col min="13833" max="13833" width="11.140625" style="10" bestFit="1" customWidth="1"/>
    <col min="13834" max="13834" width="9.7109375" style="10" bestFit="1" customWidth="1"/>
    <col min="13835" max="13835" width="13.5703125" style="10" bestFit="1" customWidth="1"/>
    <col min="13836" max="13836" width="11.140625" style="10" bestFit="1" customWidth="1"/>
    <col min="13837" max="13837" width="13.5703125" style="10" bestFit="1" customWidth="1"/>
    <col min="13838" max="13838" width="11.140625" style="10" bestFit="1" customWidth="1"/>
    <col min="13839" max="13839" width="15.42578125" style="10" bestFit="1" customWidth="1"/>
    <col min="13840" max="13840" width="8.28515625" style="10" bestFit="1" customWidth="1"/>
    <col min="13841" max="13843" width="0" style="10" hidden="1" customWidth="1"/>
    <col min="13844" max="14082" width="9" style="10"/>
    <col min="14083" max="14083" width="15.42578125" style="10" bestFit="1" customWidth="1"/>
    <col min="14084" max="14085" width="13.5703125" style="10" bestFit="1" customWidth="1"/>
    <col min="14086" max="14086" width="11.140625" style="10" bestFit="1" customWidth="1"/>
    <col min="14087" max="14087" width="13.5703125" style="10" bestFit="1" customWidth="1"/>
    <col min="14088" max="14088" width="9.7109375" style="10" bestFit="1" customWidth="1"/>
    <col min="14089" max="14089" width="11.140625" style="10" bestFit="1" customWidth="1"/>
    <col min="14090" max="14090" width="9.7109375" style="10" bestFit="1" customWidth="1"/>
    <col min="14091" max="14091" width="13.5703125" style="10" bestFit="1" customWidth="1"/>
    <col min="14092" max="14092" width="11.140625" style="10" bestFit="1" customWidth="1"/>
    <col min="14093" max="14093" width="13.5703125" style="10" bestFit="1" customWidth="1"/>
    <col min="14094" max="14094" width="11.140625" style="10" bestFit="1" customWidth="1"/>
    <col min="14095" max="14095" width="15.42578125" style="10" bestFit="1" customWidth="1"/>
    <col min="14096" max="14096" width="8.28515625" style="10" bestFit="1" customWidth="1"/>
    <col min="14097" max="14099" width="0" style="10" hidden="1" customWidth="1"/>
    <col min="14100" max="14338" width="9" style="10"/>
    <col min="14339" max="14339" width="15.42578125" style="10" bestFit="1" customWidth="1"/>
    <col min="14340" max="14341" width="13.5703125" style="10" bestFit="1" customWidth="1"/>
    <col min="14342" max="14342" width="11.140625" style="10" bestFit="1" customWidth="1"/>
    <col min="14343" max="14343" width="13.5703125" style="10" bestFit="1" customWidth="1"/>
    <col min="14344" max="14344" width="9.7109375" style="10" bestFit="1" customWidth="1"/>
    <col min="14345" max="14345" width="11.140625" style="10" bestFit="1" customWidth="1"/>
    <col min="14346" max="14346" width="9.7109375" style="10" bestFit="1" customWidth="1"/>
    <col min="14347" max="14347" width="13.5703125" style="10" bestFit="1" customWidth="1"/>
    <col min="14348" max="14348" width="11.140625" style="10" bestFit="1" customWidth="1"/>
    <col min="14349" max="14349" width="13.5703125" style="10" bestFit="1" customWidth="1"/>
    <col min="14350" max="14350" width="11.140625" style="10" bestFit="1" customWidth="1"/>
    <col min="14351" max="14351" width="15.42578125" style="10" bestFit="1" customWidth="1"/>
    <col min="14352" max="14352" width="8.28515625" style="10" bestFit="1" customWidth="1"/>
    <col min="14353" max="14355" width="0" style="10" hidden="1" customWidth="1"/>
    <col min="14356" max="14594" width="9" style="10"/>
    <col min="14595" max="14595" width="15.42578125" style="10" bestFit="1" customWidth="1"/>
    <col min="14596" max="14597" width="13.5703125" style="10" bestFit="1" customWidth="1"/>
    <col min="14598" max="14598" width="11.140625" style="10" bestFit="1" customWidth="1"/>
    <col min="14599" max="14599" width="13.5703125" style="10" bestFit="1" customWidth="1"/>
    <col min="14600" max="14600" width="9.7109375" style="10" bestFit="1" customWidth="1"/>
    <col min="14601" max="14601" width="11.140625" style="10" bestFit="1" customWidth="1"/>
    <col min="14602" max="14602" width="9.7109375" style="10" bestFit="1" customWidth="1"/>
    <col min="14603" max="14603" width="13.5703125" style="10" bestFit="1" customWidth="1"/>
    <col min="14604" max="14604" width="11.140625" style="10" bestFit="1" customWidth="1"/>
    <col min="14605" max="14605" width="13.5703125" style="10" bestFit="1" customWidth="1"/>
    <col min="14606" max="14606" width="11.140625" style="10" bestFit="1" customWidth="1"/>
    <col min="14607" max="14607" width="15.42578125" style="10" bestFit="1" customWidth="1"/>
    <col min="14608" max="14608" width="8.28515625" style="10" bestFit="1" customWidth="1"/>
    <col min="14609" max="14611" width="0" style="10" hidden="1" customWidth="1"/>
    <col min="14612" max="14850" width="9" style="10"/>
    <col min="14851" max="14851" width="15.42578125" style="10" bestFit="1" customWidth="1"/>
    <col min="14852" max="14853" width="13.5703125" style="10" bestFit="1" customWidth="1"/>
    <col min="14854" max="14854" width="11.140625" style="10" bestFit="1" customWidth="1"/>
    <col min="14855" max="14855" width="13.5703125" style="10" bestFit="1" customWidth="1"/>
    <col min="14856" max="14856" width="9.7109375" style="10" bestFit="1" customWidth="1"/>
    <col min="14857" max="14857" width="11.140625" style="10" bestFit="1" customWidth="1"/>
    <col min="14858" max="14858" width="9.7109375" style="10" bestFit="1" customWidth="1"/>
    <col min="14859" max="14859" width="13.5703125" style="10" bestFit="1" customWidth="1"/>
    <col min="14860" max="14860" width="11.140625" style="10" bestFit="1" customWidth="1"/>
    <col min="14861" max="14861" width="13.5703125" style="10" bestFit="1" customWidth="1"/>
    <col min="14862" max="14862" width="11.140625" style="10" bestFit="1" customWidth="1"/>
    <col min="14863" max="14863" width="15.42578125" style="10" bestFit="1" customWidth="1"/>
    <col min="14864" max="14864" width="8.28515625" style="10" bestFit="1" customWidth="1"/>
    <col min="14865" max="14867" width="0" style="10" hidden="1" customWidth="1"/>
    <col min="14868" max="15106" width="9" style="10"/>
    <col min="15107" max="15107" width="15.42578125" style="10" bestFit="1" customWidth="1"/>
    <col min="15108" max="15109" width="13.5703125" style="10" bestFit="1" customWidth="1"/>
    <col min="15110" max="15110" width="11.140625" style="10" bestFit="1" customWidth="1"/>
    <col min="15111" max="15111" width="13.5703125" style="10" bestFit="1" customWidth="1"/>
    <col min="15112" max="15112" width="9.7109375" style="10" bestFit="1" customWidth="1"/>
    <col min="15113" max="15113" width="11.140625" style="10" bestFit="1" customWidth="1"/>
    <col min="15114" max="15114" width="9.7109375" style="10" bestFit="1" customWidth="1"/>
    <col min="15115" max="15115" width="13.5703125" style="10" bestFit="1" customWidth="1"/>
    <col min="15116" max="15116" width="11.140625" style="10" bestFit="1" customWidth="1"/>
    <col min="15117" max="15117" width="13.5703125" style="10" bestFit="1" customWidth="1"/>
    <col min="15118" max="15118" width="11.140625" style="10" bestFit="1" customWidth="1"/>
    <col min="15119" max="15119" width="15.42578125" style="10" bestFit="1" customWidth="1"/>
    <col min="15120" max="15120" width="8.28515625" style="10" bestFit="1" customWidth="1"/>
    <col min="15121" max="15123" width="0" style="10" hidden="1" customWidth="1"/>
    <col min="15124" max="15362" width="9" style="10"/>
    <col min="15363" max="15363" width="15.42578125" style="10" bestFit="1" customWidth="1"/>
    <col min="15364" max="15365" width="13.5703125" style="10" bestFit="1" customWidth="1"/>
    <col min="15366" max="15366" width="11.140625" style="10" bestFit="1" customWidth="1"/>
    <col min="15367" max="15367" width="13.5703125" style="10" bestFit="1" customWidth="1"/>
    <col min="15368" max="15368" width="9.7109375" style="10" bestFit="1" customWidth="1"/>
    <col min="15369" max="15369" width="11.140625" style="10" bestFit="1" customWidth="1"/>
    <col min="15370" max="15370" width="9.7109375" style="10" bestFit="1" customWidth="1"/>
    <col min="15371" max="15371" width="13.5703125" style="10" bestFit="1" customWidth="1"/>
    <col min="15372" max="15372" width="11.140625" style="10" bestFit="1" customWidth="1"/>
    <col min="15373" max="15373" width="13.5703125" style="10" bestFit="1" customWidth="1"/>
    <col min="15374" max="15374" width="11.140625" style="10" bestFit="1" customWidth="1"/>
    <col min="15375" max="15375" width="15.42578125" style="10" bestFit="1" customWidth="1"/>
    <col min="15376" max="15376" width="8.28515625" style="10" bestFit="1" customWidth="1"/>
    <col min="15377" max="15379" width="0" style="10" hidden="1" customWidth="1"/>
    <col min="15380" max="15618" width="9" style="10"/>
    <col min="15619" max="15619" width="15.42578125" style="10" bestFit="1" customWidth="1"/>
    <col min="15620" max="15621" width="13.5703125" style="10" bestFit="1" customWidth="1"/>
    <col min="15622" max="15622" width="11.140625" style="10" bestFit="1" customWidth="1"/>
    <col min="15623" max="15623" width="13.5703125" style="10" bestFit="1" customWidth="1"/>
    <col min="15624" max="15624" width="9.7109375" style="10" bestFit="1" customWidth="1"/>
    <col min="15625" max="15625" width="11.140625" style="10" bestFit="1" customWidth="1"/>
    <col min="15626" max="15626" width="9.7109375" style="10" bestFit="1" customWidth="1"/>
    <col min="15627" max="15627" width="13.5703125" style="10" bestFit="1" customWidth="1"/>
    <col min="15628" max="15628" width="11.140625" style="10" bestFit="1" customWidth="1"/>
    <col min="15629" max="15629" width="13.5703125" style="10" bestFit="1" customWidth="1"/>
    <col min="15630" max="15630" width="11.140625" style="10" bestFit="1" customWidth="1"/>
    <col min="15631" max="15631" width="15.42578125" style="10" bestFit="1" customWidth="1"/>
    <col min="15632" max="15632" width="8.28515625" style="10" bestFit="1" customWidth="1"/>
    <col min="15633" max="15635" width="0" style="10" hidden="1" customWidth="1"/>
    <col min="15636" max="15874" width="9" style="10"/>
    <col min="15875" max="15875" width="15.42578125" style="10" bestFit="1" customWidth="1"/>
    <col min="15876" max="15877" width="13.5703125" style="10" bestFit="1" customWidth="1"/>
    <col min="15878" max="15878" width="11.140625" style="10" bestFit="1" customWidth="1"/>
    <col min="15879" max="15879" width="13.5703125" style="10" bestFit="1" customWidth="1"/>
    <col min="15880" max="15880" width="9.7109375" style="10" bestFit="1" customWidth="1"/>
    <col min="15881" max="15881" width="11.140625" style="10" bestFit="1" customWidth="1"/>
    <col min="15882" max="15882" width="9.7109375" style="10" bestFit="1" customWidth="1"/>
    <col min="15883" max="15883" width="13.5703125" style="10" bestFit="1" customWidth="1"/>
    <col min="15884" max="15884" width="11.140625" style="10" bestFit="1" customWidth="1"/>
    <col min="15885" max="15885" width="13.5703125" style="10" bestFit="1" customWidth="1"/>
    <col min="15886" max="15886" width="11.140625" style="10" bestFit="1" customWidth="1"/>
    <col min="15887" max="15887" width="15.42578125" style="10" bestFit="1" customWidth="1"/>
    <col min="15888" max="15888" width="8.28515625" style="10" bestFit="1" customWidth="1"/>
    <col min="15889" max="15891" width="0" style="10" hidden="1" customWidth="1"/>
    <col min="15892" max="16130" width="9" style="10"/>
    <col min="16131" max="16131" width="15.42578125" style="10" bestFit="1" customWidth="1"/>
    <col min="16132" max="16133" width="13.5703125" style="10" bestFit="1" customWidth="1"/>
    <col min="16134" max="16134" width="11.140625" style="10" bestFit="1" customWidth="1"/>
    <col min="16135" max="16135" width="13.5703125" style="10" bestFit="1" customWidth="1"/>
    <col min="16136" max="16136" width="9.7109375" style="10" bestFit="1" customWidth="1"/>
    <col min="16137" max="16137" width="11.140625" style="10" bestFit="1" customWidth="1"/>
    <col min="16138" max="16138" width="9.7109375" style="10" bestFit="1" customWidth="1"/>
    <col min="16139" max="16139" width="13.5703125" style="10" bestFit="1" customWidth="1"/>
    <col min="16140" max="16140" width="11.140625" style="10" bestFit="1" customWidth="1"/>
    <col min="16141" max="16141" width="13.5703125" style="10" bestFit="1" customWidth="1"/>
    <col min="16142" max="16142" width="11.140625" style="10" bestFit="1" customWidth="1"/>
    <col min="16143" max="16143" width="15.42578125" style="10" bestFit="1" customWidth="1"/>
    <col min="16144" max="16144" width="8.28515625" style="10" bestFit="1" customWidth="1"/>
    <col min="16145" max="16147" width="0" style="10" hidden="1" customWidth="1"/>
    <col min="16148" max="16384" width="9" style="10"/>
  </cols>
  <sheetData>
    <row r="1" spans="1:19" ht="18.75">
      <c r="A1" s="7"/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7"/>
      <c r="R1" s="7"/>
      <c r="S1" s="7"/>
    </row>
    <row r="2" spans="1:19" ht="20.25">
      <c r="A2" s="11" t="s">
        <v>231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  <c r="R2" s="13"/>
      <c r="S2" s="13"/>
    </row>
    <row r="3" spans="1:19" ht="20.25">
      <c r="A3" s="11" t="s">
        <v>232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3"/>
      <c r="S3" s="13"/>
    </row>
    <row r="4" spans="1:19" ht="15.75">
      <c r="A4" s="14" t="s">
        <v>233</v>
      </c>
      <c r="B4" s="13"/>
      <c r="C4" s="15" t="s">
        <v>51</v>
      </c>
      <c r="D4" s="16"/>
      <c r="E4" s="16"/>
      <c r="F4" s="16"/>
      <c r="G4" s="17"/>
      <c r="H4" s="17"/>
      <c r="I4" s="17"/>
      <c r="J4" s="18"/>
      <c r="K4" s="17"/>
      <c r="L4" s="16"/>
      <c r="M4" s="17"/>
      <c r="N4" s="17"/>
      <c r="O4" s="17"/>
      <c r="P4" s="19" t="s">
        <v>234</v>
      </c>
      <c r="Q4" s="13"/>
      <c r="R4" s="13"/>
      <c r="S4" s="13"/>
    </row>
    <row r="5" spans="1:19" ht="15.75">
      <c r="A5" s="20" t="s">
        <v>51</v>
      </c>
      <c r="B5" s="21" t="s">
        <v>51</v>
      </c>
      <c r="C5" s="1684" t="s">
        <v>235</v>
      </c>
      <c r="D5" s="1685"/>
      <c r="E5" s="1684" t="s">
        <v>236</v>
      </c>
      <c r="F5" s="1685"/>
      <c r="G5" s="22" t="s">
        <v>237</v>
      </c>
      <c r="H5" s="23"/>
      <c r="I5" s="22" t="s">
        <v>238</v>
      </c>
      <c r="J5" s="23"/>
      <c r="K5" s="22" t="s">
        <v>239</v>
      </c>
      <c r="L5" s="23"/>
      <c r="M5" s="24" t="s">
        <v>240</v>
      </c>
      <c r="N5" s="24"/>
      <c r="O5" s="22" t="s">
        <v>66</v>
      </c>
      <c r="P5" s="23"/>
      <c r="Q5" s="13"/>
      <c r="R5" s="13"/>
      <c r="S5" s="13"/>
    </row>
    <row r="6" spans="1:19" ht="15.75">
      <c r="A6" s="25"/>
      <c r="B6" s="26"/>
      <c r="C6" s="1686" t="s">
        <v>241</v>
      </c>
      <c r="D6" s="1687"/>
      <c r="E6" s="1686" t="s">
        <v>242</v>
      </c>
      <c r="F6" s="1688"/>
      <c r="G6" s="27" t="s">
        <v>243</v>
      </c>
      <c r="H6" s="28"/>
      <c r="I6" s="27" t="s">
        <v>244</v>
      </c>
      <c r="J6" s="29"/>
      <c r="K6" s="27" t="s">
        <v>245</v>
      </c>
      <c r="L6" s="29"/>
      <c r="M6" s="28" t="s">
        <v>246</v>
      </c>
      <c r="N6" s="28"/>
      <c r="O6" s="27" t="s">
        <v>67</v>
      </c>
      <c r="P6" s="30"/>
      <c r="Q6" s="13"/>
      <c r="R6" s="13"/>
      <c r="S6" s="13"/>
    </row>
    <row r="7" spans="1:19" ht="15.75">
      <c r="A7" s="31" t="s">
        <v>40</v>
      </c>
      <c r="B7" s="32" t="s">
        <v>41</v>
      </c>
      <c r="C7" s="33" t="s">
        <v>95</v>
      </c>
      <c r="D7" s="33" t="s">
        <v>247</v>
      </c>
      <c r="E7" s="33" t="s">
        <v>95</v>
      </c>
      <c r="F7" s="33" t="s">
        <v>247</v>
      </c>
      <c r="G7" s="33" t="s">
        <v>95</v>
      </c>
      <c r="H7" s="33" t="s">
        <v>247</v>
      </c>
      <c r="I7" s="33" t="s">
        <v>95</v>
      </c>
      <c r="J7" s="33" t="s">
        <v>247</v>
      </c>
      <c r="K7" s="33" t="s">
        <v>95</v>
      </c>
      <c r="L7" s="33" t="s">
        <v>247</v>
      </c>
      <c r="M7" s="33" t="s">
        <v>95</v>
      </c>
      <c r="N7" s="33" t="s">
        <v>247</v>
      </c>
      <c r="O7" s="34" t="s">
        <v>248</v>
      </c>
      <c r="P7" s="34" t="s">
        <v>195</v>
      </c>
      <c r="Q7" s="13"/>
      <c r="R7" s="35"/>
      <c r="S7" s="13"/>
    </row>
    <row r="8" spans="1:19" ht="15.75">
      <c r="A8" s="25"/>
      <c r="B8" s="36"/>
      <c r="C8" s="37"/>
      <c r="D8" s="37" t="s">
        <v>95</v>
      </c>
      <c r="E8" s="37"/>
      <c r="F8" s="37" t="s">
        <v>95</v>
      </c>
      <c r="G8" s="37"/>
      <c r="H8" s="37" t="s">
        <v>95</v>
      </c>
      <c r="I8" s="37"/>
      <c r="J8" s="37" t="s">
        <v>95</v>
      </c>
      <c r="K8" s="37"/>
      <c r="L8" s="37" t="s">
        <v>95</v>
      </c>
      <c r="M8" s="37"/>
      <c r="N8" s="37" t="s">
        <v>95</v>
      </c>
      <c r="O8" s="38"/>
      <c r="P8" s="39" t="s">
        <v>54</v>
      </c>
      <c r="Q8" s="13"/>
      <c r="R8" s="35"/>
      <c r="S8" s="13"/>
    </row>
    <row r="9" spans="1:19" ht="15.75">
      <c r="A9" s="40"/>
      <c r="B9" s="41"/>
      <c r="C9" s="42" t="s">
        <v>97</v>
      </c>
      <c r="D9" s="42" t="s">
        <v>96</v>
      </c>
      <c r="E9" s="42" t="s">
        <v>97</v>
      </c>
      <c r="F9" s="42" t="s">
        <v>96</v>
      </c>
      <c r="G9" s="42" t="s">
        <v>97</v>
      </c>
      <c r="H9" s="42" t="s">
        <v>96</v>
      </c>
      <c r="I9" s="42" t="s">
        <v>97</v>
      </c>
      <c r="J9" s="42" t="s">
        <v>96</v>
      </c>
      <c r="K9" s="42" t="s">
        <v>97</v>
      </c>
      <c r="L9" s="42" t="s">
        <v>96</v>
      </c>
      <c r="M9" s="42" t="s">
        <v>97</v>
      </c>
      <c r="N9" s="42" t="s">
        <v>96</v>
      </c>
      <c r="O9" s="42" t="s">
        <v>249</v>
      </c>
      <c r="P9" s="42" t="s">
        <v>97</v>
      </c>
      <c r="Q9" s="43" t="s">
        <v>95</v>
      </c>
      <c r="R9" s="35" t="s">
        <v>94</v>
      </c>
      <c r="S9" s="13" t="s">
        <v>250</v>
      </c>
    </row>
    <row r="10" spans="1:19" ht="15.75">
      <c r="A10" s="44" t="s">
        <v>251</v>
      </c>
      <c r="B10" s="45" t="s">
        <v>4</v>
      </c>
      <c r="C10" s="46">
        <v>3844830</v>
      </c>
      <c r="D10" s="46">
        <v>665181</v>
      </c>
      <c r="E10" s="46">
        <v>648983</v>
      </c>
      <c r="F10" s="46">
        <v>108858</v>
      </c>
      <c r="G10" s="46">
        <v>146393</v>
      </c>
      <c r="H10" s="46">
        <v>1975</v>
      </c>
      <c r="I10" s="46">
        <v>67810</v>
      </c>
      <c r="J10" s="46">
        <v>4788</v>
      </c>
      <c r="K10" s="46">
        <v>376525</v>
      </c>
      <c r="L10" s="46">
        <v>45354</v>
      </c>
      <c r="M10" s="46">
        <v>464251</v>
      </c>
      <c r="N10" s="46">
        <v>125484</v>
      </c>
      <c r="O10" s="47">
        <v>6500432</v>
      </c>
      <c r="P10" s="48">
        <v>0.85360357588541813</v>
      </c>
      <c r="Q10" s="49">
        <v>5548792</v>
      </c>
      <c r="R10" s="50">
        <v>951640</v>
      </c>
      <c r="S10" s="50">
        <v>6500432</v>
      </c>
    </row>
    <row r="11" spans="1:19" ht="15.75">
      <c r="A11" s="51" t="s">
        <v>176</v>
      </c>
      <c r="B11" s="52" t="s">
        <v>6</v>
      </c>
      <c r="C11" s="53">
        <v>1977330</v>
      </c>
      <c r="D11" s="53">
        <v>425731</v>
      </c>
      <c r="E11" s="53">
        <v>406381</v>
      </c>
      <c r="F11" s="53">
        <v>19011</v>
      </c>
      <c r="G11" s="53">
        <v>97984</v>
      </c>
      <c r="H11" s="53">
        <v>4019</v>
      </c>
      <c r="I11" s="53">
        <v>29701</v>
      </c>
      <c r="J11" s="53">
        <v>1725</v>
      </c>
      <c r="K11" s="53">
        <v>211349</v>
      </c>
      <c r="L11" s="53">
        <v>10412</v>
      </c>
      <c r="M11" s="53">
        <v>811061</v>
      </c>
      <c r="N11" s="53">
        <v>131113</v>
      </c>
      <c r="O11" s="47">
        <v>4125817</v>
      </c>
      <c r="P11" s="48">
        <v>0.85651060141542879</v>
      </c>
      <c r="Q11" s="49">
        <v>3533806</v>
      </c>
      <c r="R11" s="50">
        <v>592011</v>
      </c>
      <c r="S11" s="50">
        <v>4125817</v>
      </c>
    </row>
    <row r="12" spans="1:19" ht="15.75">
      <c r="A12" s="51" t="s">
        <v>177</v>
      </c>
      <c r="B12" s="52" t="s">
        <v>8</v>
      </c>
      <c r="C12" s="53">
        <v>1451169</v>
      </c>
      <c r="D12" s="53">
        <v>139071</v>
      </c>
      <c r="E12" s="53">
        <v>196735</v>
      </c>
      <c r="F12" s="53">
        <v>16373</v>
      </c>
      <c r="G12" s="53">
        <v>106239</v>
      </c>
      <c r="H12" s="53">
        <v>2990</v>
      </c>
      <c r="I12" s="53">
        <v>14903</v>
      </c>
      <c r="J12" s="53">
        <v>761</v>
      </c>
      <c r="K12" s="53">
        <v>202913</v>
      </c>
      <c r="L12" s="53">
        <v>90395</v>
      </c>
      <c r="M12" s="53">
        <v>420670</v>
      </c>
      <c r="N12" s="53">
        <v>53001</v>
      </c>
      <c r="O12" s="47">
        <v>2695220</v>
      </c>
      <c r="P12" s="48">
        <v>0.88773050066413872</v>
      </c>
      <c r="Q12" s="49">
        <v>2392629</v>
      </c>
      <c r="R12" s="50">
        <v>302591</v>
      </c>
      <c r="S12" s="50">
        <v>2695220</v>
      </c>
    </row>
    <row r="13" spans="1:19" ht="15.75">
      <c r="A13" s="54" t="s">
        <v>178</v>
      </c>
      <c r="B13" s="55" t="s">
        <v>10</v>
      </c>
      <c r="C13" s="56">
        <v>1267659</v>
      </c>
      <c r="D13" s="56">
        <v>96537</v>
      </c>
      <c r="E13" s="56">
        <v>199867</v>
      </c>
      <c r="F13" s="56">
        <v>11495</v>
      </c>
      <c r="G13" s="56">
        <v>151599</v>
      </c>
      <c r="H13" s="56">
        <v>1575</v>
      </c>
      <c r="I13" s="56">
        <v>16239</v>
      </c>
      <c r="J13" s="56">
        <v>662</v>
      </c>
      <c r="K13" s="56">
        <v>101133</v>
      </c>
      <c r="L13" s="56">
        <v>5279</v>
      </c>
      <c r="M13" s="56">
        <v>234034</v>
      </c>
      <c r="N13" s="56">
        <v>27579</v>
      </c>
      <c r="O13" s="57">
        <v>2113658</v>
      </c>
      <c r="P13" s="58">
        <v>0.93228469317174301</v>
      </c>
      <c r="Q13" s="59">
        <v>1970531</v>
      </c>
      <c r="R13" s="60">
        <v>143127</v>
      </c>
      <c r="S13" s="60">
        <v>2113658</v>
      </c>
    </row>
    <row r="14" spans="1:19" ht="15.75">
      <c r="A14" s="54" t="s">
        <v>179</v>
      </c>
      <c r="B14" s="55" t="s">
        <v>11</v>
      </c>
      <c r="C14" s="56">
        <v>2575383</v>
      </c>
      <c r="D14" s="56">
        <v>1015244</v>
      </c>
      <c r="E14" s="56">
        <v>330646</v>
      </c>
      <c r="F14" s="56">
        <v>80833</v>
      </c>
      <c r="G14" s="56">
        <v>161083</v>
      </c>
      <c r="H14" s="56">
        <v>3269</v>
      </c>
      <c r="I14" s="56">
        <v>3333</v>
      </c>
      <c r="J14" s="56">
        <v>3571</v>
      </c>
      <c r="K14" s="56">
        <v>277664</v>
      </c>
      <c r="L14" s="56">
        <v>50241</v>
      </c>
      <c r="M14" s="56">
        <v>718693</v>
      </c>
      <c r="N14" s="56">
        <v>85195</v>
      </c>
      <c r="O14" s="57">
        <v>5305155</v>
      </c>
      <c r="P14" s="58">
        <v>0.76657552889595115</v>
      </c>
      <c r="Q14" s="59">
        <v>4066802</v>
      </c>
      <c r="R14" s="60">
        <v>1238353</v>
      </c>
      <c r="S14" s="60">
        <v>5305155</v>
      </c>
    </row>
    <row r="15" spans="1:19" ht="15.75">
      <c r="A15" s="54" t="s">
        <v>180</v>
      </c>
      <c r="B15" s="55" t="s">
        <v>13</v>
      </c>
      <c r="C15" s="56">
        <v>1989828</v>
      </c>
      <c r="D15" s="56">
        <v>169098</v>
      </c>
      <c r="E15" s="56">
        <v>378604</v>
      </c>
      <c r="F15" s="56">
        <v>15128</v>
      </c>
      <c r="G15" s="56">
        <v>146652</v>
      </c>
      <c r="H15" s="56">
        <v>1842</v>
      </c>
      <c r="I15" s="56">
        <v>40547</v>
      </c>
      <c r="J15" s="56">
        <v>1094</v>
      </c>
      <c r="K15" s="56">
        <v>171117</v>
      </c>
      <c r="L15" s="56">
        <v>8067</v>
      </c>
      <c r="M15" s="56">
        <v>489223</v>
      </c>
      <c r="N15" s="56">
        <v>57106</v>
      </c>
      <c r="O15" s="57">
        <v>3468306</v>
      </c>
      <c r="P15" s="58">
        <v>0.92724546219393555</v>
      </c>
      <c r="Q15" s="59">
        <v>3215971</v>
      </c>
      <c r="R15" s="60">
        <v>252335</v>
      </c>
      <c r="S15" s="60">
        <v>3468306</v>
      </c>
    </row>
    <row r="16" spans="1:19" ht="15.75">
      <c r="A16" s="54" t="s">
        <v>182</v>
      </c>
      <c r="B16" s="55" t="s">
        <v>14</v>
      </c>
      <c r="C16" s="56">
        <v>1445854</v>
      </c>
      <c r="D16" s="56">
        <v>265883</v>
      </c>
      <c r="E16" s="56">
        <v>233894</v>
      </c>
      <c r="F16" s="56">
        <v>27722</v>
      </c>
      <c r="G16" s="56">
        <v>160636</v>
      </c>
      <c r="H16" s="56">
        <v>1116</v>
      </c>
      <c r="I16" s="56">
        <v>32040</v>
      </c>
      <c r="J16" s="56">
        <v>4497</v>
      </c>
      <c r="K16" s="56">
        <v>206600</v>
      </c>
      <c r="L16" s="56">
        <v>54702</v>
      </c>
      <c r="M16" s="56">
        <v>423891</v>
      </c>
      <c r="N16" s="56">
        <v>76861</v>
      </c>
      <c r="O16" s="57">
        <v>2933696</v>
      </c>
      <c r="P16" s="58">
        <v>0.85316099554964109</v>
      </c>
      <c r="Q16" s="59">
        <v>2502915</v>
      </c>
      <c r="R16" s="60">
        <v>430781</v>
      </c>
      <c r="S16" s="60">
        <v>2933696</v>
      </c>
    </row>
    <row r="17" spans="1:19" ht="15.75">
      <c r="A17" s="54" t="s">
        <v>183</v>
      </c>
      <c r="B17" s="55" t="s">
        <v>16</v>
      </c>
      <c r="C17" s="56">
        <v>1351985</v>
      </c>
      <c r="D17" s="56">
        <v>94789</v>
      </c>
      <c r="E17" s="56">
        <v>282583</v>
      </c>
      <c r="F17" s="56">
        <v>10706</v>
      </c>
      <c r="G17" s="56">
        <v>129762</v>
      </c>
      <c r="H17" s="56">
        <v>1241</v>
      </c>
      <c r="I17" s="56">
        <v>73462</v>
      </c>
      <c r="J17" s="56">
        <v>7352</v>
      </c>
      <c r="K17" s="56">
        <v>479315</v>
      </c>
      <c r="L17" s="56">
        <v>48836</v>
      </c>
      <c r="M17" s="56">
        <v>676547</v>
      </c>
      <c r="N17" s="56">
        <v>59755</v>
      </c>
      <c r="O17" s="57">
        <v>3216333</v>
      </c>
      <c r="P17" s="58">
        <v>0.93076618621268381</v>
      </c>
      <c r="Q17" s="59">
        <v>2993654</v>
      </c>
      <c r="R17" s="60">
        <v>222679</v>
      </c>
      <c r="S17" s="60">
        <v>3216333</v>
      </c>
    </row>
    <row r="18" spans="1:19" ht="15.75">
      <c r="A18" s="54" t="s">
        <v>200</v>
      </c>
      <c r="B18" s="55" t="s">
        <v>18</v>
      </c>
      <c r="C18" s="56">
        <v>467513</v>
      </c>
      <c r="D18" s="56">
        <v>68037</v>
      </c>
      <c r="E18" s="56">
        <v>79707</v>
      </c>
      <c r="F18" s="56">
        <v>7990</v>
      </c>
      <c r="G18" s="56">
        <v>57436</v>
      </c>
      <c r="H18" s="56">
        <v>3251</v>
      </c>
      <c r="I18" s="56">
        <v>12835</v>
      </c>
      <c r="J18" s="56">
        <v>1116</v>
      </c>
      <c r="K18" s="56">
        <v>52814</v>
      </c>
      <c r="L18" s="56">
        <v>4580</v>
      </c>
      <c r="M18" s="56">
        <v>121499</v>
      </c>
      <c r="N18" s="56">
        <v>19006</v>
      </c>
      <c r="O18" s="57">
        <v>895784</v>
      </c>
      <c r="P18" s="58">
        <v>0.88392290998722911</v>
      </c>
      <c r="Q18" s="59">
        <v>791804</v>
      </c>
      <c r="R18" s="60">
        <v>103980</v>
      </c>
      <c r="S18" s="60">
        <v>895784</v>
      </c>
    </row>
    <row r="19" spans="1:19" ht="15.75">
      <c r="A19" s="54" t="s">
        <v>184</v>
      </c>
      <c r="B19" s="55" t="s">
        <v>20</v>
      </c>
      <c r="C19" s="56">
        <v>2255275</v>
      </c>
      <c r="D19" s="56">
        <v>152353</v>
      </c>
      <c r="E19" s="56">
        <v>304075</v>
      </c>
      <c r="F19" s="56">
        <v>11994</v>
      </c>
      <c r="G19" s="56">
        <v>131774</v>
      </c>
      <c r="H19" s="56">
        <v>4604</v>
      </c>
      <c r="I19" s="56">
        <v>35357</v>
      </c>
      <c r="J19" s="56">
        <v>1839</v>
      </c>
      <c r="K19" s="56">
        <v>189106</v>
      </c>
      <c r="L19" s="56">
        <v>20555</v>
      </c>
      <c r="M19" s="56">
        <v>455262</v>
      </c>
      <c r="N19" s="56">
        <v>38727</v>
      </c>
      <c r="O19" s="57">
        <v>3600921</v>
      </c>
      <c r="P19" s="58">
        <v>0.93610745695337383</v>
      </c>
      <c r="Q19" s="59">
        <v>3370849</v>
      </c>
      <c r="R19" s="60">
        <v>230072</v>
      </c>
      <c r="S19" s="60">
        <v>3600921</v>
      </c>
    </row>
    <row r="20" spans="1:19" ht="15.75">
      <c r="A20" s="54" t="s">
        <v>45</v>
      </c>
      <c r="B20" s="55" t="s">
        <v>21</v>
      </c>
      <c r="C20" s="56">
        <v>742101</v>
      </c>
      <c r="D20" s="56">
        <v>54913</v>
      </c>
      <c r="E20" s="56">
        <v>126033</v>
      </c>
      <c r="F20" s="56">
        <v>5808</v>
      </c>
      <c r="G20" s="56">
        <v>57272</v>
      </c>
      <c r="H20" s="56">
        <v>820</v>
      </c>
      <c r="I20" s="56">
        <v>13486</v>
      </c>
      <c r="J20" s="56">
        <v>365</v>
      </c>
      <c r="K20" s="56">
        <v>71744</v>
      </c>
      <c r="L20" s="56">
        <v>3554</v>
      </c>
      <c r="M20" s="56">
        <v>125241</v>
      </c>
      <c r="N20" s="56">
        <v>14758</v>
      </c>
      <c r="O20" s="57">
        <v>1216095</v>
      </c>
      <c r="P20" s="58">
        <v>0.93403640340598393</v>
      </c>
      <c r="Q20" s="59">
        <v>1135877</v>
      </c>
      <c r="R20" s="60">
        <v>80218</v>
      </c>
      <c r="S20" s="60">
        <v>1216095</v>
      </c>
    </row>
    <row r="21" spans="1:19" ht="15.75">
      <c r="A21" s="54" t="s">
        <v>185</v>
      </c>
      <c r="B21" s="55" t="s">
        <v>23</v>
      </c>
      <c r="C21" s="56">
        <v>780136</v>
      </c>
      <c r="D21" s="56">
        <v>49653</v>
      </c>
      <c r="E21" s="56">
        <v>112886</v>
      </c>
      <c r="F21" s="56">
        <v>5403</v>
      </c>
      <c r="G21" s="56">
        <v>80325</v>
      </c>
      <c r="H21" s="56">
        <v>979</v>
      </c>
      <c r="I21" s="56">
        <v>29437</v>
      </c>
      <c r="J21" s="56">
        <v>950</v>
      </c>
      <c r="K21" s="56">
        <v>165805</v>
      </c>
      <c r="L21" s="56">
        <v>5831</v>
      </c>
      <c r="M21" s="56">
        <v>239383</v>
      </c>
      <c r="N21" s="56">
        <v>18873</v>
      </c>
      <c r="O21" s="57">
        <v>1489661</v>
      </c>
      <c r="P21" s="58">
        <v>0.94516269137743425</v>
      </c>
      <c r="Q21" s="59">
        <v>1407972</v>
      </c>
      <c r="R21" s="60">
        <v>81689</v>
      </c>
      <c r="S21" s="60">
        <v>1489661</v>
      </c>
    </row>
    <row r="22" spans="1:19" ht="15.75">
      <c r="A22" s="54" t="s">
        <v>24</v>
      </c>
      <c r="B22" s="55" t="s">
        <v>25</v>
      </c>
      <c r="C22" s="56">
        <v>1274692</v>
      </c>
      <c r="D22" s="56">
        <v>104877</v>
      </c>
      <c r="E22" s="56">
        <v>141293</v>
      </c>
      <c r="F22" s="56">
        <v>5057</v>
      </c>
      <c r="G22" s="56">
        <v>51353</v>
      </c>
      <c r="H22" s="56">
        <v>180</v>
      </c>
      <c r="I22" s="56">
        <v>25031</v>
      </c>
      <c r="J22" s="56">
        <v>598</v>
      </c>
      <c r="K22" s="56">
        <v>92169</v>
      </c>
      <c r="L22" s="56">
        <v>3282</v>
      </c>
      <c r="M22" s="56">
        <v>196183</v>
      </c>
      <c r="N22" s="56">
        <v>29703</v>
      </c>
      <c r="O22" s="57">
        <v>1924418</v>
      </c>
      <c r="P22" s="58">
        <v>0.92532963212773944</v>
      </c>
      <c r="Q22" s="59">
        <v>1780721</v>
      </c>
      <c r="R22" s="60">
        <v>143697</v>
      </c>
      <c r="S22" s="60">
        <v>1924418</v>
      </c>
    </row>
    <row r="23" spans="1:19" ht="15.75">
      <c r="A23" s="61" t="s">
        <v>252</v>
      </c>
      <c r="B23" s="55" t="s">
        <v>26</v>
      </c>
      <c r="C23" s="56">
        <v>656014</v>
      </c>
      <c r="D23" s="56">
        <v>47691</v>
      </c>
      <c r="E23" s="56">
        <v>19987</v>
      </c>
      <c r="F23" s="56">
        <v>2043</v>
      </c>
      <c r="G23" s="56">
        <v>25667</v>
      </c>
      <c r="H23" s="56">
        <v>190</v>
      </c>
      <c r="I23" s="56">
        <v>17458</v>
      </c>
      <c r="J23" s="56">
        <v>842</v>
      </c>
      <c r="K23" s="56">
        <v>54313</v>
      </c>
      <c r="L23" s="56">
        <v>2687</v>
      </c>
      <c r="M23" s="62">
        <v>140327</v>
      </c>
      <c r="N23" s="56">
        <v>15208</v>
      </c>
      <c r="O23" s="57">
        <v>982427</v>
      </c>
      <c r="P23" s="58">
        <v>0.93011083775181258</v>
      </c>
      <c r="Q23" s="59">
        <v>913766</v>
      </c>
      <c r="R23" s="60">
        <v>68661</v>
      </c>
      <c r="S23" s="60">
        <v>982427</v>
      </c>
    </row>
    <row r="24" spans="1:19" ht="15.75">
      <c r="A24" s="54" t="s">
        <v>27</v>
      </c>
      <c r="B24" s="55" t="s">
        <v>28</v>
      </c>
      <c r="C24" s="56">
        <v>2883905</v>
      </c>
      <c r="D24" s="56">
        <v>195453</v>
      </c>
      <c r="E24" s="56">
        <v>463621</v>
      </c>
      <c r="F24" s="56">
        <v>16002</v>
      </c>
      <c r="G24" s="56">
        <v>128295</v>
      </c>
      <c r="H24" s="56">
        <v>6360</v>
      </c>
      <c r="I24" s="56">
        <v>52253</v>
      </c>
      <c r="J24" s="56">
        <v>3905</v>
      </c>
      <c r="K24" s="56">
        <v>179537</v>
      </c>
      <c r="L24" s="56">
        <v>16428</v>
      </c>
      <c r="M24" s="56">
        <v>730671</v>
      </c>
      <c r="N24" s="56">
        <v>67015</v>
      </c>
      <c r="O24" s="57">
        <v>4743445</v>
      </c>
      <c r="P24" s="58">
        <v>0.93566637749568093</v>
      </c>
      <c r="Q24" s="59">
        <v>4438282</v>
      </c>
      <c r="R24" s="60">
        <v>305163</v>
      </c>
      <c r="S24" s="60">
        <v>4743445</v>
      </c>
    </row>
    <row r="25" spans="1:19" ht="15.75">
      <c r="A25" s="54" t="s">
        <v>188</v>
      </c>
      <c r="B25" s="55" t="s">
        <v>30</v>
      </c>
      <c r="C25" s="56">
        <v>632522</v>
      </c>
      <c r="D25" s="56">
        <v>87753</v>
      </c>
      <c r="E25" s="56">
        <v>74363</v>
      </c>
      <c r="F25" s="56">
        <v>12333</v>
      </c>
      <c r="G25" s="56">
        <v>39741</v>
      </c>
      <c r="H25" s="56">
        <v>240</v>
      </c>
      <c r="I25" s="56">
        <v>16413</v>
      </c>
      <c r="J25" s="56">
        <v>3950</v>
      </c>
      <c r="K25" s="56">
        <v>103699</v>
      </c>
      <c r="L25" s="56">
        <v>17474</v>
      </c>
      <c r="M25" s="56">
        <v>135926</v>
      </c>
      <c r="N25" s="56">
        <v>24848</v>
      </c>
      <c r="O25" s="57">
        <v>1149262</v>
      </c>
      <c r="P25" s="58">
        <v>0.87244161905640316</v>
      </c>
      <c r="Q25" s="59">
        <v>1002664</v>
      </c>
      <c r="R25" s="60">
        <v>146598</v>
      </c>
      <c r="S25" s="60">
        <v>1149262</v>
      </c>
    </row>
    <row r="26" spans="1:19" ht="15.75">
      <c r="A26" s="54" t="s">
        <v>190</v>
      </c>
      <c r="B26" s="55" t="s">
        <v>31</v>
      </c>
      <c r="C26" s="56">
        <v>809291</v>
      </c>
      <c r="D26" s="56">
        <v>54442</v>
      </c>
      <c r="E26" s="56">
        <v>193824</v>
      </c>
      <c r="F26" s="56">
        <v>6662</v>
      </c>
      <c r="G26" s="56">
        <v>74955</v>
      </c>
      <c r="H26" s="56">
        <v>418</v>
      </c>
      <c r="I26" s="56">
        <v>17448</v>
      </c>
      <c r="J26" s="56">
        <v>247</v>
      </c>
      <c r="K26" s="56">
        <v>46046</v>
      </c>
      <c r="L26" s="56">
        <v>1004</v>
      </c>
      <c r="M26" s="56">
        <v>241629</v>
      </c>
      <c r="N26" s="56">
        <v>17978</v>
      </c>
      <c r="O26" s="57">
        <v>1463944</v>
      </c>
      <c r="P26" s="58">
        <v>0.94484010317334544</v>
      </c>
      <c r="Q26" s="59">
        <v>1383193</v>
      </c>
      <c r="R26" s="60">
        <v>80751</v>
      </c>
      <c r="S26" s="60">
        <v>1463944</v>
      </c>
    </row>
    <row r="27" spans="1:19" ht="15.75">
      <c r="A27" s="51" t="s">
        <v>202</v>
      </c>
      <c r="B27" s="52" t="s">
        <v>33</v>
      </c>
      <c r="C27" s="53">
        <v>547197</v>
      </c>
      <c r="D27" s="53">
        <v>52448</v>
      </c>
      <c r="E27" s="53">
        <v>70022</v>
      </c>
      <c r="F27" s="53">
        <v>4744</v>
      </c>
      <c r="G27" s="53">
        <v>52148</v>
      </c>
      <c r="H27" s="53">
        <v>359</v>
      </c>
      <c r="I27" s="53">
        <v>17614</v>
      </c>
      <c r="J27" s="53">
        <v>824</v>
      </c>
      <c r="K27" s="53">
        <v>125290</v>
      </c>
      <c r="L27" s="53">
        <v>12689</v>
      </c>
      <c r="M27" s="53">
        <v>124407</v>
      </c>
      <c r="N27" s="53">
        <v>15845</v>
      </c>
      <c r="O27" s="47">
        <v>1023587</v>
      </c>
      <c r="P27" s="48">
        <v>0.91509368524610024</v>
      </c>
      <c r="Q27" s="49">
        <v>936678</v>
      </c>
      <c r="R27" s="50">
        <v>86909</v>
      </c>
      <c r="S27" s="50">
        <v>1023587</v>
      </c>
    </row>
    <row r="28" spans="1:19" ht="15.75">
      <c r="A28" s="51" t="s">
        <v>34</v>
      </c>
      <c r="B28" s="52" t="s">
        <v>35</v>
      </c>
      <c r="C28" s="63">
        <v>159120</v>
      </c>
      <c r="D28" s="63">
        <v>20400</v>
      </c>
      <c r="E28" s="63">
        <v>15396</v>
      </c>
      <c r="F28" s="63">
        <v>204</v>
      </c>
      <c r="G28" s="63">
        <v>31680</v>
      </c>
      <c r="H28" s="63">
        <v>0</v>
      </c>
      <c r="I28" s="63">
        <v>18228</v>
      </c>
      <c r="J28" s="63">
        <v>172</v>
      </c>
      <c r="K28" s="63">
        <v>11029</v>
      </c>
      <c r="L28" s="63">
        <v>312</v>
      </c>
      <c r="M28" s="63">
        <v>23027</v>
      </c>
      <c r="N28" s="63">
        <v>627</v>
      </c>
      <c r="O28" s="47">
        <v>280195</v>
      </c>
      <c r="P28" s="48">
        <v>0.92250040150609403</v>
      </c>
      <c r="Q28" s="49">
        <v>258480</v>
      </c>
      <c r="R28" s="50">
        <v>21715</v>
      </c>
      <c r="S28" s="50">
        <v>280195</v>
      </c>
    </row>
    <row r="29" spans="1:19" ht="16.5" thickBot="1">
      <c r="A29" s="64" t="s">
        <v>36</v>
      </c>
      <c r="B29" s="65" t="s">
        <v>37</v>
      </c>
      <c r="C29" s="63">
        <v>686647</v>
      </c>
      <c r="D29" s="63">
        <v>41988</v>
      </c>
      <c r="E29" s="63">
        <v>127789</v>
      </c>
      <c r="F29" s="63">
        <v>3394</v>
      </c>
      <c r="G29" s="63">
        <v>35214</v>
      </c>
      <c r="H29" s="63">
        <v>616</v>
      </c>
      <c r="I29" s="63">
        <v>12064</v>
      </c>
      <c r="J29" s="63">
        <v>379</v>
      </c>
      <c r="K29" s="63">
        <v>37091</v>
      </c>
      <c r="L29" s="63">
        <v>1918</v>
      </c>
      <c r="M29" s="63">
        <v>126823</v>
      </c>
      <c r="N29" s="63">
        <v>12583</v>
      </c>
      <c r="O29" s="47">
        <v>1086506</v>
      </c>
      <c r="P29" s="48">
        <v>0.94396901627786689</v>
      </c>
      <c r="Q29" s="49">
        <v>1025628</v>
      </c>
      <c r="R29" s="50">
        <v>60878</v>
      </c>
      <c r="S29" s="50">
        <v>1086506</v>
      </c>
    </row>
    <row r="30" spans="1:19" ht="15.75">
      <c r="A30" s="66" t="s">
        <v>66</v>
      </c>
      <c r="B30" s="65" t="s">
        <v>39</v>
      </c>
      <c r="C30" s="67">
        <v>27798451</v>
      </c>
      <c r="D30" s="67">
        <v>3801542</v>
      </c>
      <c r="E30" s="67">
        <v>4406689</v>
      </c>
      <c r="F30" s="67">
        <v>371760</v>
      </c>
      <c r="G30" s="67">
        <v>1866208</v>
      </c>
      <c r="H30" s="67">
        <v>36044</v>
      </c>
      <c r="I30" s="67">
        <v>545659</v>
      </c>
      <c r="J30" s="67">
        <v>39637</v>
      </c>
      <c r="K30" s="67">
        <v>3155259</v>
      </c>
      <c r="L30" s="67">
        <v>403600</v>
      </c>
      <c r="M30" s="67">
        <v>6898748</v>
      </c>
      <c r="N30" s="67">
        <v>891265</v>
      </c>
      <c r="O30" s="67">
        <v>50214862</v>
      </c>
      <c r="P30" s="68">
        <v>0.88959746618441371</v>
      </c>
      <c r="Q30" s="49">
        <v>44671014</v>
      </c>
      <c r="R30" s="50">
        <v>5543848</v>
      </c>
      <c r="S30" s="50">
        <v>50214862</v>
      </c>
    </row>
    <row r="31" spans="1:19">
      <c r="A31" s="69" t="s">
        <v>1552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0"/>
      <c r="S31" s="7"/>
    </row>
    <row r="32" spans="1:19">
      <c r="A32" s="7"/>
      <c r="B32" s="7"/>
      <c r="C32" s="7"/>
      <c r="D32" s="7"/>
      <c r="E32" s="71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6" spans="15:15">
      <c r="O36" s="70"/>
    </row>
    <row r="37" spans="15:15">
      <c r="O37" s="7"/>
    </row>
  </sheetData>
  <mergeCells count="4">
    <mergeCell ref="C5:D5"/>
    <mergeCell ref="E5:F5"/>
    <mergeCell ref="C6:D6"/>
    <mergeCell ref="E6:F6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M48"/>
  <sheetViews>
    <sheetView rightToLeft="1" topLeftCell="A4" zoomScale="80" zoomScaleNormal="80" workbookViewId="0">
      <selection activeCell="D19" sqref="D19"/>
    </sheetView>
  </sheetViews>
  <sheetFormatPr defaultColWidth="13.5703125" defaultRowHeight="15"/>
  <cols>
    <col min="1" max="7" width="17.5703125" customWidth="1"/>
    <col min="8" max="8" width="0" hidden="1" customWidth="1"/>
    <col min="257" max="263" width="17.5703125" customWidth="1"/>
    <col min="264" max="264" width="0" hidden="1" customWidth="1"/>
    <col min="513" max="519" width="17.5703125" customWidth="1"/>
    <col min="520" max="520" width="0" hidden="1" customWidth="1"/>
    <col min="769" max="775" width="17.5703125" customWidth="1"/>
    <col min="776" max="776" width="0" hidden="1" customWidth="1"/>
    <col min="1025" max="1031" width="17.5703125" customWidth="1"/>
    <col min="1032" max="1032" width="0" hidden="1" customWidth="1"/>
    <col min="1281" max="1287" width="17.5703125" customWidth="1"/>
    <col min="1288" max="1288" width="0" hidden="1" customWidth="1"/>
    <col min="1537" max="1543" width="17.5703125" customWidth="1"/>
    <col min="1544" max="1544" width="0" hidden="1" customWidth="1"/>
    <col min="1793" max="1799" width="17.5703125" customWidth="1"/>
    <col min="1800" max="1800" width="0" hidden="1" customWidth="1"/>
    <col min="2049" max="2055" width="17.5703125" customWidth="1"/>
    <col min="2056" max="2056" width="0" hidden="1" customWidth="1"/>
    <col min="2305" max="2311" width="17.5703125" customWidth="1"/>
    <col min="2312" max="2312" width="0" hidden="1" customWidth="1"/>
    <col min="2561" max="2567" width="17.5703125" customWidth="1"/>
    <col min="2568" max="2568" width="0" hidden="1" customWidth="1"/>
    <col min="2817" max="2823" width="17.5703125" customWidth="1"/>
    <col min="2824" max="2824" width="0" hidden="1" customWidth="1"/>
    <col min="3073" max="3079" width="17.5703125" customWidth="1"/>
    <col min="3080" max="3080" width="0" hidden="1" customWidth="1"/>
    <col min="3329" max="3335" width="17.5703125" customWidth="1"/>
    <col min="3336" max="3336" width="0" hidden="1" customWidth="1"/>
    <col min="3585" max="3591" width="17.5703125" customWidth="1"/>
    <col min="3592" max="3592" width="0" hidden="1" customWidth="1"/>
    <col min="3841" max="3847" width="17.5703125" customWidth="1"/>
    <col min="3848" max="3848" width="0" hidden="1" customWidth="1"/>
    <col min="4097" max="4103" width="17.5703125" customWidth="1"/>
    <col min="4104" max="4104" width="0" hidden="1" customWidth="1"/>
    <col min="4353" max="4359" width="17.5703125" customWidth="1"/>
    <col min="4360" max="4360" width="0" hidden="1" customWidth="1"/>
    <col min="4609" max="4615" width="17.5703125" customWidth="1"/>
    <col min="4616" max="4616" width="0" hidden="1" customWidth="1"/>
    <col min="4865" max="4871" width="17.5703125" customWidth="1"/>
    <col min="4872" max="4872" width="0" hidden="1" customWidth="1"/>
    <col min="5121" max="5127" width="17.5703125" customWidth="1"/>
    <col min="5128" max="5128" width="0" hidden="1" customWidth="1"/>
    <col min="5377" max="5383" width="17.5703125" customWidth="1"/>
    <col min="5384" max="5384" width="0" hidden="1" customWidth="1"/>
    <col min="5633" max="5639" width="17.5703125" customWidth="1"/>
    <col min="5640" max="5640" width="0" hidden="1" customWidth="1"/>
    <col min="5889" max="5895" width="17.5703125" customWidth="1"/>
    <col min="5896" max="5896" width="0" hidden="1" customWidth="1"/>
    <col min="6145" max="6151" width="17.5703125" customWidth="1"/>
    <col min="6152" max="6152" width="0" hidden="1" customWidth="1"/>
    <col min="6401" max="6407" width="17.5703125" customWidth="1"/>
    <col min="6408" max="6408" width="0" hidden="1" customWidth="1"/>
    <col min="6657" max="6663" width="17.5703125" customWidth="1"/>
    <col min="6664" max="6664" width="0" hidden="1" customWidth="1"/>
    <col min="6913" max="6919" width="17.5703125" customWidth="1"/>
    <col min="6920" max="6920" width="0" hidden="1" customWidth="1"/>
    <col min="7169" max="7175" width="17.5703125" customWidth="1"/>
    <col min="7176" max="7176" width="0" hidden="1" customWidth="1"/>
    <col min="7425" max="7431" width="17.5703125" customWidth="1"/>
    <col min="7432" max="7432" width="0" hidden="1" customWidth="1"/>
    <col min="7681" max="7687" width="17.5703125" customWidth="1"/>
    <col min="7688" max="7688" width="0" hidden="1" customWidth="1"/>
    <col min="7937" max="7943" width="17.5703125" customWidth="1"/>
    <col min="7944" max="7944" width="0" hidden="1" customWidth="1"/>
    <col min="8193" max="8199" width="17.5703125" customWidth="1"/>
    <col min="8200" max="8200" width="0" hidden="1" customWidth="1"/>
    <col min="8449" max="8455" width="17.5703125" customWidth="1"/>
    <col min="8456" max="8456" width="0" hidden="1" customWidth="1"/>
    <col min="8705" max="8711" width="17.5703125" customWidth="1"/>
    <col min="8712" max="8712" width="0" hidden="1" customWidth="1"/>
    <col min="8961" max="8967" width="17.5703125" customWidth="1"/>
    <col min="8968" max="8968" width="0" hidden="1" customWidth="1"/>
    <col min="9217" max="9223" width="17.5703125" customWidth="1"/>
    <col min="9224" max="9224" width="0" hidden="1" customWidth="1"/>
    <col min="9473" max="9479" width="17.5703125" customWidth="1"/>
    <col min="9480" max="9480" width="0" hidden="1" customWidth="1"/>
    <col min="9729" max="9735" width="17.5703125" customWidth="1"/>
    <col min="9736" max="9736" width="0" hidden="1" customWidth="1"/>
    <col min="9985" max="9991" width="17.5703125" customWidth="1"/>
    <col min="9992" max="9992" width="0" hidden="1" customWidth="1"/>
    <col min="10241" max="10247" width="17.5703125" customWidth="1"/>
    <col min="10248" max="10248" width="0" hidden="1" customWidth="1"/>
    <col min="10497" max="10503" width="17.5703125" customWidth="1"/>
    <col min="10504" max="10504" width="0" hidden="1" customWidth="1"/>
    <col min="10753" max="10759" width="17.5703125" customWidth="1"/>
    <col min="10760" max="10760" width="0" hidden="1" customWidth="1"/>
    <col min="11009" max="11015" width="17.5703125" customWidth="1"/>
    <col min="11016" max="11016" width="0" hidden="1" customWidth="1"/>
    <col min="11265" max="11271" width="17.5703125" customWidth="1"/>
    <col min="11272" max="11272" width="0" hidden="1" customWidth="1"/>
    <col min="11521" max="11527" width="17.5703125" customWidth="1"/>
    <col min="11528" max="11528" width="0" hidden="1" customWidth="1"/>
    <col min="11777" max="11783" width="17.5703125" customWidth="1"/>
    <col min="11784" max="11784" width="0" hidden="1" customWidth="1"/>
    <col min="12033" max="12039" width="17.5703125" customWidth="1"/>
    <col min="12040" max="12040" width="0" hidden="1" customWidth="1"/>
    <col min="12289" max="12295" width="17.5703125" customWidth="1"/>
    <col min="12296" max="12296" width="0" hidden="1" customWidth="1"/>
    <col min="12545" max="12551" width="17.5703125" customWidth="1"/>
    <col min="12552" max="12552" width="0" hidden="1" customWidth="1"/>
    <col min="12801" max="12807" width="17.5703125" customWidth="1"/>
    <col min="12808" max="12808" width="0" hidden="1" customWidth="1"/>
    <col min="13057" max="13063" width="17.5703125" customWidth="1"/>
    <col min="13064" max="13064" width="0" hidden="1" customWidth="1"/>
    <col min="13313" max="13319" width="17.5703125" customWidth="1"/>
    <col min="13320" max="13320" width="0" hidden="1" customWidth="1"/>
    <col min="13569" max="13575" width="17.5703125" customWidth="1"/>
    <col min="13576" max="13576" width="0" hidden="1" customWidth="1"/>
    <col min="13825" max="13831" width="17.5703125" customWidth="1"/>
    <col min="13832" max="13832" width="0" hidden="1" customWidth="1"/>
    <col min="14081" max="14087" width="17.5703125" customWidth="1"/>
    <col min="14088" max="14088" width="0" hidden="1" customWidth="1"/>
    <col min="14337" max="14343" width="17.5703125" customWidth="1"/>
    <col min="14344" max="14344" width="0" hidden="1" customWidth="1"/>
    <col min="14593" max="14599" width="17.5703125" customWidth="1"/>
    <col min="14600" max="14600" width="0" hidden="1" customWidth="1"/>
    <col min="14849" max="14855" width="17.5703125" customWidth="1"/>
    <col min="14856" max="14856" width="0" hidden="1" customWidth="1"/>
    <col min="15105" max="15111" width="17.5703125" customWidth="1"/>
    <col min="15112" max="15112" width="0" hidden="1" customWidth="1"/>
    <col min="15361" max="15367" width="17.5703125" customWidth="1"/>
    <col min="15368" max="15368" width="0" hidden="1" customWidth="1"/>
    <col min="15617" max="15623" width="17.5703125" customWidth="1"/>
    <col min="15624" max="15624" width="0" hidden="1" customWidth="1"/>
    <col min="15873" max="15879" width="17.5703125" customWidth="1"/>
    <col min="15880" max="15880" width="0" hidden="1" customWidth="1"/>
    <col min="16129" max="16135" width="17.5703125" customWidth="1"/>
    <col min="16136" max="16136" width="0" hidden="1" customWidth="1"/>
  </cols>
  <sheetData>
    <row r="1" spans="1:13" s="73" customFormat="1" ht="24.95" customHeight="1">
      <c r="A1" s="11" t="s">
        <v>253</v>
      </c>
      <c r="B1" s="11"/>
      <c r="C1" s="11"/>
      <c r="D1" s="11"/>
      <c r="E1" s="11"/>
      <c r="F1" s="11"/>
      <c r="G1" s="11"/>
      <c r="H1" s="72"/>
    </row>
    <row r="2" spans="1:13" s="73" customFormat="1" ht="24.95" customHeight="1">
      <c r="A2" s="11" t="s">
        <v>254</v>
      </c>
      <c r="B2" s="11"/>
      <c r="C2" s="11"/>
      <c r="D2" s="11"/>
      <c r="E2" s="11"/>
      <c r="F2" s="11"/>
      <c r="G2" s="11"/>
      <c r="H2" s="72"/>
    </row>
    <row r="3" spans="1:13" s="73" customFormat="1" ht="24.95" customHeight="1">
      <c r="A3" s="74" t="s">
        <v>255</v>
      </c>
      <c r="B3" s="75"/>
      <c r="C3" s="75"/>
      <c r="D3" s="75"/>
      <c r="E3" s="75"/>
      <c r="F3" s="76"/>
      <c r="G3" s="76" t="s">
        <v>256</v>
      </c>
      <c r="H3" s="72"/>
    </row>
    <row r="4" spans="1:13" s="73" customFormat="1" ht="44.25" customHeight="1">
      <c r="A4" s="77" t="s">
        <v>0</v>
      </c>
      <c r="B4" s="78"/>
      <c r="C4" s="1689" t="s">
        <v>103</v>
      </c>
      <c r="D4" s="1690"/>
      <c r="E4" s="1691" t="s">
        <v>104</v>
      </c>
      <c r="F4" s="1692"/>
      <c r="G4" s="79" t="s">
        <v>60</v>
      </c>
      <c r="H4" s="72"/>
    </row>
    <row r="5" spans="1:13" s="73" customFormat="1" ht="42" customHeight="1">
      <c r="A5" s="80" t="s">
        <v>41</v>
      </c>
      <c r="B5" s="81"/>
      <c r="C5" s="82" t="s">
        <v>106</v>
      </c>
      <c r="D5" s="82" t="s">
        <v>107</v>
      </c>
      <c r="E5" s="82" t="s">
        <v>106</v>
      </c>
      <c r="F5" s="82" t="s">
        <v>107</v>
      </c>
      <c r="G5" s="83" t="s">
        <v>39</v>
      </c>
      <c r="H5" s="72"/>
    </row>
    <row r="6" spans="1:13" s="73" customFormat="1" ht="24.95" customHeight="1">
      <c r="A6" s="84" t="s">
        <v>175</v>
      </c>
      <c r="B6" s="85" t="s">
        <v>4</v>
      </c>
      <c r="C6" s="86">
        <v>1029195</v>
      </c>
      <c r="D6" s="86">
        <v>935290</v>
      </c>
      <c r="E6" s="86">
        <v>203359</v>
      </c>
      <c r="F6" s="86">
        <v>131287</v>
      </c>
      <c r="G6" s="87">
        <f>SUM(C6:F6)</f>
        <v>2299131</v>
      </c>
      <c r="H6" s="88"/>
      <c r="I6" s="89"/>
      <c r="J6" s="89"/>
    </row>
    <row r="7" spans="1:13" ht="24.95" customHeight="1">
      <c r="A7" s="90" t="s">
        <v>257</v>
      </c>
      <c r="B7" s="91" t="s">
        <v>6</v>
      </c>
      <c r="C7" s="92">
        <v>475411</v>
      </c>
      <c r="D7" s="92">
        <v>417568</v>
      </c>
      <c r="E7" s="92">
        <v>110312</v>
      </c>
      <c r="F7" s="92">
        <v>100968</v>
      </c>
      <c r="G7" s="87">
        <f t="shared" ref="G7:G25" si="0">SUM(C7:F7)</f>
        <v>1104259</v>
      </c>
      <c r="H7" s="88"/>
      <c r="I7" s="89"/>
      <c r="J7" s="89"/>
      <c r="K7" s="73"/>
      <c r="L7" s="73"/>
      <c r="M7" s="73"/>
    </row>
    <row r="8" spans="1:13" s="73" customFormat="1" ht="24.95" customHeight="1">
      <c r="A8" s="90" t="s">
        <v>177</v>
      </c>
      <c r="B8" s="91" t="s">
        <v>8</v>
      </c>
      <c r="C8" s="92">
        <v>329480</v>
      </c>
      <c r="D8" s="92">
        <v>306276</v>
      </c>
      <c r="E8" s="92">
        <v>47158</v>
      </c>
      <c r="F8" s="92">
        <v>40029</v>
      </c>
      <c r="G8" s="87">
        <f t="shared" si="0"/>
        <v>722943</v>
      </c>
      <c r="H8" s="88"/>
      <c r="I8" s="89"/>
      <c r="J8" s="93"/>
    </row>
    <row r="9" spans="1:13" s="73" customFormat="1" ht="24.95" customHeight="1">
      <c r="A9" s="90" t="s">
        <v>9</v>
      </c>
      <c r="B9" s="91" t="s">
        <v>10</v>
      </c>
      <c r="C9" s="92">
        <v>497312</v>
      </c>
      <c r="D9" s="92">
        <v>443850</v>
      </c>
      <c r="E9" s="92">
        <v>53632</v>
      </c>
      <c r="F9" s="92">
        <v>24080</v>
      </c>
      <c r="G9" s="87">
        <f t="shared" si="0"/>
        <v>1018874</v>
      </c>
      <c r="H9" s="88"/>
      <c r="I9" s="89"/>
      <c r="J9" s="93"/>
      <c r="K9" s="89"/>
      <c r="L9" s="89"/>
      <c r="M9" s="89"/>
    </row>
    <row r="10" spans="1:13" s="73" customFormat="1" ht="24.95" customHeight="1">
      <c r="A10" s="90" t="s">
        <v>179</v>
      </c>
      <c r="B10" s="91" t="s">
        <v>11</v>
      </c>
      <c r="C10" s="92">
        <v>134947</v>
      </c>
      <c r="D10" s="92">
        <v>206476</v>
      </c>
      <c r="E10" s="92">
        <v>907107</v>
      </c>
      <c r="F10" s="92">
        <v>988184</v>
      </c>
      <c r="G10" s="87">
        <f t="shared" si="0"/>
        <v>2236714</v>
      </c>
      <c r="H10" s="88"/>
      <c r="I10" s="89"/>
      <c r="J10" s="89"/>
      <c r="K10" s="89"/>
    </row>
    <row r="11" spans="1:13" s="73" customFormat="1" ht="24.95" customHeight="1">
      <c r="A11" s="90" t="s">
        <v>180</v>
      </c>
      <c r="B11" s="91" t="s">
        <v>181</v>
      </c>
      <c r="C11" s="92">
        <v>656275</v>
      </c>
      <c r="D11" s="92">
        <v>659356</v>
      </c>
      <c r="E11" s="92">
        <v>81349</v>
      </c>
      <c r="F11" s="92">
        <v>54692</v>
      </c>
      <c r="G11" s="87">
        <f t="shared" si="0"/>
        <v>1451672</v>
      </c>
      <c r="H11" s="88"/>
      <c r="I11" s="89"/>
      <c r="J11" s="89"/>
      <c r="K11" s="89"/>
      <c r="L11" s="89"/>
      <c r="M11" s="89"/>
    </row>
    <row r="12" spans="1:13" s="73" customFormat="1" ht="24.95" customHeight="1">
      <c r="A12" s="90" t="s">
        <v>44</v>
      </c>
      <c r="B12" s="91" t="s">
        <v>14</v>
      </c>
      <c r="C12" s="92">
        <v>243687</v>
      </c>
      <c r="D12" s="92">
        <v>183247</v>
      </c>
      <c r="E12" s="92">
        <v>44381</v>
      </c>
      <c r="F12" s="92">
        <v>22148</v>
      </c>
      <c r="G12" s="87">
        <f t="shared" si="0"/>
        <v>493463</v>
      </c>
      <c r="H12" s="88"/>
      <c r="I12" s="89"/>
      <c r="J12" s="94"/>
      <c r="K12" s="94"/>
    </row>
    <row r="13" spans="1:13" s="99" customFormat="1" ht="24.95" customHeight="1">
      <c r="A13" s="95" t="s">
        <v>183</v>
      </c>
      <c r="B13" s="96" t="s">
        <v>16</v>
      </c>
      <c r="C13" s="97">
        <v>377325</v>
      </c>
      <c r="D13" s="97">
        <v>401693</v>
      </c>
      <c r="E13" s="97">
        <v>14376</v>
      </c>
      <c r="F13" s="97">
        <v>8768</v>
      </c>
      <c r="G13" s="87">
        <f t="shared" si="0"/>
        <v>802162</v>
      </c>
      <c r="H13" s="88"/>
      <c r="I13" s="89"/>
      <c r="J13" s="98"/>
    </row>
    <row r="14" spans="1:13" s="73" customFormat="1" ht="24.95" customHeight="1">
      <c r="A14" s="90" t="s">
        <v>200</v>
      </c>
      <c r="B14" s="91" t="s">
        <v>18</v>
      </c>
      <c r="C14" s="92">
        <v>236171</v>
      </c>
      <c r="D14" s="92">
        <v>230130</v>
      </c>
      <c r="E14" s="92">
        <v>23385</v>
      </c>
      <c r="F14" s="92">
        <v>20033</v>
      </c>
      <c r="G14" s="87">
        <f t="shared" si="0"/>
        <v>509719</v>
      </c>
      <c r="H14" s="88"/>
      <c r="I14" s="89"/>
      <c r="J14" s="89"/>
    </row>
    <row r="15" spans="1:13" s="73" customFormat="1" ht="24.95" customHeight="1">
      <c r="A15" s="90" t="s">
        <v>184</v>
      </c>
      <c r="B15" s="91" t="s">
        <v>20</v>
      </c>
      <c r="C15" s="92">
        <v>10133</v>
      </c>
      <c r="D15" s="92">
        <v>18358</v>
      </c>
      <c r="E15" s="92">
        <v>453518</v>
      </c>
      <c r="F15" s="92">
        <v>448878</v>
      </c>
      <c r="G15" s="87">
        <f t="shared" si="0"/>
        <v>930887</v>
      </c>
      <c r="H15" s="88"/>
      <c r="I15" s="89"/>
      <c r="J15" s="89"/>
      <c r="K15" s="89"/>
    </row>
    <row r="16" spans="1:13" ht="24.95" customHeight="1">
      <c r="A16" s="90" t="s">
        <v>258</v>
      </c>
      <c r="B16" s="91" t="s">
        <v>21</v>
      </c>
      <c r="C16" s="92">
        <v>134670</v>
      </c>
      <c r="D16" s="92">
        <v>127915</v>
      </c>
      <c r="E16" s="92">
        <v>23983</v>
      </c>
      <c r="F16" s="92">
        <v>5059</v>
      </c>
      <c r="G16" s="87">
        <f t="shared" si="0"/>
        <v>291627</v>
      </c>
      <c r="H16" s="88"/>
      <c r="I16" s="100"/>
      <c r="J16" s="89"/>
      <c r="K16" s="73"/>
      <c r="L16" s="73"/>
      <c r="M16" s="73"/>
    </row>
    <row r="17" spans="1:10" s="73" customFormat="1" ht="24.95" customHeight="1">
      <c r="A17" s="90" t="s">
        <v>22</v>
      </c>
      <c r="B17" s="91" t="s">
        <v>23</v>
      </c>
      <c r="C17" s="92">
        <v>387764</v>
      </c>
      <c r="D17" s="92">
        <v>293712</v>
      </c>
      <c r="E17" s="92">
        <v>39429</v>
      </c>
      <c r="F17" s="92">
        <v>25093</v>
      </c>
      <c r="G17" s="87">
        <f t="shared" si="0"/>
        <v>745998</v>
      </c>
      <c r="H17" s="101" t="s">
        <v>259</v>
      </c>
      <c r="I17" s="89"/>
      <c r="J17" s="89"/>
    </row>
    <row r="18" spans="1:10" s="73" customFormat="1" ht="24.95" customHeight="1">
      <c r="A18" s="90" t="s">
        <v>24</v>
      </c>
      <c r="B18" s="91" t="s">
        <v>186</v>
      </c>
      <c r="C18" s="92">
        <v>324142</v>
      </c>
      <c r="D18" s="92">
        <v>326417</v>
      </c>
      <c r="E18" s="92">
        <v>45984</v>
      </c>
      <c r="F18" s="92">
        <v>29632</v>
      </c>
      <c r="G18" s="87">
        <f t="shared" si="0"/>
        <v>726175</v>
      </c>
      <c r="H18" s="88"/>
      <c r="I18" s="89"/>
      <c r="J18" s="100"/>
    </row>
    <row r="19" spans="1:10" s="73" customFormat="1" ht="24.95" customHeight="1">
      <c r="A19" s="90" t="s">
        <v>47</v>
      </c>
      <c r="B19" s="91" t="s">
        <v>26</v>
      </c>
      <c r="C19" s="92">
        <v>192133</v>
      </c>
      <c r="D19" s="92">
        <v>190980</v>
      </c>
      <c r="E19" s="92">
        <v>20045</v>
      </c>
      <c r="F19" s="92">
        <v>12317</v>
      </c>
      <c r="G19" s="87">
        <f t="shared" si="0"/>
        <v>415475</v>
      </c>
      <c r="H19" s="88"/>
      <c r="I19" s="89"/>
      <c r="J19" s="89"/>
    </row>
    <row r="20" spans="1:10" s="73" customFormat="1" ht="24.95" customHeight="1">
      <c r="A20" s="90" t="s">
        <v>201</v>
      </c>
      <c r="B20" s="91" t="s">
        <v>28</v>
      </c>
      <c r="C20" s="92">
        <v>627743</v>
      </c>
      <c r="D20" s="92">
        <v>588578</v>
      </c>
      <c r="E20" s="92">
        <v>102420</v>
      </c>
      <c r="F20" s="92">
        <v>73792</v>
      </c>
      <c r="G20" s="87">
        <f t="shared" si="0"/>
        <v>1392533</v>
      </c>
      <c r="H20" s="88"/>
      <c r="I20" s="89"/>
      <c r="J20" s="100"/>
    </row>
    <row r="21" spans="1:10" s="73" customFormat="1" ht="24.95" customHeight="1">
      <c r="A21" s="90" t="s">
        <v>188</v>
      </c>
      <c r="B21" s="91" t="s">
        <v>189</v>
      </c>
      <c r="C21" s="92">
        <v>244125</v>
      </c>
      <c r="D21" s="92">
        <v>241084</v>
      </c>
      <c r="E21" s="92">
        <v>53070</v>
      </c>
      <c r="F21" s="92">
        <v>28775</v>
      </c>
      <c r="G21" s="87">
        <f t="shared" si="0"/>
        <v>567054</v>
      </c>
      <c r="H21" s="88"/>
      <c r="I21" s="89"/>
      <c r="J21" s="100"/>
    </row>
    <row r="22" spans="1:10" s="73" customFormat="1" ht="24.95" customHeight="1">
      <c r="A22" s="90" t="s">
        <v>190</v>
      </c>
      <c r="B22" s="91" t="s">
        <v>31</v>
      </c>
      <c r="C22" s="92">
        <v>204268</v>
      </c>
      <c r="D22" s="92">
        <v>187991</v>
      </c>
      <c r="E22" s="92">
        <v>16111</v>
      </c>
      <c r="F22" s="92">
        <v>7577</v>
      </c>
      <c r="G22" s="87">
        <f t="shared" si="0"/>
        <v>415947</v>
      </c>
      <c r="H22" s="88"/>
      <c r="I22" s="89"/>
      <c r="J22" s="89"/>
    </row>
    <row r="23" spans="1:10" s="73" customFormat="1" ht="24.95" customHeight="1">
      <c r="A23" s="90" t="s">
        <v>202</v>
      </c>
      <c r="B23" s="91" t="s">
        <v>33</v>
      </c>
      <c r="C23" s="92">
        <v>137570</v>
      </c>
      <c r="D23" s="92">
        <v>141534</v>
      </c>
      <c r="E23" s="92">
        <v>20431</v>
      </c>
      <c r="F23" s="92">
        <v>10022</v>
      </c>
      <c r="G23" s="87">
        <f t="shared" si="0"/>
        <v>309557</v>
      </c>
      <c r="H23" s="88"/>
      <c r="I23" s="89"/>
      <c r="J23" s="100"/>
    </row>
    <row r="24" spans="1:10" ht="24.95" customHeight="1">
      <c r="A24" s="102" t="s">
        <v>260</v>
      </c>
      <c r="B24" s="103" t="s">
        <v>261</v>
      </c>
      <c r="C24" s="104">
        <v>117783</v>
      </c>
      <c r="D24" s="104">
        <v>130858</v>
      </c>
      <c r="E24" s="104">
        <v>4751</v>
      </c>
      <c r="F24" s="104">
        <v>3981</v>
      </c>
      <c r="G24" s="87">
        <f t="shared" si="0"/>
        <v>257373</v>
      </c>
      <c r="H24" s="88"/>
      <c r="I24" s="89"/>
      <c r="J24" s="89"/>
    </row>
    <row r="25" spans="1:10" s="73" customFormat="1" ht="24.95" customHeight="1" thickBot="1">
      <c r="A25" s="105" t="s">
        <v>36</v>
      </c>
      <c r="B25" s="106" t="s">
        <v>37</v>
      </c>
      <c r="C25" s="107">
        <v>40171</v>
      </c>
      <c r="D25" s="107">
        <v>36573</v>
      </c>
      <c r="E25" s="107">
        <v>3454</v>
      </c>
      <c r="F25" s="107">
        <v>239</v>
      </c>
      <c r="G25" s="87">
        <f t="shared" si="0"/>
        <v>80437</v>
      </c>
      <c r="H25" s="88"/>
      <c r="I25" s="89"/>
      <c r="J25" s="89"/>
    </row>
    <row r="26" spans="1:10" s="73" customFormat="1" ht="24.95" customHeight="1">
      <c r="A26" s="108" t="s">
        <v>66</v>
      </c>
      <c r="B26" s="109" t="s">
        <v>39</v>
      </c>
      <c r="C26" s="110">
        <f>SUM(C6:C25)</f>
        <v>6400305</v>
      </c>
      <c r="D26" s="110">
        <f>SUM(D6:D25)</f>
        <v>6067886</v>
      </c>
      <c r="E26" s="110">
        <f>SUM(E6:E25)</f>
        <v>2268255</v>
      </c>
      <c r="F26" s="110">
        <f>SUM(F6:F25)</f>
        <v>2035554</v>
      </c>
      <c r="G26" s="110">
        <f>SUM(G6:G25)</f>
        <v>16772000</v>
      </c>
      <c r="H26" s="88"/>
      <c r="I26" s="89"/>
      <c r="J26" s="89"/>
    </row>
    <row r="27" spans="1:10" ht="24.95" customHeight="1">
      <c r="A27" s="1693" t="s">
        <v>1550</v>
      </c>
      <c r="B27" s="1693"/>
      <c r="C27" s="1693"/>
      <c r="D27" s="73"/>
      <c r="E27" s="1693" t="s">
        <v>1551</v>
      </c>
      <c r="F27" s="1693"/>
      <c r="G27" s="1693"/>
      <c r="H27" s="72"/>
      <c r="I27" s="73"/>
      <c r="J27" s="89"/>
    </row>
    <row r="28" spans="1:10" ht="24.95" hidden="1" customHeight="1">
      <c r="A28" s="73"/>
      <c r="B28" s="73"/>
      <c r="C28" s="73"/>
      <c r="D28" s="73"/>
      <c r="E28" s="73"/>
      <c r="F28" s="73"/>
      <c r="G28" s="73"/>
      <c r="H28" s="72"/>
      <c r="I28" s="73"/>
      <c r="J28" s="73"/>
    </row>
    <row r="29" spans="1:10" ht="24.95" hidden="1" customHeight="1">
      <c r="A29" s="73"/>
      <c r="B29" s="73"/>
      <c r="C29" s="73">
        <v>167825</v>
      </c>
      <c r="D29" s="73">
        <v>145935</v>
      </c>
      <c r="E29" s="73">
        <v>29187</v>
      </c>
      <c r="F29" s="73">
        <v>21890</v>
      </c>
      <c r="G29" s="73"/>
      <c r="H29" s="72"/>
      <c r="I29" s="73"/>
      <c r="J29" s="89"/>
    </row>
    <row r="30" spans="1:10" ht="24.95" hidden="1" customHeight="1">
      <c r="A30" s="73"/>
      <c r="B30" s="73"/>
      <c r="C30" s="86">
        <v>758960</v>
      </c>
      <c r="D30" s="86">
        <v>657398</v>
      </c>
      <c r="E30" s="86">
        <v>139223</v>
      </c>
      <c r="F30" s="86">
        <v>82401</v>
      </c>
      <c r="G30" s="73"/>
      <c r="H30" s="72"/>
      <c r="I30" s="73"/>
      <c r="J30" s="73"/>
    </row>
    <row r="31" spans="1:10" ht="24.95" hidden="1" customHeight="1">
      <c r="A31" s="73"/>
      <c r="B31" s="73"/>
      <c r="C31" s="89">
        <f>SUM(C29:C30)</f>
        <v>926785</v>
      </c>
      <c r="D31" s="89">
        <f>SUM(D29:D30)</f>
        <v>803333</v>
      </c>
      <c r="E31" s="89">
        <f>SUM(E29:E30)</f>
        <v>168410</v>
      </c>
      <c r="F31" s="89">
        <f>SUM(F29:F30)</f>
        <v>104291</v>
      </c>
      <c r="G31" s="89">
        <f>SUM(C31:F31)</f>
        <v>2002819</v>
      </c>
      <c r="H31" s="72"/>
      <c r="I31" s="73"/>
      <c r="J31" s="73"/>
    </row>
    <row r="32" spans="1:10" hidden="1">
      <c r="A32" s="73"/>
      <c r="B32" s="73"/>
      <c r="C32" s="73"/>
      <c r="D32" s="73"/>
      <c r="E32" s="73"/>
      <c r="F32" s="73"/>
      <c r="G32" s="73"/>
      <c r="H32" s="72"/>
      <c r="I32" s="73"/>
      <c r="J32" s="73"/>
    </row>
    <row r="33" spans="2:7" hidden="1">
      <c r="B33" s="73"/>
      <c r="C33" s="73"/>
      <c r="D33" s="73"/>
      <c r="E33" s="73"/>
      <c r="F33" s="73"/>
      <c r="G33" s="73"/>
    </row>
    <row r="34" spans="2:7" hidden="1">
      <c r="B34" s="73"/>
      <c r="C34" s="73"/>
      <c r="D34" s="73"/>
      <c r="E34" s="73"/>
      <c r="F34" s="73"/>
      <c r="G34" s="73"/>
    </row>
    <row r="35" spans="2:7" hidden="1">
      <c r="B35" s="73"/>
      <c r="C35" s="73"/>
      <c r="D35" s="73"/>
      <c r="E35" s="73"/>
      <c r="F35" s="73"/>
      <c r="G35" s="73"/>
    </row>
    <row r="36" spans="2:7" hidden="1">
      <c r="B36" s="73" t="s">
        <v>3</v>
      </c>
      <c r="C36" s="73">
        <v>970702</v>
      </c>
      <c r="D36" s="73">
        <v>844887</v>
      </c>
      <c r="E36" s="73">
        <v>186757</v>
      </c>
      <c r="F36" s="73">
        <v>118566</v>
      </c>
      <c r="G36" s="73">
        <v>2120912</v>
      </c>
    </row>
    <row r="37" spans="2:7" hidden="1">
      <c r="B37" s="73" t="s">
        <v>262</v>
      </c>
      <c r="C37" s="73">
        <v>18284</v>
      </c>
      <c r="D37" s="73">
        <v>37180</v>
      </c>
      <c r="E37" s="73">
        <v>16602</v>
      </c>
      <c r="F37" s="73">
        <v>12721</v>
      </c>
      <c r="G37" s="73">
        <f>SUM(C37:F37)</f>
        <v>84787</v>
      </c>
    </row>
    <row r="38" spans="2:7" hidden="1">
      <c r="B38" s="73" t="s">
        <v>263</v>
      </c>
      <c r="C38" s="73">
        <v>209</v>
      </c>
      <c r="D38" s="73">
        <v>185</v>
      </c>
      <c r="E38" s="73"/>
      <c r="F38" s="73"/>
      <c r="G38" s="73">
        <f>SUM(C38:F38)</f>
        <v>394</v>
      </c>
    </row>
    <row r="39" spans="2:7" hidden="1">
      <c r="B39" s="73" t="s">
        <v>264</v>
      </c>
      <c r="C39" s="111">
        <v>40000</v>
      </c>
      <c r="D39" s="111">
        <v>53038</v>
      </c>
      <c r="E39" s="73"/>
      <c r="F39" s="73"/>
      <c r="G39" s="73">
        <f>SUM(C39:F39)</f>
        <v>93038</v>
      </c>
    </row>
    <row r="40" spans="2:7" hidden="1">
      <c r="B40" s="73"/>
      <c r="C40" s="73">
        <f>SUM(C36:C39)</f>
        <v>1029195</v>
      </c>
      <c r="D40" s="73">
        <f>SUM(D36:D39)</f>
        <v>935290</v>
      </c>
      <c r="E40" s="73">
        <f>SUM(E36:E39)</f>
        <v>203359</v>
      </c>
      <c r="F40" s="73">
        <f>SUM(F36:F39)</f>
        <v>131287</v>
      </c>
      <c r="G40" s="73">
        <f>SUM(G36:G39)</f>
        <v>2299131</v>
      </c>
    </row>
    <row r="41" spans="2:7" hidden="1">
      <c r="B41" s="73"/>
      <c r="C41" s="73"/>
      <c r="D41" s="73"/>
      <c r="E41" s="73"/>
      <c r="F41" s="73"/>
      <c r="G41" s="73"/>
    </row>
    <row r="42" spans="2:7" hidden="1">
      <c r="B42" s="73" t="s">
        <v>44</v>
      </c>
      <c r="C42" s="73">
        <v>230881</v>
      </c>
      <c r="D42" s="73">
        <v>170427</v>
      </c>
      <c r="E42" s="73">
        <v>44145</v>
      </c>
      <c r="F42" s="73">
        <v>21824</v>
      </c>
      <c r="G42" s="73">
        <f>SUM(C42:F42)</f>
        <v>467277</v>
      </c>
    </row>
    <row r="43" spans="2:7" hidden="1">
      <c r="B43" s="73" t="s">
        <v>264</v>
      </c>
      <c r="C43" s="73">
        <v>12806</v>
      </c>
      <c r="D43" s="73">
        <v>12820</v>
      </c>
      <c r="E43" s="73">
        <v>236</v>
      </c>
      <c r="F43" s="73">
        <v>324</v>
      </c>
      <c r="G43" s="73">
        <f>SUM(C43:F43)</f>
        <v>26186</v>
      </c>
    </row>
    <row r="44" spans="2:7" hidden="1">
      <c r="B44" s="73"/>
      <c r="C44" s="73">
        <f>SUM(C42:C43)</f>
        <v>243687</v>
      </c>
      <c r="D44" s="73">
        <f>SUM(D42:D43)</f>
        <v>183247</v>
      </c>
      <c r="E44" s="73">
        <f>SUM(E42:E43)</f>
        <v>44381</v>
      </c>
      <c r="F44" s="73">
        <f>SUM(F42:F43)</f>
        <v>22148</v>
      </c>
      <c r="G44" s="73">
        <f>SUM(G42:G43)</f>
        <v>493463</v>
      </c>
    </row>
    <row r="45" spans="2:7" hidden="1">
      <c r="B45" s="73"/>
      <c r="C45" s="73"/>
      <c r="D45" s="73"/>
      <c r="E45" s="73"/>
      <c r="F45" s="73"/>
      <c r="G45" s="73"/>
    </row>
    <row r="46" spans="2:7" hidden="1">
      <c r="B46" s="73"/>
      <c r="C46" s="73"/>
      <c r="D46" s="73"/>
      <c r="E46" s="73"/>
      <c r="F46" s="73"/>
      <c r="G46" s="73"/>
    </row>
    <row r="47" spans="2:7" hidden="1">
      <c r="B47" s="73"/>
      <c r="C47" s="73"/>
      <c r="D47" s="73"/>
      <c r="E47" s="73"/>
      <c r="F47" s="73"/>
      <c r="G47" s="73"/>
    </row>
    <row r="48" spans="2:7" hidden="1">
      <c r="B48" s="73"/>
      <c r="C48" s="73"/>
      <c r="D48" s="73"/>
      <c r="E48" s="73"/>
      <c r="F48" s="73"/>
      <c r="G48" s="73"/>
    </row>
  </sheetData>
  <mergeCells count="4">
    <mergeCell ref="C4:D4"/>
    <mergeCell ref="E4:F4"/>
    <mergeCell ref="A27:C27"/>
    <mergeCell ref="E27:G27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O37"/>
  <sheetViews>
    <sheetView rightToLeft="1" zoomScaleNormal="100" workbookViewId="0">
      <selection activeCell="E32" sqref="E32"/>
    </sheetView>
  </sheetViews>
  <sheetFormatPr defaultRowHeight="15"/>
  <cols>
    <col min="1" max="1" width="12" customWidth="1"/>
    <col min="3" max="6" width="8.140625" bestFit="1" customWidth="1"/>
    <col min="7" max="7" width="8.7109375" bestFit="1" customWidth="1"/>
    <col min="8" max="11" width="0" hidden="1" customWidth="1"/>
    <col min="257" max="257" width="12" customWidth="1"/>
    <col min="259" max="262" width="8.140625" bestFit="1" customWidth="1"/>
    <col min="263" max="263" width="8.7109375" bestFit="1" customWidth="1"/>
    <col min="264" max="267" width="0" hidden="1" customWidth="1"/>
    <col min="513" max="513" width="12" customWidth="1"/>
    <col min="515" max="518" width="8.140625" bestFit="1" customWidth="1"/>
    <col min="519" max="519" width="8.7109375" bestFit="1" customWidth="1"/>
    <col min="520" max="523" width="0" hidden="1" customWidth="1"/>
    <col min="769" max="769" width="12" customWidth="1"/>
    <col min="771" max="774" width="8.140625" bestFit="1" customWidth="1"/>
    <col min="775" max="775" width="8.7109375" bestFit="1" customWidth="1"/>
    <col min="776" max="779" width="0" hidden="1" customWidth="1"/>
    <col min="1025" max="1025" width="12" customWidth="1"/>
    <col min="1027" max="1030" width="8.140625" bestFit="1" customWidth="1"/>
    <col min="1031" max="1031" width="8.7109375" bestFit="1" customWidth="1"/>
    <col min="1032" max="1035" width="0" hidden="1" customWidth="1"/>
    <col min="1281" max="1281" width="12" customWidth="1"/>
    <col min="1283" max="1286" width="8.140625" bestFit="1" customWidth="1"/>
    <col min="1287" max="1287" width="8.7109375" bestFit="1" customWidth="1"/>
    <col min="1288" max="1291" width="0" hidden="1" customWidth="1"/>
    <col min="1537" max="1537" width="12" customWidth="1"/>
    <col min="1539" max="1542" width="8.140625" bestFit="1" customWidth="1"/>
    <col min="1543" max="1543" width="8.7109375" bestFit="1" customWidth="1"/>
    <col min="1544" max="1547" width="0" hidden="1" customWidth="1"/>
    <col min="1793" max="1793" width="12" customWidth="1"/>
    <col min="1795" max="1798" width="8.140625" bestFit="1" customWidth="1"/>
    <col min="1799" max="1799" width="8.7109375" bestFit="1" customWidth="1"/>
    <col min="1800" max="1803" width="0" hidden="1" customWidth="1"/>
    <col min="2049" max="2049" width="12" customWidth="1"/>
    <col min="2051" max="2054" width="8.140625" bestFit="1" customWidth="1"/>
    <col min="2055" max="2055" width="8.7109375" bestFit="1" customWidth="1"/>
    <col min="2056" max="2059" width="0" hidden="1" customWidth="1"/>
    <col min="2305" max="2305" width="12" customWidth="1"/>
    <col min="2307" max="2310" width="8.140625" bestFit="1" customWidth="1"/>
    <col min="2311" max="2311" width="8.7109375" bestFit="1" customWidth="1"/>
    <col min="2312" max="2315" width="0" hidden="1" customWidth="1"/>
    <col min="2561" max="2561" width="12" customWidth="1"/>
    <col min="2563" max="2566" width="8.140625" bestFit="1" customWidth="1"/>
    <col min="2567" max="2567" width="8.7109375" bestFit="1" customWidth="1"/>
    <col min="2568" max="2571" width="0" hidden="1" customWidth="1"/>
    <col min="2817" max="2817" width="12" customWidth="1"/>
    <col min="2819" max="2822" width="8.140625" bestFit="1" customWidth="1"/>
    <col min="2823" max="2823" width="8.7109375" bestFit="1" customWidth="1"/>
    <col min="2824" max="2827" width="0" hidden="1" customWidth="1"/>
    <col min="3073" max="3073" width="12" customWidth="1"/>
    <col min="3075" max="3078" width="8.140625" bestFit="1" customWidth="1"/>
    <col min="3079" max="3079" width="8.7109375" bestFit="1" customWidth="1"/>
    <col min="3080" max="3083" width="0" hidden="1" customWidth="1"/>
    <col min="3329" max="3329" width="12" customWidth="1"/>
    <col min="3331" max="3334" width="8.140625" bestFit="1" customWidth="1"/>
    <col min="3335" max="3335" width="8.7109375" bestFit="1" customWidth="1"/>
    <col min="3336" max="3339" width="0" hidden="1" customWidth="1"/>
    <col min="3585" max="3585" width="12" customWidth="1"/>
    <col min="3587" max="3590" width="8.140625" bestFit="1" customWidth="1"/>
    <col min="3591" max="3591" width="8.7109375" bestFit="1" customWidth="1"/>
    <col min="3592" max="3595" width="0" hidden="1" customWidth="1"/>
    <col min="3841" max="3841" width="12" customWidth="1"/>
    <col min="3843" max="3846" width="8.140625" bestFit="1" customWidth="1"/>
    <col min="3847" max="3847" width="8.7109375" bestFit="1" customWidth="1"/>
    <col min="3848" max="3851" width="0" hidden="1" customWidth="1"/>
    <col min="4097" max="4097" width="12" customWidth="1"/>
    <col min="4099" max="4102" width="8.140625" bestFit="1" customWidth="1"/>
    <col min="4103" max="4103" width="8.7109375" bestFit="1" customWidth="1"/>
    <col min="4104" max="4107" width="0" hidden="1" customWidth="1"/>
    <col min="4353" max="4353" width="12" customWidth="1"/>
    <col min="4355" max="4358" width="8.140625" bestFit="1" customWidth="1"/>
    <col min="4359" max="4359" width="8.7109375" bestFit="1" customWidth="1"/>
    <col min="4360" max="4363" width="0" hidden="1" customWidth="1"/>
    <col min="4609" max="4609" width="12" customWidth="1"/>
    <col min="4611" max="4614" width="8.140625" bestFit="1" customWidth="1"/>
    <col min="4615" max="4615" width="8.7109375" bestFit="1" customWidth="1"/>
    <col min="4616" max="4619" width="0" hidden="1" customWidth="1"/>
    <col min="4865" max="4865" width="12" customWidth="1"/>
    <col min="4867" max="4870" width="8.140625" bestFit="1" customWidth="1"/>
    <col min="4871" max="4871" width="8.7109375" bestFit="1" customWidth="1"/>
    <col min="4872" max="4875" width="0" hidden="1" customWidth="1"/>
    <col min="5121" max="5121" width="12" customWidth="1"/>
    <col min="5123" max="5126" width="8.140625" bestFit="1" customWidth="1"/>
    <col min="5127" max="5127" width="8.7109375" bestFit="1" customWidth="1"/>
    <col min="5128" max="5131" width="0" hidden="1" customWidth="1"/>
    <col min="5377" max="5377" width="12" customWidth="1"/>
    <col min="5379" max="5382" width="8.140625" bestFit="1" customWidth="1"/>
    <col min="5383" max="5383" width="8.7109375" bestFit="1" customWidth="1"/>
    <col min="5384" max="5387" width="0" hidden="1" customWidth="1"/>
    <col min="5633" max="5633" width="12" customWidth="1"/>
    <col min="5635" max="5638" width="8.140625" bestFit="1" customWidth="1"/>
    <col min="5639" max="5639" width="8.7109375" bestFit="1" customWidth="1"/>
    <col min="5640" max="5643" width="0" hidden="1" customWidth="1"/>
    <col min="5889" max="5889" width="12" customWidth="1"/>
    <col min="5891" max="5894" width="8.140625" bestFit="1" customWidth="1"/>
    <col min="5895" max="5895" width="8.7109375" bestFit="1" customWidth="1"/>
    <col min="5896" max="5899" width="0" hidden="1" customWidth="1"/>
    <col min="6145" max="6145" width="12" customWidth="1"/>
    <col min="6147" max="6150" width="8.140625" bestFit="1" customWidth="1"/>
    <col min="6151" max="6151" width="8.7109375" bestFit="1" customWidth="1"/>
    <col min="6152" max="6155" width="0" hidden="1" customWidth="1"/>
    <col min="6401" max="6401" width="12" customWidth="1"/>
    <col min="6403" max="6406" width="8.140625" bestFit="1" customWidth="1"/>
    <col min="6407" max="6407" width="8.7109375" bestFit="1" customWidth="1"/>
    <col min="6408" max="6411" width="0" hidden="1" customWidth="1"/>
    <col min="6657" max="6657" width="12" customWidth="1"/>
    <col min="6659" max="6662" width="8.140625" bestFit="1" customWidth="1"/>
    <col min="6663" max="6663" width="8.7109375" bestFit="1" customWidth="1"/>
    <col min="6664" max="6667" width="0" hidden="1" customWidth="1"/>
    <col min="6913" max="6913" width="12" customWidth="1"/>
    <col min="6915" max="6918" width="8.140625" bestFit="1" customWidth="1"/>
    <col min="6919" max="6919" width="8.7109375" bestFit="1" customWidth="1"/>
    <col min="6920" max="6923" width="0" hidden="1" customWidth="1"/>
    <col min="7169" max="7169" width="12" customWidth="1"/>
    <col min="7171" max="7174" width="8.140625" bestFit="1" customWidth="1"/>
    <col min="7175" max="7175" width="8.7109375" bestFit="1" customWidth="1"/>
    <col min="7176" max="7179" width="0" hidden="1" customWidth="1"/>
    <col min="7425" max="7425" width="12" customWidth="1"/>
    <col min="7427" max="7430" width="8.140625" bestFit="1" customWidth="1"/>
    <col min="7431" max="7431" width="8.7109375" bestFit="1" customWidth="1"/>
    <col min="7432" max="7435" width="0" hidden="1" customWidth="1"/>
    <col min="7681" max="7681" width="12" customWidth="1"/>
    <col min="7683" max="7686" width="8.140625" bestFit="1" customWidth="1"/>
    <col min="7687" max="7687" width="8.7109375" bestFit="1" customWidth="1"/>
    <col min="7688" max="7691" width="0" hidden="1" customWidth="1"/>
    <col min="7937" max="7937" width="12" customWidth="1"/>
    <col min="7939" max="7942" width="8.140625" bestFit="1" customWidth="1"/>
    <col min="7943" max="7943" width="8.7109375" bestFit="1" customWidth="1"/>
    <col min="7944" max="7947" width="0" hidden="1" customWidth="1"/>
    <col min="8193" max="8193" width="12" customWidth="1"/>
    <col min="8195" max="8198" width="8.140625" bestFit="1" customWidth="1"/>
    <col min="8199" max="8199" width="8.7109375" bestFit="1" customWidth="1"/>
    <col min="8200" max="8203" width="0" hidden="1" customWidth="1"/>
    <col min="8449" max="8449" width="12" customWidth="1"/>
    <col min="8451" max="8454" width="8.140625" bestFit="1" customWidth="1"/>
    <col min="8455" max="8455" width="8.7109375" bestFit="1" customWidth="1"/>
    <col min="8456" max="8459" width="0" hidden="1" customWidth="1"/>
    <col min="8705" max="8705" width="12" customWidth="1"/>
    <col min="8707" max="8710" width="8.140625" bestFit="1" customWidth="1"/>
    <col min="8711" max="8711" width="8.7109375" bestFit="1" customWidth="1"/>
    <col min="8712" max="8715" width="0" hidden="1" customWidth="1"/>
    <col min="8961" max="8961" width="12" customWidth="1"/>
    <col min="8963" max="8966" width="8.140625" bestFit="1" customWidth="1"/>
    <col min="8967" max="8967" width="8.7109375" bestFit="1" customWidth="1"/>
    <col min="8968" max="8971" width="0" hidden="1" customWidth="1"/>
    <col min="9217" max="9217" width="12" customWidth="1"/>
    <col min="9219" max="9222" width="8.140625" bestFit="1" customWidth="1"/>
    <col min="9223" max="9223" width="8.7109375" bestFit="1" customWidth="1"/>
    <col min="9224" max="9227" width="0" hidden="1" customWidth="1"/>
    <col min="9473" max="9473" width="12" customWidth="1"/>
    <col min="9475" max="9478" width="8.140625" bestFit="1" customWidth="1"/>
    <col min="9479" max="9479" width="8.7109375" bestFit="1" customWidth="1"/>
    <col min="9480" max="9483" width="0" hidden="1" customWidth="1"/>
    <col min="9729" max="9729" width="12" customWidth="1"/>
    <col min="9731" max="9734" width="8.140625" bestFit="1" customWidth="1"/>
    <col min="9735" max="9735" width="8.7109375" bestFit="1" customWidth="1"/>
    <col min="9736" max="9739" width="0" hidden="1" customWidth="1"/>
    <col min="9985" max="9985" width="12" customWidth="1"/>
    <col min="9987" max="9990" width="8.140625" bestFit="1" customWidth="1"/>
    <col min="9991" max="9991" width="8.7109375" bestFit="1" customWidth="1"/>
    <col min="9992" max="9995" width="0" hidden="1" customWidth="1"/>
    <col min="10241" max="10241" width="12" customWidth="1"/>
    <col min="10243" max="10246" width="8.140625" bestFit="1" customWidth="1"/>
    <col min="10247" max="10247" width="8.7109375" bestFit="1" customWidth="1"/>
    <col min="10248" max="10251" width="0" hidden="1" customWidth="1"/>
    <col min="10497" max="10497" width="12" customWidth="1"/>
    <col min="10499" max="10502" width="8.140625" bestFit="1" customWidth="1"/>
    <col min="10503" max="10503" width="8.7109375" bestFit="1" customWidth="1"/>
    <col min="10504" max="10507" width="0" hidden="1" customWidth="1"/>
    <col min="10753" max="10753" width="12" customWidth="1"/>
    <col min="10755" max="10758" width="8.140625" bestFit="1" customWidth="1"/>
    <col min="10759" max="10759" width="8.7109375" bestFit="1" customWidth="1"/>
    <col min="10760" max="10763" width="0" hidden="1" customWidth="1"/>
    <col min="11009" max="11009" width="12" customWidth="1"/>
    <col min="11011" max="11014" width="8.140625" bestFit="1" customWidth="1"/>
    <col min="11015" max="11015" width="8.7109375" bestFit="1" customWidth="1"/>
    <col min="11016" max="11019" width="0" hidden="1" customWidth="1"/>
    <col min="11265" max="11265" width="12" customWidth="1"/>
    <col min="11267" max="11270" width="8.140625" bestFit="1" customWidth="1"/>
    <col min="11271" max="11271" width="8.7109375" bestFit="1" customWidth="1"/>
    <col min="11272" max="11275" width="0" hidden="1" customWidth="1"/>
    <col min="11521" max="11521" width="12" customWidth="1"/>
    <col min="11523" max="11526" width="8.140625" bestFit="1" customWidth="1"/>
    <col min="11527" max="11527" width="8.7109375" bestFit="1" customWidth="1"/>
    <col min="11528" max="11531" width="0" hidden="1" customWidth="1"/>
    <col min="11777" max="11777" width="12" customWidth="1"/>
    <col min="11779" max="11782" width="8.140625" bestFit="1" customWidth="1"/>
    <col min="11783" max="11783" width="8.7109375" bestFit="1" customWidth="1"/>
    <col min="11784" max="11787" width="0" hidden="1" customWidth="1"/>
    <col min="12033" max="12033" width="12" customWidth="1"/>
    <col min="12035" max="12038" width="8.140625" bestFit="1" customWidth="1"/>
    <col min="12039" max="12039" width="8.7109375" bestFit="1" customWidth="1"/>
    <col min="12040" max="12043" width="0" hidden="1" customWidth="1"/>
    <col min="12289" max="12289" width="12" customWidth="1"/>
    <col min="12291" max="12294" width="8.140625" bestFit="1" customWidth="1"/>
    <col min="12295" max="12295" width="8.7109375" bestFit="1" customWidth="1"/>
    <col min="12296" max="12299" width="0" hidden="1" customWidth="1"/>
    <col min="12545" max="12545" width="12" customWidth="1"/>
    <col min="12547" max="12550" width="8.140625" bestFit="1" customWidth="1"/>
    <col min="12551" max="12551" width="8.7109375" bestFit="1" customWidth="1"/>
    <col min="12552" max="12555" width="0" hidden="1" customWidth="1"/>
    <col min="12801" max="12801" width="12" customWidth="1"/>
    <col min="12803" max="12806" width="8.140625" bestFit="1" customWidth="1"/>
    <col min="12807" max="12807" width="8.7109375" bestFit="1" customWidth="1"/>
    <col min="12808" max="12811" width="0" hidden="1" customWidth="1"/>
    <col min="13057" max="13057" width="12" customWidth="1"/>
    <col min="13059" max="13062" width="8.140625" bestFit="1" customWidth="1"/>
    <col min="13063" max="13063" width="8.7109375" bestFit="1" customWidth="1"/>
    <col min="13064" max="13067" width="0" hidden="1" customWidth="1"/>
    <col min="13313" max="13313" width="12" customWidth="1"/>
    <col min="13315" max="13318" width="8.140625" bestFit="1" customWidth="1"/>
    <col min="13319" max="13319" width="8.7109375" bestFit="1" customWidth="1"/>
    <col min="13320" max="13323" width="0" hidden="1" customWidth="1"/>
    <col min="13569" max="13569" width="12" customWidth="1"/>
    <col min="13571" max="13574" width="8.140625" bestFit="1" customWidth="1"/>
    <col min="13575" max="13575" width="8.7109375" bestFit="1" customWidth="1"/>
    <col min="13576" max="13579" width="0" hidden="1" customWidth="1"/>
    <col min="13825" max="13825" width="12" customWidth="1"/>
    <col min="13827" max="13830" width="8.140625" bestFit="1" customWidth="1"/>
    <col min="13831" max="13831" width="8.7109375" bestFit="1" customWidth="1"/>
    <col min="13832" max="13835" width="0" hidden="1" customWidth="1"/>
    <col min="14081" max="14081" width="12" customWidth="1"/>
    <col min="14083" max="14086" width="8.140625" bestFit="1" customWidth="1"/>
    <col min="14087" max="14087" width="8.7109375" bestFit="1" customWidth="1"/>
    <col min="14088" max="14091" width="0" hidden="1" customWidth="1"/>
    <col min="14337" max="14337" width="12" customWidth="1"/>
    <col min="14339" max="14342" width="8.140625" bestFit="1" customWidth="1"/>
    <col min="14343" max="14343" width="8.7109375" bestFit="1" customWidth="1"/>
    <col min="14344" max="14347" width="0" hidden="1" customWidth="1"/>
    <col min="14593" max="14593" width="12" customWidth="1"/>
    <col min="14595" max="14598" width="8.140625" bestFit="1" customWidth="1"/>
    <col min="14599" max="14599" width="8.7109375" bestFit="1" customWidth="1"/>
    <col min="14600" max="14603" width="0" hidden="1" customWidth="1"/>
    <col min="14849" max="14849" width="12" customWidth="1"/>
    <col min="14851" max="14854" width="8.140625" bestFit="1" customWidth="1"/>
    <col min="14855" max="14855" width="8.7109375" bestFit="1" customWidth="1"/>
    <col min="14856" max="14859" width="0" hidden="1" customWidth="1"/>
    <col min="15105" max="15105" width="12" customWidth="1"/>
    <col min="15107" max="15110" width="8.140625" bestFit="1" customWidth="1"/>
    <col min="15111" max="15111" width="8.7109375" bestFit="1" customWidth="1"/>
    <col min="15112" max="15115" width="0" hidden="1" customWidth="1"/>
    <col min="15361" max="15361" width="12" customWidth="1"/>
    <col min="15363" max="15366" width="8.140625" bestFit="1" customWidth="1"/>
    <col min="15367" max="15367" width="8.7109375" bestFit="1" customWidth="1"/>
    <col min="15368" max="15371" width="0" hidden="1" customWidth="1"/>
    <col min="15617" max="15617" width="12" customWidth="1"/>
    <col min="15619" max="15622" width="8.140625" bestFit="1" customWidth="1"/>
    <col min="15623" max="15623" width="8.7109375" bestFit="1" customWidth="1"/>
    <col min="15624" max="15627" width="0" hidden="1" customWidth="1"/>
    <col min="15873" max="15873" width="12" customWidth="1"/>
    <col min="15875" max="15878" width="8.140625" bestFit="1" customWidth="1"/>
    <col min="15879" max="15879" width="8.7109375" bestFit="1" customWidth="1"/>
    <col min="15880" max="15883" width="0" hidden="1" customWidth="1"/>
    <col min="16129" max="16129" width="12" customWidth="1"/>
    <col min="16131" max="16134" width="8.140625" bestFit="1" customWidth="1"/>
    <col min="16135" max="16135" width="8.7109375" bestFit="1" customWidth="1"/>
    <col min="16136" max="16139" width="0" hidden="1" customWidth="1"/>
  </cols>
  <sheetData>
    <row r="1" spans="1:15" ht="20.100000000000001" customHeight="1">
      <c r="A1" s="112" t="s">
        <v>265</v>
      </c>
      <c r="B1" s="11"/>
      <c r="C1" s="11"/>
      <c r="D1" s="11"/>
      <c r="E1" s="11"/>
      <c r="F1" s="11"/>
      <c r="G1" s="11"/>
      <c r="H1" s="7"/>
      <c r="I1" s="7"/>
      <c r="J1" s="7"/>
      <c r="K1" s="7"/>
      <c r="L1" s="7"/>
      <c r="M1" s="7"/>
      <c r="N1" s="7"/>
      <c r="O1" s="7"/>
    </row>
    <row r="2" spans="1:15" ht="20.100000000000001" customHeight="1">
      <c r="A2" s="113" t="s">
        <v>266</v>
      </c>
      <c r="B2" s="11"/>
      <c r="C2" s="11"/>
      <c r="D2" s="11"/>
      <c r="E2" s="11"/>
      <c r="F2" s="11"/>
      <c r="G2" s="11"/>
      <c r="H2" s="7"/>
      <c r="I2" s="7"/>
      <c r="J2" s="7"/>
      <c r="K2" s="7"/>
      <c r="L2" s="7"/>
      <c r="M2" s="7"/>
      <c r="N2" s="7"/>
      <c r="O2" s="7"/>
    </row>
    <row r="3" spans="1:15">
      <c r="A3" s="114" t="s">
        <v>267</v>
      </c>
      <c r="B3" s="115"/>
      <c r="C3" s="115"/>
      <c r="D3" s="115"/>
      <c r="E3" s="115"/>
      <c r="F3" s="116"/>
      <c r="G3" s="116" t="s">
        <v>268</v>
      </c>
      <c r="H3" s="7"/>
      <c r="I3" s="7"/>
      <c r="J3" s="7"/>
      <c r="K3" s="7"/>
      <c r="L3" s="7"/>
      <c r="M3" s="7"/>
      <c r="N3" s="7"/>
      <c r="O3" s="7"/>
    </row>
    <row r="4" spans="1:15">
      <c r="A4" s="117" t="s">
        <v>0</v>
      </c>
      <c r="B4" s="118"/>
      <c r="C4" s="1694" t="s">
        <v>103</v>
      </c>
      <c r="D4" s="1695"/>
      <c r="E4" s="1696" t="s">
        <v>104</v>
      </c>
      <c r="F4" s="1697"/>
      <c r="G4" s="119" t="s">
        <v>60</v>
      </c>
      <c r="H4" s="7"/>
      <c r="I4" s="7"/>
      <c r="J4" s="7"/>
      <c r="K4" s="7"/>
      <c r="L4" s="7"/>
      <c r="M4" s="7"/>
      <c r="N4" s="7"/>
      <c r="O4" s="7"/>
    </row>
    <row r="5" spans="1:15" ht="24">
      <c r="A5" s="120" t="s">
        <v>41</v>
      </c>
      <c r="B5" s="121"/>
      <c r="C5" s="122" t="s">
        <v>106</v>
      </c>
      <c r="D5" s="122" t="s">
        <v>107</v>
      </c>
      <c r="E5" s="122" t="s">
        <v>106</v>
      </c>
      <c r="F5" s="122" t="s">
        <v>107</v>
      </c>
      <c r="G5" s="123" t="s">
        <v>39</v>
      </c>
      <c r="H5" s="7"/>
      <c r="I5" s="7"/>
      <c r="J5" s="7"/>
      <c r="K5" s="7"/>
      <c r="L5" s="7"/>
      <c r="M5" s="7"/>
      <c r="N5" s="7"/>
      <c r="O5" s="7"/>
    </row>
    <row r="6" spans="1:15">
      <c r="A6" s="124" t="s">
        <v>175</v>
      </c>
      <c r="B6" s="125" t="s">
        <v>4</v>
      </c>
      <c r="C6" s="126">
        <v>186866</v>
      </c>
      <c r="D6" s="126">
        <v>112604</v>
      </c>
      <c r="E6" s="126">
        <v>61761</v>
      </c>
      <c r="F6" s="126">
        <v>21064</v>
      </c>
      <c r="G6" s="127">
        <v>382295</v>
      </c>
      <c r="H6" s="88" t="s">
        <v>269</v>
      </c>
      <c r="I6" s="89"/>
      <c r="J6" s="89"/>
      <c r="K6" s="7"/>
      <c r="L6" s="7"/>
      <c r="M6" s="7"/>
      <c r="N6" s="7"/>
      <c r="O6" s="7"/>
    </row>
    <row r="7" spans="1:15">
      <c r="A7" s="128" t="s">
        <v>270</v>
      </c>
      <c r="B7" s="129" t="s">
        <v>6</v>
      </c>
      <c r="C7" s="130">
        <v>48553</v>
      </c>
      <c r="D7" s="130">
        <v>30395</v>
      </c>
      <c r="E7" s="130">
        <v>23763</v>
      </c>
      <c r="F7" s="130">
        <v>14853</v>
      </c>
      <c r="G7" s="127">
        <v>117564</v>
      </c>
      <c r="H7" s="88"/>
      <c r="I7" s="89"/>
      <c r="J7" s="93"/>
      <c r="K7" s="89"/>
      <c r="L7" s="73"/>
      <c r="M7" s="73"/>
      <c r="N7" s="73"/>
      <c r="O7" s="73"/>
    </row>
    <row r="8" spans="1:15">
      <c r="A8" s="128" t="s">
        <v>177</v>
      </c>
      <c r="B8" s="129" t="s">
        <v>8</v>
      </c>
      <c r="C8" s="130">
        <v>24627</v>
      </c>
      <c r="D8" s="130">
        <v>15085</v>
      </c>
      <c r="E8" s="130">
        <v>8202</v>
      </c>
      <c r="F8" s="130">
        <v>2087</v>
      </c>
      <c r="G8" s="127">
        <v>50001</v>
      </c>
      <c r="H8" s="88"/>
      <c r="I8" s="89"/>
      <c r="J8" s="93"/>
      <c r="K8" s="89"/>
      <c r="L8" s="7"/>
      <c r="M8" s="7"/>
      <c r="N8" s="7"/>
      <c r="O8" s="7"/>
    </row>
    <row r="9" spans="1:15">
      <c r="A9" s="128" t="s">
        <v>178</v>
      </c>
      <c r="B9" s="129" t="s">
        <v>10</v>
      </c>
      <c r="C9" s="130">
        <v>62955</v>
      </c>
      <c r="D9" s="130">
        <v>32419</v>
      </c>
      <c r="E9" s="130">
        <v>11657</v>
      </c>
      <c r="F9" s="130">
        <v>3200</v>
      </c>
      <c r="G9" s="127">
        <v>110231</v>
      </c>
      <c r="H9" s="88"/>
      <c r="I9" s="88"/>
      <c r="J9" s="88"/>
      <c r="K9" s="89"/>
      <c r="L9" s="89"/>
      <c r="M9" s="89"/>
      <c r="N9" s="89"/>
      <c r="O9" s="89"/>
    </row>
    <row r="10" spans="1:15">
      <c r="A10" s="128" t="s">
        <v>179</v>
      </c>
      <c r="B10" s="129" t="s">
        <v>11</v>
      </c>
      <c r="C10" s="130">
        <v>12545</v>
      </c>
      <c r="D10" s="130">
        <v>29220</v>
      </c>
      <c r="E10" s="130">
        <v>37215</v>
      </c>
      <c r="F10" s="130">
        <v>72541</v>
      </c>
      <c r="G10" s="127">
        <v>151521</v>
      </c>
      <c r="H10" s="88"/>
      <c r="I10" s="89"/>
      <c r="J10" s="89"/>
      <c r="K10" s="89"/>
      <c r="L10" s="89"/>
      <c r="M10" s="89"/>
      <c r="N10" s="7"/>
      <c r="O10" s="7"/>
    </row>
    <row r="11" spans="1:15">
      <c r="A11" s="128" t="s">
        <v>180</v>
      </c>
      <c r="B11" s="129" t="s">
        <v>181</v>
      </c>
      <c r="C11" s="130">
        <v>126714</v>
      </c>
      <c r="D11" s="130">
        <v>85780</v>
      </c>
      <c r="E11" s="130">
        <v>24475</v>
      </c>
      <c r="F11" s="130">
        <v>8830</v>
      </c>
      <c r="G11" s="127">
        <v>245799</v>
      </c>
      <c r="H11" s="88"/>
      <c r="I11" s="89"/>
      <c r="J11" s="131"/>
      <c r="K11" s="89"/>
      <c r="L11" s="89"/>
      <c r="M11" s="89"/>
      <c r="N11" s="89"/>
      <c r="O11" s="89"/>
    </row>
    <row r="12" spans="1:15">
      <c r="A12" s="128" t="s">
        <v>182</v>
      </c>
      <c r="B12" s="129" t="s">
        <v>14</v>
      </c>
      <c r="C12" s="130">
        <v>37471</v>
      </c>
      <c r="D12" s="130">
        <v>21710</v>
      </c>
      <c r="E12" s="130">
        <v>9907</v>
      </c>
      <c r="F12" s="130">
        <v>2484</v>
      </c>
      <c r="G12" s="127">
        <v>71572</v>
      </c>
      <c r="H12" s="88"/>
      <c r="I12" s="89"/>
      <c r="J12" s="89"/>
      <c r="K12" s="7"/>
      <c r="L12" s="7"/>
      <c r="M12" s="7"/>
      <c r="N12" s="7"/>
      <c r="O12" s="7"/>
    </row>
    <row r="13" spans="1:15">
      <c r="A13" s="132" t="s">
        <v>183</v>
      </c>
      <c r="B13" s="133" t="s">
        <v>16</v>
      </c>
      <c r="C13" s="134">
        <v>74357</v>
      </c>
      <c r="D13" s="134">
        <v>48441</v>
      </c>
      <c r="E13" s="134">
        <v>7988</v>
      </c>
      <c r="F13" s="134">
        <v>1949</v>
      </c>
      <c r="G13" s="127">
        <v>132735</v>
      </c>
      <c r="H13" s="88"/>
      <c r="I13" s="89"/>
      <c r="J13" s="98"/>
      <c r="K13" s="99"/>
      <c r="L13" s="99"/>
      <c r="M13" s="99"/>
      <c r="N13" s="99"/>
      <c r="O13" s="99"/>
    </row>
    <row r="14" spans="1:15">
      <c r="A14" s="128" t="s">
        <v>200</v>
      </c>
      <c r="B14" s="129" t="s">
        <v>18</v>
      </c>
      <c r="C14" s="130">
        <v>25990</v>
      </c>
      <c r="D14" s="130">
        <v>19608</v>
      </c>
      <c r="E14" s="130">
        <v>3995</v>
      </c>
      <c r="F14" s="130">
        <v>1940</v>
      </c>
      <c r="G14" s="127">
        <v>51533</v>
      </c>
      <c r="H14" s="88"/>
      <c r="I14" s="89"/>
      <c r="J14" s="100"/>
      <c r="K14" s="89"/>
      <c r="L14" s="89"/>
      <c r="M14" s="7"/>
      <c r="N14" s="7"/>
      <c r="O14" s="7"/>
    </row>
    <row r="15" spans="1:15">
      <c r="A15" s="128" t="s">
        <v>184</v>
      </c>
      <c r="B15" s="129" t="s">
        <v>20</v>
      </c>
      <c r="C15" s="130">
        <v>1359</v>
      </c>
      <c r="D15" s="130">
        <v>9135</v>
      </c>
      <c r="E15" s="130">
        <v>39627</v>
      </c>
      <c r="F15" s="130">
        <v>66110</v>
      </c>
      <c r="G15" s="127">
        <v>116231</v>
      </c>
      <c r="H15" s="88"/>
      <c r="I15" s="89"/>
      <c r="J15" s="100"/>
      <c r="K15" s="89"/>
      <c r="L15" s="89"/>
      <c r="M15" s="89"/>
      <c r="N15" s="7"/>
      <c r="O15" s="7"/>
    </row>
    <row r="16" spans="1:15">
      <c r="A16" s="128" t="s">
        <v>258</v>
      </c>
      <c r="B16" s="129" t="s">
        <v>21</v>
      </c>
      <c r="C16" s="130">
        <v>19389</v>
      </c>
      <c r="D16" s="130">
        <v>11706</v>
      </c>
      <c r="E16" s="130">
        <v>7363</v>
      </c>
      <c r="F16" s="130">
        <v>233</v>
      </c>
      <c r="G16" s="127">
        <v>38691</v>
      </c>
      <c r="H16" s="88"/>
      <c r="I16" s="89"/>
      <c r="J16" s="100"/>
      <c r="K16" s="89"/>
      <c r="L16" s="89"/>
      <c r="M16" s="73"/>
      <c r="N16" s="73"/>
      <c r="O16" s="73"/>
    </row>
    <row r="17" spans="1:12">
      <c r="A17" s="128" t="s">
        <v>22</v>
      </c>
      <c r="B17" s="129" t="s">
        <v>23</v>
      </c>
      <c r="C17" s="130">
        <v>89710</v>
      </c>
      <c r="D17" s="130">
        <v>44550</v>
      </c>
      <c r="E17" s="130">
        <v>16923</v>
      </c>
      <c r="F17" s="130">
        <v>6971</v>
      </c>
      <c r="G17" s="127">
        <v>158154</v>
      </c>
      <c r="H17" s="101" t="s">
        <v>259</v>
      </c>
      <c r="I17" s="89"/>
      <c r="J17" s="89"/>
      <c r="K17" s="89"/>
      <c r="L17" s="89"/>
    </row>
    <row r="18" spans="1:12">
      <c r="A18" s="128" t="s">
        <v>24</v>
      </c>
      <c r="B18" s="129" t="s">
        <v>186</v>
      </c>
      <c r="C18" s="130">
        <v>41498</v>
      </c>
      <c r="D18" s="130">
        <v>27095</v>
      </c>
      <c r="E18" s="130">
        <v>12920</v>
      </c>
      <c r="F18" s="130">
        <v>5755</v>
      </c>
      <c r="G18" s="127">
        <v>87268</v>
      </c>
      <c r="H18" s="88"/>
      <c r="I18" s="89"/>
      <c r="J18" s="100"/>
      <c r="K18" s="89"/>
      <c r="L18" s="89"/>
    </row>
    <row r="19" spans="1:12">
      <c r="A19" s="128" t="s">
        <v>47</v>
      </c>
      <c r="B19" s="129" t="s">
        <v>26</v>
      </c>
      <c r="C19" s="130">
        <v>19164</v>
      </c>
      <c r="D19" s="130">
        <v>14081</v>
      </c>
      <c r="E19" s="130">
        <v>3635</v>
      </c>
      <c r="F19" s="130">
        <v>1345</v>
      </c>
      <c r="G19" s="127">
        <v>38225</v>
      </c>
      <c r="H19" s="88"/>
      <c r="I19" s="89"/>
      <c r="J19" s="89"/>
      <c r="K19" s="89"/>
      <c r="L19" s="89"/>
    </row>
    <row r="20" spans="1:12">
      <c r="A20" s="128" t="s">
        <v>201</v>
      </c>
      <c r="B20" s="129" t="s">
        <v>28</v>
      </c>
      <c r="C20" s="130">
        <v>98424</v>
      </c>
      <c r="D20" s="130">
        <v>59667</v>
      </c>
      <c r="E20" s="130">
        <v>27603</v>
      </c>
      <c r="F20" s="130">
        <v>8502</v>
      </c>
      <c r="G20" s="127">
        <v>194196</v>
      </c>
      <c r="H20" s="88"/>
      <c r="I20" s="89"/>
      <c r="J20" s="100"/>
      <c r="K20" s="7"/>
      <c r="L20" s="7"/>
    </row>
    <row r="21" spans="1:12">
      <c r="A21" s="128" t="s">
        <v>188</v>
      </c>
      <c r="B21" s="129" t="s">
        <v>189</v>
      </c>
      <c r="C21" s="130">
        <v>23870</v>
      </c>
      <c r="D21" s="130">
        <v>15209</v>
      </c>
      <c r="E21" s="130">
        <v>6153</v>
      </c>
      <c r="F21" s="130">
        <v>1492</v>
      </c>
      <c r="G21" s="127">
        <v>46724</v>
      </c>
      <c r="H21" s="88"/>
      <c r="I21" s="89"/>
      <c r="J21" s="100"/>
      <c r="K21" s="89"/>
      <c r="L21" s="89"/>
    </row>
    <row r="22" spans="1:12">
      <c r="A22" s="128" t="s">
        <v>190</v>
      </c>
      <c r="B22" s="129" t="s">
        <v>31</v>
      </c>
      <c r="C22" s="130">
        <v>31984</v>
      </c>
      <c r="D22" s="130">
        <v>22060</v>
      </c>
      <c r="E22" s="130">
        <v>3555</v>
      </c>
      <c r="F22" s="130">
        <v>1217</v>
      </c>
      <c r="G22" s="127">
        <v>58816</v>
      </c>
      <c r="H22" s="88"/>
      <c r="I22" s="89"/>
      <c r="J22" s="89"/>
      <c r="K22" s="89"/>
      <c r="L22" s="89"/>
    </row>
    <row r="23" spans="1:12">
      <c r="A23" s="128" t="s">
        <v>202</v>
      </c>
      <c r="B23" s="129" t="s">
        <v>33</v>
      </c>
      <c r="C23" s="130">
        <v>11195</v>
      </c>
      <c r="D23" s="130">
        <v>5625</v>
      </c>
      <c r="E23" s="130">
        <v>3206</v>
      </c>
      <c r="F23" s="130">
        <v>399</v>
      </c>
      <c r="G23" s="127">
        <v>20425</v>
      </c>
      <c r="H23" s="88"/>
      <c r="I23" s="89"/>
      <c r="J23" s="100"/>
      <c r="K23" s="100"/>
      <c r="L23" s="100"/>
    </row>
    <row r="24" spans="1:12">
      <c r="A24" s="135" t="s">
        <v>260</v>
      </c>
      <c r="B24" s="136" t="s">
        <v>261</v>
      </c>
      <c r="C24" s="137">
        <v>15852</v>
      </c>
      <c r="D24" s="137">
        <v>13253</v>
      </c>
      <c r="E24" s="137">
        <v>1411</v>
      </c>
      <c r="F24" s="137">
        <v>1090</v>
      </c>
      <c r="G24" s="127">
        <v>31606</v>
      </c>
      <c r="H24" s="88"/>
      <c r="I24" s="89"/>
      <c r="J24" s="100"/>
      <c r="K24" s="73"/>
      <c r="L24" s="73"/>
    </row>
    <row r="25" spans="1:12" ht="15.75" thickBot="1">
      <c r="A25" s="138" t="s">
        <v>36</v>
      </c>
      <c r="B25" s="139" t="s">
        <v>37</v>
      </c>
      <c r="C25" s="140">
        <v>9001</v>
      </c>
      <c r="D25" s="140">
        <v>6048</v>
      </c>
      <c r="E25" s="140">
        <v>956</v>
      </c>
      <c r="F25" s="140">
        <v>41</v>
      </c>
      <c r="G25" s="127">
        <v>16046</v>
      </c>
      <c r="H25" s="88"/>
      <c r="I25" s="89"/>
      <c r="J25" s="89"/>
      <c r="K25" s="89"/>
      <c r="L25" s="89"/>
    </row>
    <row r="26" spans="1:12">
      <c r="A26" s="141" t="s">
        <v>66</v>
      </c>
      <c r="B26" s="142" t="s">
        <v>39</v>
      </c>
      <c r="C26" s="143">
        <v>961524</v>
      </c>
      <c r="D26" s="143">
        <v>623691</v>
      </c>
      <c r="E26" s="143">
        <v>312315</v>
      </c>
      <c r="F26" s="143">
        <v>222103</v>
      </c>
      <c r="G26" s="143">
        <v>2119633</v>
      </c>
      <c r="H26" s="88"/>
      <c r="I26" s="89"/>
      <c r="J26" s="89"/>
      <c r="K26" s="7"/>
      <c r="L26" s="7"/>
    </row>
    <row r="27" spans="1:12">
      <c r="A27" s="1698" t="s">
        <v>1550</v>
      </c>
      <c r="B27" s="1698"/>
      <c r="C27" s="1698"/>
      <c r="D27" s="144"/>
      <c r="E27" s="1698" t="s">
        <v>1551</v>
      </c>
      <c r="F27" s="1698"/>
      <c r="G27" s="1698"/>
      <c r="H27" s="72"/>
      <c r="I27" s="73"/>
      <c r="J27" s="89"/>
      <c r="K27" s="73"/>
      <c r="L27" s="73"/>
    </row>
    <row r="28" spans="1:12" hidden="1">
      <c r="A28" s="73"/>
      <c r="B28" s="73" t="s">
        <v>3</v>
      </c>
      <c r="C28" s="73">
        <v>158081</v>
      </c>
      <c r="D28" s="73">
        <v>94414</v>
      </c>
      <c r="E28" s="73">
        <v>45731</v>
      </c>
      <c r="F28" s="73">
        <v>16082</v>
      </c>
      <c r="G28" s="73">
        <v>314308</v>
      </c>
      <c r="H28" s="72"/>
      <c r="I28" s="73"/>
      <c r="J28" s="73"/>
      <c r="K28" s="73"/>
      <c r="L28" s="73"/>
    </row>
    <row r="29" spans="1:12" hidden="1">
      <c r="A29" s="73"/>
      <c r="B29" s="73" t="s">
        <v>262</v>
      </c>
      <c r="C29" s="73">
        <v>28785</v>
      </c>
      <c r="D29" s="73">
        <v>18190</v>
      </c>
      <c r="E29" s="73">
        <v>16030</v>
      </c>
      <c r="F29" s="73">
        <v>4982</v>
      </c>
      <c r="G29" s="73">
        <v>67987</v>
      </c>
      <c r="H29" s="72"/>
      <c r="I29" s="73"/>
      <c r="J29" s="73"/>
      <c r="K29" s="73"/>
      <c r="L29" s="73"/>
    </row>
    <row r="30" spans="1:12" hidden="1">
      <c r="A30" s="73"/>
      <c r="B30" s="73"/>
      <c r="C30" s="89">
        <v>186866</v>
      </c>
      <c r="D30" s="89">
        <v>112604</v>
      </c>
      <c r="E30" s="89">
        <v>61761</v>
      </c>
      <c r="F30" s="89">
        <v>21064</v>
      </c>
      <c r="G30" s="89">
        <v>382295</v>
      </c>
      <c r="H30" s="72"/>
      <c r="I30" s="73"/>
      <c r="J30" s="73"/>
      <c r="K30" s="73"/>
      <c r="L30" s="73"/>
    </row>
    <row r="31" spans="1:12" hidden="1">
      <c r="A31" s="7"/>
      <c r="B31" s="7"/>
      <c r="C31" s="89"/>
      <c r="D31" s="7"/>
      <c r="E31" s="7"/>
      <c r="F31" s="7"/>
      <c r="G31" s="7"/>
      <c r="H31" s="7"/>
      <c r="I31" s="7"/>
      <c r="J31" s="7"/>
      <c r="K31" s="7"/>
      <c r="L31" s="7"/>
    </row>
    <row r="32" spans="1:12" hidden="1">
      <c r="A32" s="7"/>
      <c r="B32" s="73" t="s">
        <v>44</v>
      </c>
      <c r="C32" s="73">
        <v>37001</v>
      </c>
      <c r="D32" s="73">
        <v>21388</v>
      </c>
      <c r="E32" s="73">
        <v>9861</v>
      </c>
      <c r="F32" s="73">
        <v>2460</v>
      </c>
      <c r="G32" s="73">
        <v>70710</v>
      </c>
      <c r="H32" s="7"/>
      <c r="I32" s="7"/>
      <c r="J32" s="7"/>
      <c r="K32" s="7"/>
      <c r="L32" s="7"/>
    </row>
    <row r="33" spans="2:7" hidden="1">
      <c r="B33" s="73" t="s">
        <v>264</v>
      </c>
      <c r="C33" s="73">
        <v>470</v>
      </c>
      <c r="D33" s="73">
        <v>322</v>
      </c>
      <c r="E33" s="73">
        <v>46</v>
      </c>
      <c r="F33" s="73">
        <v>24</v>
      </c>
      <c r="G33" s="73">
        <v>862</v>
      </c>
    </row>
    <row r="34" spans="2:7" hidden="1">
      <c r="B34" s="7"/>
      <c r="C34" s="73">
        <v>37471</v>
      </c>
      <c r="D34" s="73">
        <v>21710</v>
      </c>
      <c r="E34" s="73">
        <v>9907</v>
      </c>
      <c r="F34" s="73">
        <v>2484</v>
      </c>
      <c r="G34" s="73">
        <v>71572</v>
      </c>
    </row>
    <row r="35" spans="2:7" hidden="1">
      <c r="B35" s="7"/>
      <c r="C35" s="7"/>
      <c r="D35" s="7"/>
      <c r="E35" s="7"/>
      <c r="F35" s="7"/>
      <c r="G35" s="7"/>
    </row>
    <row r="36" spans="2:7" hidden="1">
      <c r="B36" s="10"/>
      <c r="C36" s="10"/>
      <c r="D36" s="10"/>
      <c r="E36" s="10"/>
      <c r="F36" s="10"/>
      <c r="G36" s="10"/>
    </row>
    <row r="37" spans="2:7">
      <c r="B37" s="10"/>
      <c r="C37" s="10"/>
      <c r="D37" s="10"/>
      <c r="E37" s="10"/>
      <c r="F37" s="10"/>
      <c r="G37" s="10"/>
    </row>
  </sheetData>
  <mergeCells count="4">
    <mergeCell ref="C4:D4"/>
    <mergeCell ref="E4:F4"/>
    <mergeCell ref="A27:C27"/>
    <mergeCell ref="E27:G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N40"/>
  <sheetViews>
    <sheetView rightToLeft="1" zoomScaleNormal="100" workbookViewId="0">
      <selection activeCell="A39" sqref="A39"/>
    </sheetView>
  </sheetViews>
  <sheetFormatPr defaultRowHeight="15"/>
  <sheetData>
    <row r="1" spans="1:9">
      <c r="A1" s="145" t="s">
        <v>271</v>
      </c>
      <c r="B1" s="112"/>
      <c r="C1" s="112"/>
      <c r="D1" s="112"/>
      <c r="E1" s="112"/>
      <c r="F1" s="112"/>
      <c r="G1" s="112"/>
      <c r="H1" s="146"/>
      <c r="I1" s="146"/>
    </row>
    <row r="2" spans="1:9" ht="28.5" customHeight="1">
      <c r="A2" s="113" t="s">
        <v>272</v>
      </c>
      <c r="B2" s="148"/>
      <c r="C2" s="148"/>
      <c r="D2" s="148"/>
      <c r="E2" s="148"/>
      <c r="F2" s="148"/>
      <c r="G2" s="148"/>
      <c r="H2" s="146"/>
      <c r="I2" s="146"/>
    </row>
    <row r="3" spans="1:9">
      <c r="A3" s="114" t="s">
        <v>273</v>
      </c>
      <c r="B3" s="115"/>
      <c r="C3" s="115"/>
      <c r="D3" s="115"/>
      <c r="E3" s="115"/>
      <c r="F3" s="116"/>
      <c r="G3" s="116" t="s">
        <v>274</v>
      </c>
      <c r="H3" s="146"/>
      <c r="I3" s="146"/>
    </row>
    <row r="4" spans="1:9">
      <c r="A4" s="117" t="s">
        <v>0</v>
      </c>
      <c r="B4" s="118"/>
      <c r="C4" s="1694" t="s">
        <v>103</v>
      </c>
      <c r="D4" s="1695"/>
      <c r="E4" s="1696" t="s">
        <v>104</v>
      </c>
      <c r="F4" s="1697"/>
      <c r="G4" s="119" t="s">
        <v>60</v>
      </c>
      <c r="H4" s="146"/>
      <c r="I4" s="146"/>
    </row>
    <row r="5" spans="1:9" ht="24">
      <c r="A5" s="120" t="s">
        <v>41</v>
      </c>
      <c r="B5" s="121"/>
      <c r="C5" s="122" t="s">
        <v>106</v>
      </c>
      <c r="D5" s="122" t="s">
        <v>107</v>
      </c>
      <c r="E5" s="122" t="s">
        <v>106</v>
      </c>
      <c r="F5" s="122" t="s">
        <v>107</v>
      </c>
      <c r="G5" s="123" t="s">
        <v>39</v>
      </c>
      <c r="H5" s="146"/>
      <c r="I5" s="146"/>
    </row>
    <row r="6" spans="1:9">
      <c r="A6" s="124" t="s">
        <v>175</v>
      </c>
      <c r="B6" s="125" t="s">
        <v>4</v>
      </c>
      <c r="C6" s="126">
        <v>712094</v>
      </c>
      <c r="D6" s="126">
        <v>871114</v>
      </c>
      <c r="E6" s="126">
        <v>109646</v>
      </c>
      <c r="F6" s="126">
        <v>82917</v>
      </c>
      <c r="G6" s="127">
        <v>1775771</v>
      </c>
      <c r="H6" s="146"/>
      <c r="I6" s="146"/>
    </row>
    <row r="7" spans="1:9">
      <c r="A7" s="128" t="s">
        <v>257</v>
      </c>
      <c r="B7" s="129" t="s">
        <v>6</v>
      </c>
      <c r="C7" s="130">
        <v>433441</v>
      </c>
      <c r="D7" s="130">
        <v>496147</v>
      </c>
      <c r="E7" s="130">
        <v>71042</v>
      </c>
      <c r="F7" s="130">
        <v>57908</v>
      </c>
      <c r="G7" s="127">
        <v>1058538</v>
      </c>
      <c r="H7" s="144"/>
      <c r="I7" s="144"/>
    </row>
    <row r="8" spans="1:9">
      <c r="A8" s="128" t="s">
        <v>177</v>
      </c>
      <c r="B8" s="129" t="s">
        <v>8</v>
      </c>
      <c r="C8" s="130">
        <v>274549</v>
      </c>
      <c r="D8" s="130">
        <v>331417</v>
      </c>
      <c r="E8" s="130">
        <v>31619</v>
      </c>
      <c r="F8" s="130">
        <v>32721</v>
      </c>
      <c r="G8" s="127">
        <v>670306</v>
      </c>
      <c r="H8" s="146"/>
      <c r="I8" s="146"/>
    </row>
    <row r="9" spans="1:9">
      <c r="A9" s="128" t="s">
        <v>178</v>
      </c>
      <c r="B9" s="129" t="s">
        <v>10</v>
      </c>
      <c r="C9" s="130">
        <v>222353</v>
      </c>
      <c r="D9" s="130">
        <v>261476</v>
      </c>
      <c r="E9" s="130">
        <v>23317</v>
      </c>
      <c r="F9" s="130">
        <v>20977</v>
      </c>
      <c r="G9" s="127">
        <v>528123</v>
      </c>
      <c r="H9" s="146"/>
      <c r="I9" s="146"/>
    </row>
    <row r="10" spans="1:9">
      <c r="A10" s="128" t="s">
        <v>179</v>
      </c>
      <c r="B10" s="129" t="s">
        <v>11</v>
      </c>
      <c r="C10" s="130">
        <v>385612</v>
      </c>
      <c r="D10" s="130">
        <v>345867</v>
      </c>
      <c r="E10" s="130">
        <v>38698</v>
      </c>
      <c r="F10" s="130">
        <v>29483</v>
      </c>
      <c r="G10" s="127">
        <v>799660</v>
      </c>
      <c r="H10" s="146"/>
      <c r="I10" s="149"/>
    </row>
    <row r="11" spans="1:9">
      <c r="A11" s="128" t="s">
        <v>180</v>
      </c>
      <c r="B11" s="129" t="s">
        <v>181</v>
      </c>
      <c r="C11" s="130">
        <v>452280</v>
      </c>
      <c r="D11" s="130">
        <v>614824</v>
      </c>
      <c r="E11" s="130">
        <v>36741</v>
      </c>
      <c r="F11" s="130">
        <v>29253</v>
      </c>
      <c r="G11" s="127">
        <v>1133098</v>
      </c>
      <c r="H11" s="146"/>
      <c r="I11" s="146"/>
    </row>
    <row r="12" spans="1:9">
      <c r="A12" s="128" t="s">
        <v>182</v>
      </c>
      <c r="B12" s="129" t="s">
        <v>14</v>
      </c>
      <c r="C12" s="130">
        <v>530671</v>
      </c>
      <c r="D12" s="130">
        <v>577737</v>
      </c>
      <c r="E12" s="130">
        <v>96059</v>
      </c>
      <c r="F12" s="130">
        <v>71854</v>
      </c>
      <c r="G12" s="127">
        <v>1276321</v>
      </c>
      <c r="H12" s="146"/>
      <c r="I12" s="146"/>
    </row>
    <row r="13" spans="1:9">
      <c r="A13" s="132" t="s">
        <v>183</v>
      </c>
      <c r="B13" s="133" t="s">
        <v>16</v>
      </c>
      <c r="C13" s="134">
        <v>179124</v>
      </c>
      <c r="D13" s="134">
        <v>229444</v>
      </c>
      <c r="E13" s="134">
        <v>6880</v>
      </c>
      <c r="F13" s="134">
        <v>5641</v>
      </c>
      <c r="G13" s="127">
        <v>421089</v>
      </c>
      <c r="H13" s="150"/>
      <c r="I13" s="150"/>
    </row>
    <row r="14" spans="1:9">
      <c r="A14" s="128" t="s">
        <v>200</v>
      </c>
      <c r="B14" s="129" t="s">
        <v>18</v>
      </c>
      <c r="C14" s="130">
        <v>66826</v>
      </c>
      <c r="D14" s="130">
        <v>90480</v>
      </c>
      <c r="E14" s="130">
        <v>7084</v>
      </c>
      <c r="F14" s="130">
        <v>5082</v>
      </c>
      <c r="G14" s="127">
        <v>169472</v>
      </c>
      <c r="H14" s="146"/>
      <c r="I14" s="146"/>
    </row>
    <row r="15" spans="1:9">
      <c r="A15" s="128" t="s">
        <v>275</v>
      </c>
      <c r="B15" s="129" t="s">
        <v>20</v>
      </c>
      <c r="C15" s="130">
        <v>433198</v>
      </c>
      <c r="D15" s="130">
        <v>483901</v>
      </c>
      <c r="E15" s="130">
        <v>33150</v>
      </c>
      <c r="F15" s="130">
        <v>23223</v>
      </c>
      <c r="G15" s="127">
        <v>973472</v>
      </c>
      <c r="H15" s="144"/>
      <c r="I15" s="144"/>
    </row>
    <row r="16" spans="1:9">
      <c r="A16" s="128" t="s">
        <v>276</v>
      </c>
      <c r="B16" s="129" t="s">
        <v>21</v>
      </c>
      <c r="C16" s="130">
        <v>110290</v>
      </c>
      <c r="D16" s="130">
        <v>135020</v>
      </c>
      <c r="E16" s="130">
        <v>21163</v>
      </c>
      <c r="F16" s="130">
        <v>5578</v>
      </c>
      <c r="G16" s="127">
        <v>272051</v>
      </c>
      <c r="H16" s="144"/>
      <c r="I16" s="144"/>
    </row>
    <row r="17" spans="1:14">
      <c r="A17" s="128" t="s">
        <v>185</v>
      </c>
      <c r="B17" s="129" t="s">
        <v>23</v>
      </c>
      <c r="C17" s="130">
        <v>264936</v>
      </c>
      <c r="D17" s="130">
        <v>146067</v>
      </c>
      <c r="E17" s="130">
        <v>39643</v>
      </c>
      <c r="F17" s="130">
        <v>20890</v>
      </c>
      <c r="G17" s="127">
        <v>471536</v>
      </c>
      <c r="H17" s="146"/>
      <c r="I17" s="146"/>
      <c r="J17" s="146"/>
      <c r="K17" s="146"/>
      <c r="L17" s="146"/>
      <c r="M17" s="146"/>
      <c r="N17" s="146"/>
    </row>
    <row r="18" spans="1:14">
      <c r="A18" s="128" t="s">
        <v>24</v>
      </c>
      <c r="B18" s="129" t="s">
        <v>186</v>
      </c>
      <c r="C18" s="130">
        <v>101229</v>
      </c>
      <c r="D18" s="130">
        <v>137092</v>
      </c>
      <c r="E18" s="130">
        <v>7700</v>
      </c>
      <c r="F18" s="130">
        <v>7184</v>
      </c>
      <c r="G18" s="127">
        <v>253205</v>
      </c>
      <c r="H18" s="146"/>
      <c r="I18" s="146"/>
      <c r="J18" s="146"/>
      <c r="K18" s="146"/>
      <c r="L18" s="146"/>
      <c r="M18" s="146"/>
      <c r="N18" s="146"/>
    </row>
    <row r="19" spans="1:14">
      <c r="A19" s="128" t="s">
        <v>47</v>
      </c>
      <c r="B19" s="129" t="s">
        <v>26</v>
      </c>
      <c r="C19" s="130">
        <v>146245</v>
      </c>
      <c r="D19" s="130">
        <v>147178</v>
      </c>
      <c r="E19" s="130">
        <v>16961</v>
      </c>
      <c r="F19" s="130">
        <v>9156</v>
      </c>
      <c r="G19" s="127">
        <v>319540</v>
      </c>
      <c r="H19" s="146"/>
      <c r="I19" s="146"/>
      <c r="J19" s="146"/>
      <c r="K19" s="146"/>
      <c r="L19" s="146"/>
      <c r="M19" s="146"/>
      <c r="N19" s="146"/>
    </row>
    <row r="20" spans="1:14">
      <c r="A20" s="128" t="s">
        <v>201</v>
      </c>
      <c r="B20" s="129" t="s">
        <v>28</v>
      </c>
      <c r="C20" s="130">
        <v>310080</v>
      </c>
      <c r="D20" s="130">
        <v>330135</v>
      </c>
      <c r="E20" s="130">
        <v>52852</v>
      </c>
      <c r="F20" s="130">
        <v>38845</v>
      </c>
      <c r="G20" s="127">
        <v>731912</v>
      </c>
      <c r="H20" s="146"/>
      <c r="I20" s="146"/>
      <c r="J20" s="146"/>
      <c r="K20" s="146"/>
      <c r="L20" s="146"/>
      <c r="M20" s="146"/>
      <c r="N20" s="146"/>
    </row>
    <row r="21" spans="1:14">
      <c r="A21" s="128" t="s">
        <v>188</v>
      </c>
      <c r="B21" s="129" t="s">
        <v>189</v>
      </c>
      <c r="C21" s="130">
        <v>81808</v>
      </c>
      <c r="D21" s="130">
        <v>136407</v>
      </c>
      <c r="E21" s="130">
        <v>14672</v>
      </c>
      <c r="F21" s="130">
        <v>12598</v>
      </c>
      <c r="G21" s="127">
        <v>245485</v>
      </c>
      <c r="H21" s="146"/>
      <c r="I21" s="146"/>
      <c r="J21" s="146"/>
      <c r="K21" s="146"/>
      <c r="L21" s="146"/>
      <c r="M21" s="146"/>
      <c r="N21" s="146"/>
    </row>
    <row r="22" spans="1:14">
      <c r="A22" s="128" t="s">
        <v>190</v>
      </c>
      <c r="B22" s="129" t="s">
        <v>31</v>
      </c>
      <c r="C22" s="130">
        <v>130873</v>
      </c>
      <c r="D22" s="130">
        <v>155719</v>
      </c>
      <c r="E22" s="130">
        <v>8829</v>
      </c>
      <c r="F22" s="130">
        <v>5321</v>
      </c>
      <c r="G22" s="127">
        <v>300742</v>
      </c>
      <c r="H22" s="146"/>
      <c r="I22" s="146"/>
      <c r="J22" s="146"/>
      <c r="K22" s="146"/>
      <c r="L22" s="146"/>
      <c r="M22" s="146"/>
      <c r="N22" s="146"/>
    </row>
    <row r="23" spans="1:14">
      <c r="A23" s="128" t="s">
        <v>277</v>
      </c>
      <c r="B23" s="129" t="s">
        <v>33</v>
      </c>
      <c r="C23" s="130">
        <v>101654</v>
      </c>
      <c r="D23" s="130">
        <v>129668</v>
      </c>
      <c r="E23" s="130">
        <v>20181</v>
      </c>
      <c r="F23" s="130">
        <v>19699</v>
      </c>
      <c r="G23" s="127">
        <v>271202</v>
      </c>
      <c r="H23" s="144"/>
      <c r="I23" s="144"/>
      <c r="J23" s="144"/>
      <c r="K23" s="144"/>
      <c r="L23" s="144"/>
      <c r="M23" s="144"/>
      <c r="N23" s="144"/>
    </row>
    <row r="24" spans="1:14">
      <c r="A24" s="135" t="s">
        <v>260</v>
      </c>
      <c r="B24" s="136" t="s">
        <v>261</v>
      </c>
      <c r="C24" s="137">
        <v>86607</v>
      </c>
      <c r="D24" s="137">
        <v>79040</v>
      </c>
      <c r="E24" s="137">
        <v>7412</v>
      </c>
      <c r="F24" s="137">
        <v>5581</v>
      </c>
      <c r="G24" s="127">
        <v>178640</v>
      </c>
      <c r="H24" s="144"/>
      <c r="I24" s="144"/>
      <c r="J24" s="144"/>
      <c r="K24" s="144"/>
      <c r="L24" s="144"/>
      <c r="M24" s="144"/>
      <c r="N24" s="144"/>
    </row>
    <row r="25" spans="1:14" ht="15.75" thickBot="1">
      <c r="A25" s="138" t="s">
        <v>36</v>
      </c>
      <c r="B25" s="139" t="s">
        <v>37</v>
      </c>
      <c r="C25" s="140">
        <v>29048</v>
      </c>
      <c r="D25" s="140">
        <v>33630</v>
      </c>
      <c r="E25" s="140">
        <v>2190</v>
      </c>
      <c r="F25" s="140">
        <v>913</v>
      </c>
      <c r="G25" s="127">
        <v>65781</v>
      </c>
      <c r="H25" s="146"/>
      <c r="I25" s="146"/>
      <c r="J25" s="146"/>
      <c r="K25" s="146"/>
      <c r="L25" s="146"/>
      <c r="M25" s="146"/>
      <c r="N25" s="146"/>
    </row>
    <row r="26" spans="1:14">
      <c r="A26" s="141" t="s">
        <v>66</v>
      </c>
      <c r="B26" s="142" t="s">
        <v>39</v>
      </c>
      <c r="C26" s="143">
        <v>5052918</v>
      </c>
      <c r="D26" s="143">
        <v>5732363</v>
      </c>
      <c r="E26" s="143">
        <v>645839</v>
      </c>
      <c r="F26" s="143">
        <v>484824</v>
      </c>
      <c r="G26" s="143">
        <v>11915944</v>
      </c>
      <c r="H26" s="146"/>
      <c r="I26" s="146"/>
      <c r="J26" s="146"/>
      <c r="K26" s="146"/>
      <c r="L26" s="146"/>
      <c r="M26" s="146"/>
      <c r="N26" s="146"/>
    </row>
    <row r="27" spans="1:14">
      <c r="A27" s="151" t="s">
        <v>1552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</row>
    <row r="28" spans="1:14" hidden="1">
      <c r="A28" s="144"/>
      <c r="B28" s="144" t="s">
        <v>3</v>
      </c>
      <c r="C28" s="144">
        <v>588357</v>
      </c>
      <c r="D28" s="144">
        <v>725942</v>
      </c>
      <c r="E28" s="144">
        <v>107257</v>
      </c>
      <c r="F28" s="144">
        <v>76674</v>
      </c>
      <c r="G28" s="144">
        <v>1498230</v>
      </c>
      <c r="H28" s="144"/>
      <c r="I28" s="144"/>
      <c r="J28" s="144"/>
      <c r="K28" s="144"/>
      <c r="L28" s="144"/>
      <c r="M28" s="144"/>
      <c r="N28" s="144"/>
    </row>
    <row r="29" spans="1:14" hidden="1">
      <c r="A29" s="144"/>
      <c r="B29" s="144" t="s">
        <v>262</v>
      </c>
      <c r="C29" s="144">
        <v>18604</v>
      </c>
      <c r="D29" s="144">
        <v>50717</v>
      </c>
      <c r="E29" s="144">
        <v>1182</v>
      </c>
      <c r="F29" s="144">
        <v>5117</v>
      </c>
      <c r="G29" s="144">
        <v>75620</v>
      </c>
      <c r="H29" s="144"/>
      <c r="I29" s="144"/>
      <c r="J29" s="144"/>
      <c r="K29" s="144"/>
      <c r="L29" s="144"/>
      <c r="M29" s="144"/>
      <c r="N29" s="144"/>
    </row>
    <row r="30" spans="1:14" hidden="1">
      <c r="A30" s="144"/>
      <c r="B30" s="144" t="s">
        <v>263</v>
      </c>
      <c r="C30" s="144">
        <v>92133</v>
      </c>
      <c r="D30" s="144">
        <v>73761</v>
      </c>
      <c r="E30" s="144">
        <v>1207</v>
      </c>
      <c r="F30" s="144">
        <v>1126</v>
      </c>
      <c r="G30" s="144">
        <v>168227</v>
      </c>
      <c r="H30" s="144"/>
      <c r="I30" s="144"/>
      <c r="J30" s="144"/>
      <c r="K30" s="144"/>
      <c r="L30" s="144"/>
      <c r="M30" s="144"/>
      <c r="N30" s="144"/>
    </row>
    <row r="31" spans="1:14" hidden="1">
      <c r="A31" s="144"/>
      <c r="B31" s="144" t="s">
        <v>264</v>
      </c>
      <c r="C31" s="149">
        <v>13000</v>
      </c>
      <c r="D31" s="149">
        <v>20694</v>
      </c>
      <c r="E31" s="144"/>
      <c r="F31" s="144"/>
      <c r="G31" s="149">
        <v>33694</v>
      </c>
      <c r="H31" s="144"/>
      <c r="I31" s="144"/>
      <c r="J31" s="144"/>
      <c r="K31" s="144"/>
      <c r="L31" s="144"/>
      <c r="M31" s="144"/>
      <c r="N31" s="144"/>
    </row>
    <row r="32" spans="1:14" hidden="1">
      <c r="A32" s="144"/>
      <c r="B32" s="144"/>
      <c r="C32" s="149">
        <v>712094</v>
      </c>
      <c r="D32" s="149">
        <v>871114</v>
      </c>
      <c r="E32" s="149">
        <v>109646</v>
      </c>
      <c r="F32" s="149">
        <v>82917</v>
      </c>
      <c r="G32" s="149">
        <v>1775771</v>
      </c>
      <c r="H32" s="144"/>
      <c r="I32" s="144"/>
      <c r="J32" s="144"/>
      <c r="K32" s="144"/>
      <c r="L32" s="144"/>
      <c r="M32" s="144"/>
      <c r="N32" s="144"/>
    </row>
    <row r="33" spans="2:7" hidden="1">
      <c r="B33" s="144"/>
      <c r="C33" s="144"/>
      <c r="D33" s="144"/>
      <c r="E33" s="144"/>
      <c r="F33" s="144"/>
      <c r="G33" s="144"/>
    </row>
    <row r="34" spans="2:7" hidden="1">
      <c r="B34" s="144" t="s">
        <v>44</v>
      </c>
      <c r="C34" s="144">
        <v>412673</v>
      </c>
      <c r="D34" s="144">
        <v>447060</v>
      </c>
      <c r="E34" s="144">
        <v>82338</v>
      </c>
      <c r="F34" s="144">
        <v>54840</v>
      </c>
      <c r="G34" s="144">
        <v>996911</v>
      </c>
    </row>
    <row r="35" spans="2:7" hidden="1">
      <c r="B35" s="144" t="s">
        <v>264</v>
      </c>
      <c r="C35" s="144">
        <v>117998</v>
      </c>
      <c r="D35" s="144">
        <v>130677</v>
      </c>
      <c r="E35" s="144">
        <v>13721</v>
      </c>
      <c r="F35" s="144">
        <v>17014</v>
      </c>
      <c r="G35" s="144">
        <v>279410</v>
      </c>
    </row>
    <row r="36" spans="2:7" hidden="1">
      <c r="B36" s="144"/>
      <c r="C36" s="144">
        <v>530671</v>
      </c>
      <c r="D36" s="144">
        <v>577737</v>
      </c>
      <c r="E36" s="144">
        <v>96059</v>
      </c>
      <c r="F36" s="144">
        <v>71854</v>
      </c>
      <c r="G36" s="144">
        <v>1276321</v>
      </c>
    </row>
    <row r="37" spans="2:7" hidden="1">
      <c r="B37" s="144"/>
      <c r="C37" s="144"/>
      <c r="D37" s="144"/>
      <c r="E37" s="144"/>
      <c r="F37" s="144"/>
      <c r="G37" s="144"/>
    </row>
    <row r="38" spans="2:7" hidden="1">
      <c r="B38" s="144"/>
      <c r="C38" s="144"/>
      <c r="D38" s="144"/>
      <c r="E38" s="144"/>
      <c r="F38" s="144"/>
      <c r="G38" s="144"/>
    </row>
    <row r="39" spans="2:7">
      <c r="B39" s="144"/>
      <c r="C39" s="144"/>
      <c r="D39" s="144"/>
      <c r="E39" s="144"/>
      <c r="F39" s="144"/>
      <c r="G39" s="144"/>
    </row>
    <row r="40" spans="2:7">
      <c r="B40" s="147"/>
      <c r="C40" s="147"/>
      <c r="D40" s="147"/>
      <c r="E40" s="147"/>
      <c r="F40" s="147"/>
      <c r="G40" s="147"/>
    </row>
  </sheetData>
  <mergeCells count="2"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Y29"/>
  <sheetViews>
    <sheetView showGridLines="0" rightToLeft="1" zoomScale="110" zoomScaleNormal="110" workbookViewId="0">
      <selection activeCell="K6" sqref="K6"/>
    </sheetView>
  </sheetViews>
  <sheetFormatPr defaultColWidth="7.7109375" defaultRowHeight="14.25"/>
  <cols>
    <col min="1" max="1" width="9.7109375" style="186" customWidth="1"/>
    <col min="2" max="2" width="13.7109375" style="186" customWidth="1"/>
    <col min="3" max="8" width="11.140625" style="186" customWidth="1"/>
    <col min="9" max="9" width="12.85546875" style="201" customWidth="1"/>
    <col min="10" max="10" width="13.42578125" style="186" customWidth="1"/>
    <col min="11" max="11" width="15.140625" style="186" customWidth="1"/>
    <col min="12" max="12" width="11.140625" style="183" hidden="1" customWidth="1"/>
    <col min="13" max="13" width="11.28515625" style="184" hidden="1" customWidth="1"/>
    <col min="14" max="14" width="10.5703125" style="184" customWidth="1"/>
    <col min="15" max="15" width="12.140625" style="184" customWidth="1"/>
    <col min="16" max="16" width="14.85546875" style="186" customWidth="1"/>
    <col min="17" max="17" width="12.42578125" style="186" customWidth="1"/>
    <col min="18" max="18" width="14.28515625" style="186" customWidth="1"/>
    <col min="19" max="19" width="7.85546875" style="186" customWidth="1"/>
    <col min="20" max="20" width="14.85546875" style="186" customWidth="1"/>
    <col min="21" max="256" width="7.7109375" style="186"/>
    <col min="257" max="257" width="9.7109375" style="186" customWidth="1"/>
    <col min="258" max="258" width="13.7109375" style="186" customWidth="1"/>
    <col min="259" max="264" width="11.140625" style="186" customWidth="1"/>
    <col min="265" max="265" width="12.85546875" style="186" customWidth="1"/>
    <col min="266" max="266" width="13.42578125" style="186" customWidth="1"/>
    <col min="267" max="267" width="15.140625" style="186" customWidth="1"/>
    <col min="268" max="269" width="0" style="186" hidden="1" customWidth="1"/>
    <col min="270" max="270" width="10.5703125" style="186" customWidth="1"/>
    <col min="271" max="271" width="12.140625" style="186" customWidth="1"/>
    <col min="272" max="272" width="14.85546875" style="186" customWidth="1"/>
    <col min="273" max="273" width="12.42578125" style="186" customWidth="1"/>
    <col min="274" max="274" width="14.28515625" style="186" customWidth="1"/>
    <col min="275" max="275" width="7.85546875" style="186" customWidth="1"/>
    <col min="276" max="276" width="14.85546875" style="186" customWidth="1"/>
    <col min="277" max="512" width="7.7109375" style="186"/>
    <col min="513" max="513" width="9.7109375" style="186" customWidth="1"/>
    <col min="514" max="514" width="13.7109375" style="186" customWidth="1"/>
    <col min="515" max="520" width="11.140625" style="186" customWidth="1"/>
    <col min="521" max="521" width="12.85546875" style="186" customWidth="1"/>
    <col min="522" max="522" width="13.42578125" style="186" customWidth="1"/>
    <col min="523" max="523" width="15.140625" style="186" customWidth="1"/>
    <col min="524" max="525" width="0" style="186" hidden="1" customWidth="1"/>
    <col min="526" max="526" width="10.5703125" style="186" customWidth="1"/>
    <col min="527" max="527" width="12.140625" style="186" customWidth="1"/>
    <col min="528" max="528" width="14.85546875" style="186" customWidth="1"/>
    <col min="529" max="529" width="12.42578125" style="186" customWidth="1"/>
    <col min="530" max="530" width="14.28515625" style="186" customWidth="1"/>
    <col min="531" max="531" width="7.85546875" style="186" customWidth="1"/>
    <col min="532" max="532" width="14.85546875" style="186" customWidth="1"/>
    <col min="533" max="768" width="7.7109375" style="186"/>
    <col min="769" max="769" width="9.7109375" style="186" customWidth="1"/>
    <col min="770" max="770" width="13.7109375" style="186" customWidth="1"/>
    <col min="771" max="776" width="11.140625" style="186" customWidth="1"/>
    <col min="777" max="777" width="12.85546875" style="186" customWidth="1"/>
    <col min="778" max="778" width="13.42578125" style="186" customWidth="1"/>
    <col min="779" max="779" width="15.140625" style="186" customWidth="1"/>
    <col min="780" max="781" width="0" style="186" hidden="1" customWidth="1"/>
    <col min="782" max="782" width="10.5703125" style="186" customWidth="1"/>
    <col min="783" max="783" width="12.140625" style="186" customWidth="1"/>
    <col min="784" max="784" width="14.85546875" style="186" customWidth="1"/>
    <col min="785" max="785" width="12.42578125" style="186" customWidth="1"/>
    <col min="786" max="786" width="14.28515625" style="186" customWidth="1"/>
    <col min="787" max="787" width="7.85546875" style="186" customWidth="1"/>
    <col min="788" max="788" width="14.85546875" style="186" customWidth="1"/>
    <col min="789" max="1024" width="7.7109375" style="186"/>
    <col min="1025" max="1025" width="9.7109375" style="186" customWidth="1"/>
    <col min="1026" max="1026" width="13.7109375" style="186" customWidth="1"/>
    <col min="1027" max="1032" width="11.140625" style="186" customWidth="1"/>
    <col min="1033" max="1033" width="12.85546875" style="186" customWidth="1"/>
    <col min="1034" max="1034" width="13.42578125" style="186" customWidth="1"/>
    <col min="1035" max="1035" width="15.140625" style="186" customWidth="1"/>
    <col min="1036" max="1037" width="0" style="186" hidden="1" customWidth="1"/>
    <col min="1038" max="1038" width="10.5703125" style="186" customWidth="1"/>
    <col min="1039" max="1039" width="12.140625" style="186" customWidth="1"/>
    <col min="1040" max="1040" width="14.85546875" style="186" customWidth="1"/>
    <col min="1041" max="1041" width="12.42578125" style="186" customWidth="1"/>
    <col min="1042" max="1042" width="14.28515625" style="186" customWidth="1"/>
    <col min="1043" max="1043" width="7.85546875" style="186" customWidth="1"/>
    <col min="1044" max="1044" width="14.85546875" style="186" customWidth="1"/>
    <col min="1045" max="1280" width="7.7109375" style="186"/>
    <col min="1281" max="1281" width="9.7109375" style="186" customWidth="1"/>
    <col min="1282" max="1282" width="13.7109375" style="186" customWidth="1"/>
    <col min="1283" max="1288" width="11.140625" style="186" customWidth="1"/>
    <col min="1289" max="1289" width="12.85546875" style="186" customWidth="1"/>
    <col min="1290" max="1290" width="13.42578125" style="186" customWidth="1"/>
    <col min="1291" max="1291" width="15.140625" style="186" customWidth="1"/>
    <col min="1292" max="1293" width="0" style="186" hidden="1" customWidth="1"/>
    <col min="1294" max="1294" width="10.5703125" style="186" customWidth="1"/>
    <col min="1295" max="1295" width="12.140625" style="186" customWidth="1"/>
    <col min="1296" max="1296" width="14.85546875" style="186" customWidth="1"/>
    <col min="1297" max="1297" width="12.42578125" style="186" customWidth="1"/>
    <col min="1298" max="1298" width="14.28515625" style="186" customWidth="1"/>
    <col min="1299" max="1299" width="7.85546875" style="186" customWidth="1"/>
    <col min="1300" max="1300" width="14.85546875" style="186" customWidth="1"/>
    <col min="1301" max="1536" width="7.7109375" style="186"/>
    <col min="1537" max="1537" width="9.7109375" style="186" customWidth="1"/>
    <col min="1538" max="1538" width="13.7109375" style="186" customWidth="1"/>
    <col min="1539" max="1544" width="11.140625" style="186" customWidth="1"/>
    <col min="1545" max="1545" width="12.85546875" style="186" customWidth="1"/>
    <col min="1546" max="1546" width="13.42578125" style="186" customWidth="1"/>
    <col min="1547" max="1547" width="15.140625" style="186" customWidth="1"/>
    <col min="1548" max="1549" width="0" style="186" hidden="1" customWidth="1"/>
    <col min="1550" max="1550" width="10.5703125" style="186" customWidth="1"/>
    <col min="1551" max="1551" width="12.140625" style="186" customWidth="1"/>
    <col min="1552" max="1552" width="14.85546875" style="186" customWidth="1"/>
    <col min="1553" max="1553" width="12.42578125" style="186" customWidth="1"/>
    <col min="1554" max="1554" width="14.28515625" style="186" customWidth="1"/>
    <col min="1555" max="1555" width="7.85546875" style="186" customWidth="1"/>
    <col min="1556" max="1556" width="14.85546875" style="186" customWidth="1"/>
    <col min="1557" max="1792" width="7.7109375" style="186"/>
    <col min="1793" max="1793" width="9.7109375" style="186" customWidth="1"/>
    <col min="1794" max="1794" width="13.7109375" style="186" customWidth="1"/>
    <col min="1795" max="1800" width="11.140625" style="186" customWidth="1"/>
    <col min="1801" max="1801" width="12.85546875" style="186" customWidth="1"/>
    <col min="1802" max="1802" width="13.42578125" style="186" customWidth="1"/>
    <col min="1803" max="1803" width="15.140625" style="186" customWidth="1"/>
    <col min="1804" max="1805" width="0" style="186" hidden="1" customWidth="1"/>
    <col min="1806" max="1806" width="10.5703125" style="186" customWidth="1"/>
    <col min="1807" max="1807" width="12.140625" style="186" customWidth="1"/>
    <col min="1808" max="1808" width="14.85546875" style="186" customWidth="1"/>
    <col min="1809" max="1809" width="12.42578125" style="186" customWidth="1"/>
    <col min="1810" max="1810" width="14.28515625" style="186" customWidth="1"/>
    <col min="1811" max="1811" width="7.85546875" style="186" customWidth="1"/>
    <col min="1812" max="1812" width="14.85546875" style="186" customWidth="1"/>
    <col min="1813" max="2048" width="7.7109375" style="186"/>
    <col min="2049" max="2049" width="9.7109375" style="186" customWidth="1"/>
    <col min="2050" max="2050" width="13.7109375" style="186" customWidth="1"/>
    <col min="2051" max="2056" width="11.140625" style="186" customWidth="1"/>
    <col min="2057" max="2057" width="12.85546875" style="186" customWidth="1"/>
    <col min="2058" max="2058" width="13.42578125" style="186" customWidth="1"/>
    <col min="2059" max="2059" width="15.140625" style="186" customWidth="1"/>
    <col min="2060" max="2061" width="0" style="186" hidden="1" customWidth="1"/>
    <col min="2062" max="2062" width="10.5703125" style="186" customWidth="1"/>
    <col min="2063" max="2063" width="12.140625" style="186" customWidth="1"/>
    <col min="2064" max="2064" width="14.85546875" style="186" customWidth="1"/>
    <col min="2065" max="2065" width="12.42578125" style="186" customWidth="1"/>
    <col min="2066" max="2066" width="14.28515625" style="186" customWidth="1"/>
    <col min="2067" max="2067" width="7.85546875" style="186" customWidth="1"/>
    <col min="2068" max="2068" width="14.85546875" style="186" customWidth="1"/>
    <col min="2069" max="2304" width="7.7109375" style="186"/>
    <col min="2305" max="2305" width="9.7109375" style="186" customWidth="1"/>
    <col min="2306" max="2306" width="13.7109375" style="186" customWidth="1"/>
    <col min="2307" max="2312" width="11.140625" style="186" customWidth="1"/>
    <col min="2313" max="2313" width="12.85546875" style="186" customWidth="1"/>
    <col min="2314" max="2314" width="13.42578125" style="186" customWidth="1"/>
    <col min="2315" max="2315" width="15.140625" style="186" customWidth="1"/>
    <col min="2316" max="2317" width="0" style="186" hidden="1" customWidth="1"/>
    <col min="2318" max="2318" width="10.5703125" style="186" customWidth="1"/>
    <col min="2319" max="2319" width="12.140625" style="186" customWidth="1"/>
    <col min="2320" max="2320" width="14.85546875" style="186" customWidth="1"/>
    <col min="2321" max="2321" width="12.42578125" style="186" customWidth="1"/>
    <col min="2322" max="2322" width="14.28515625" style="186" customWidth="1"/>
    <col min="2323" max="2323" width="7.85546875" style="186" customWidth="1"/>
    <col min="2324" max="2324" width="14.85546875" style="186" customWidth="1"/>
    <col min="2325" max="2560" width="7.7109375" style="186"/>
    <col min="2561" max="2561" width="9.7109375" style="186" customWidth="1"/>
    <col min="2562" max="2562" width="13.7109375" style="186" customWidth="1"/>
    <col min="2563" max="2568" width="11.140625" style="186" customWidth="1"/>
    <col min="2569" max="2569" width="12.85546875" style="186" customWidth="1"/>
    <col min="2570" max="2570" width="13.42578125" style="186" customWidth="1"/>
    <col min="2571" max="2571" width="15.140625" style="186" customWidth="1"/>
    <col min="2572" max="2573" width="0" style="186" hidden="1" customWidth="1"/>
    <col min="2574" max="2574" width="10.5703125" style="186" customWidth="1"/>
    <col min="2575" max="2575" width="12.140625" style="186" customWidth="1"/>
    <col min="2576" max="2576" width="14.85546875" style="186" customWidth="1"/>
    <col min="2577" max="2577" width="12.42578125" style="186" customWidth="1"/>
    <col min="2578" max="2578" width="14.28515625" style="186" customWidth="1"/>
    <col min="2579" max="2579" width="7.85546875" style="186" customWidth="1"/>
    <col min="2580" max="2580" width="14.85546875" style="186" customWidth="1"/>
    <col min="2581" max="2816" width="7.7109375" style="186"/>
    <col min="2817" max="2817" width="9.7109375" style="186" customWidth="1"/>
    <col min="2818" max="2818" width="13.7109375" style="186" customWidth="1"/>
    <col min="2819" max="2824" width="11.140625" style="186" customWidth="1"/>
    <col min="2825" max="2825" width="12.85546875" style="186" customWidth="1"/>
    <col min="2826" max="2826" width="13.42578125" style="186" customWidth="1"/>
    <col min="2827" max="2827" width="15.140625" style="186" customWidth="1"/>
    <col min="2828" max="2829" width="0" style="186" hidden="1" customWidth="1"/>
    <col min="2830" max="2830" width="10.5703125" style="186" customWidth="1"/>
    <col min="2831" max="2831" width="12.140625" style="186" customWidth="1"/>
    <col min="2832" max="2832" width="14.85546875" style="186" customWidth="1"/>
    <col min="2833" max="2833" width="12.42578125" style="186" customWidth="1"/>
    <col min="2834" max="2834" width="14.28515625" style="186" customWidth="1"/>
    <col min="2835" max="2835" width="7.85546875" style="186" customWidth="1"/>
    <col min="2836" max="2836" width="14.85546875" style="186" customWidth="1"/>
    <col min="2837" max="3072" width="7.7109375" style="186"/>
    <col min="3073" max="3073" width="9.7109375" style="186" customWidth="1"/>
    <col min="3074" max="3074" width="13.7109375" style="186" customWidth="1"/>
    <col min="3075" max="3080" width="11.140625" style="186" customWidth="1"/>
    <col min="3081" max="3081" width="12.85546875" style="186" customWidth="1"/>
    <col min="3082" max="3082" width="13.42578125" style="186" customWidth="1"/>
    <col min="3083" max="3083" width="15.140625" style="186" customWidth="1"/>
    <col min="3084" max="3085" width="0" style="186" hidden="1" customWidth="1"/>
    <col min="3086" max="3086" width="10.5703125" style="186" customWidth="1"/>
    <col min="3087" max="3087" width="12.140625" style="186" customWidth="1"/>
    <col min="3088" max="3088" width="14.85546875" style="186" customWidth="1"/>
    <col min="3089" max="3089" width="12.42578125" style="186" customWidth="1"/>
    <col min="3090" max="3090" width="14.28515625" style="186" customWidth="1"/>
    <col min="3091" max="3091" width="7.85546875" style="186" customWidth="1"/>
    <col min="3092" max="3092" width="14.85546875" style="186" customWidth="1"/>
    <col min="3093" max="3328" width="7.7109375" style="186"/>
    <col min="3329" max="3329" width="9.7109375" style="186" customWidth="1"/>
    <col min="3330" max="3330" width="13.7109375" style="186" customWidth="1"/>
    <col min="3331" max="3336" width="11.140625" style="186" customWidth="1"/>
    <col min="3337" max="3337" width="12.85546875" style="186" customWidth="1"/>
    <col min="3338" max="3338" width="13.42578125" style="186" customWidth="1"/>
    <col min="3339" max="3339" width="15.140625" style="186" customWidth="1"/>
    <col min="3340" max="3341" width="0" style="186" hidden="1" customWidth="1"/>
    <col min="3342" max="3342" width="10.5703125" style="186" customWidth="1"/>
    <col min="3343" max="3343" width="12.140625" style="186" customWidth="1"/>
    <col min="3344" max="3344" width="14.85546875" style="186" customWidth="1"/>
    <col min="3345" max="3345" width="12.42578125" style="186" customWidth="1"/>
    <col min="3346" max="3346" width="14.28515625" style="186" customWidth="1"/>
    <col min="3347" max="3347" width="7.85546875" style="186" customWidth="1"/>
    <col min="3348" max="3348" width="14.85546875" style="186" customWidth="1"/>
    <col min="3349" max="3584" width="7.7109375" style="186"/>
    <col min="3585" max="3585" width="9.7109375" style="186" customWidth="1"/>
    <col min="3586" max="3586" width="13.7109375" style="186" customWidth="1"/>
    <col min="3587" max="3592" width="11.140625" style="186" customWidth="1"/>
    <col min="3593" max="3593" width="12.85546875" style="186" customWidth="1"/>
    <col min="3594" max="3594" width="13.42578125" style="186" customWidth="1"/>
    <col min="3595" max="3595" width="15.140625" style="186" customWidth="1"/>
    <col min="3596" max="3597" width="0" style="186" hidden="1" customWidth="1"/>
    <col min="3598" max="3598" width="10.5703125" style="186" customWidth="1"/>
    <col min="3599" max="3599" width="12.140625" style="186" customWidth="1"/>
    <col min="3600" max="3600" width="14.85546875" style="186" customWidth="1"/>
    <col min="3601" max="3601" width="12.42578125" style="186" customWidth="1"/>
    <col min="3602" max="3602" width="14.28515625" style="186" customWidth="1"/>
    <col min="3603" max="3603" width="7.85546875" style="186" customWidth="1"/>
    <col min="3604" max="3604" width="14.85546875" style="186" customWidth="1"/>
    <col min="3605" max="3840" width="7.7109375" style="186"/>
    <col min="3841" max="3841" width="9.7109375" style="186" customWidth="1"/>
    <col min="3842" max="3842" width="13.7109375" style="186" customWidth="1"/>
    <col min="3843" max="3848" width="11.140625" style="186" customWidth="1"/>
    <col min="3849" max="3849" width="12.85546875" style="186" customWidth="1"/>
    <col min="3850" max="3850" width="13.42578125" style="186" customWidth="1"/>
    <col min="3851" max="3851" width="15.140625" style="186" customWidth="1"/>
    <col min="3852" max="3853" width="0" style="186" hidden="1" customWidth="1"/>
    <col min="3854" max="3854" width="10.5703125" style="186" customWidth="1"/>
    <col min="3855" max="3855" width="12.140625" style="186" customWidth="1"/>
    <col min="3856" max="3856" width="14.85546875" style="186" customWidth="1"/>
    <col min="3857" max="3857" width="12.42578125" style="186" customWidth="1"/>
    <col min="3858" max="3858" width="14.28515625" style="186" customWidth="1"/>
    <col min="3859" max="3859" width="7.85546875" style="186" customWidth="1"/>
    <col min="3860" max="3860" width="14.85546875" style="186" customWidth="1"/>
    <col min="3861" max="4096" width="7.7109375" style="186"/>
    <col min="4097" max="4097" width="9.7109375" style="186" customWidth="1"/>
    <col min="4098" max="4098" width="13.7109375" style="186" customWidth="1"/>
    <col min="4099" max="4104" width="11.140625" style="186" customWidth="1"/>
    <col min="4105" max="4105" width="12.85546875" style="186" customWidth="1"/>
    <col min="4106" max="4106" width="13.42578125" style="186" customWidth="1"/>
    <col min="4107" max="4107" width="15.140625" style="186" customWidth="1"/>
    <col min="4108" max="4109" width="0" style="186" hidden="1" customWidth="1"/>
    <col min="4110" max="4110" width="10.5703125" style="186" customWidth="1"/>
    <col min="4111" max="4111" width="12.140625" style="186" customWidth="1"/>
    <col min="4112" max="4112" width="14.85546875" style="186" customWidth="1"/>
    <col min="4113" max="4113" width="12.42578125" style="186" customWidth="1"/>
    <col min="4114" max="4114" width="14.28515625" style="186" customWidth="1"/>
    <col min="4115" max="4115" width="7.85546875" style="186" customWidth="1"/>
    <col min="4116" max="4116" width="14.85546875" style="186" customWidth="1"/>
    <col min="4117" max="4352" width="7.7109375" style="186"/>
    <col min="4353" max="4353" width="9.7109375" style="186" customWidth="1"/>
    <col min="4354" max="4354" width="13.7109375" style="186" customWidth="1"/>
    <col min="4355" max="4360" width="11.140625" style="186" customWidth="1"/>
    <col min="4361" max="4361" width="12.85546875" style="186" customWidth="1"/>
    <col min="4362" max="4362" width="13.42578125" style="186" customWidth="1"/>
    <col min="4363" max="4363" width="15.140625" style="186" customWidth="1"/>
    <col min="4364" max="4365" width="0" style="186" hidden="1" customWidth="1"/>
    <col min="4366" max="4366" width="10.5703125" style="186" customWidth="1"/>
    <col min="4367" max="4367" width="12.140625" style="186" customWidth="1"/>
    <col min="4368" max="4368" width="14.85546875" style="186" customWidth="1"/>
    <col min="4369" max="4369" width="12.42578125" style="186" customWidth="1"/>
    <col min="4370" max="4370" width="14.28515625" style="186" customWidth="1"/>
    <col min="4371" max="4371" width="7.85546875" style="186" customWidth="1"/>
    <col min="4372" max="4372" width="14.85546875" style="186" customWidth="1"/>
    <col min="4373" max="4608" width="7.7109375" style="186"/>
    <col min="4609" max="4609" width="9.7109375" style="186" customWidth="1"/>
    <col min="4610" max="4610" width="13.7109375" style="186" customWidth="1"/>
    <col min="4611" max="4616" width="11.140625" style="186" customWidth="1"/>
    <col min="4617" max="4617" width="12.85546875" style="186" customWidth="1"/>
    <col min="4618" max="4618" width="13.42578125" style="186" customWidth="1"/>
    <col min="4619" max="4619" width="15.140625" style="186" customWidth="1"/>
    <col min="4620" max="4621" width="0" style="186" hidden="1" customWidth="1"/>
    <col min="4622" max="4622" width="10.5703125" style="186" customWidth="1"/>
    <col min="4623" max="4623" width="12.140625" style="186" customWidth="1"/>
    <col min="4624" max="4624" width="14.85546875" style="186" customWidth="1"/>
    <col min="4625" max="4625" width="12.42578125" style="186" customWidth="1"/>
    <col min="4626" max="4626" width="14.28515625" style="186" customWidth="1"/>
    <col min="4627" max="4627" width="7.85546875" style="186" customWidth="1"/>
    <col min="4628" max="4628" width="14.85546875" style="186" customWidth="1"/>
    <col min="4629" max="4864" width="7.7109375" style="186"/>
    <col min="4865" max="4865" width="9.7109375" style="186" customWidth="1"/>
    <col min="4866" max="4866" width="13.7109375" style="186" customWidth="1"/>
    <col min="4867" max="4872" width="11.140625" style="186" customWidth="1"/>
    <col min="4873" max="4873" width="12.85546875" style="186" customWidth="1"/>
    <col min="4874" max="4874" width="13.42578125" style="186" customWidth="1"/>
    <col min="4875" max="4875" width="15.140625" style="186" customWidth="1"/>
    <col min="4876" max="4877" width="0" style="186" hidden="1" customWidth="1"/>
    <col min="4878" max="4878" width="10.5703125" style="186" customWidth="1"/>
    <col min="4879" max="4879" width="12.140625" style="186" customWidth="1"/>
    <col min="4880" max="4880" width="14.85546875" style="186" customWidth="1"/>
    <col min="4881" max="4881" width="12.42578125" style="186" customWidth="1"/>
    <col min="4882" max="4882" width="14.28515625" style="186" customWidth="1"/>
    <col min="4883" max="4883" width="7.85546875" style="186" customWidth="1"/>
    <col min="4884" max="4884" width="14.85546875" style="186" customWidth="1"/>
    <col min="4885" max="5120" width="7.7109375" style="186"/>
    <col min="5121" max="5121" width="9.7109375" style="186" customWidth="1"/>
    <col min="5122" max="5122" width="13.7109375" style="186" customWidth="1"/>
    <col min="5123" max="5128" width="11.140625" style="186" customWidth="1"/>
    <col min="5129" max="5129" width="12.85546875" style="186" customWidth="1"/>
    <col min="5130" max="5130" width="13.42578125" style="186" customWidth="1"/>
    <col min="5131" max="5131" width="15.140625" style="186" customWidth="1"/>
    <col min="5132" max="5133" width="0" style="186" hidden="1" customWidth="1"/>
    <col min="5134" max="5134" width="10.5703125" style="186" customWidth="1"/>
    <col min="5135" max="5135" width="12.140625" style="186" customWidth="1"/>
    <col min="5136" max="5136" width="14.85546875" style="186" customWidth="1"/>
    <col min="5137" max="5137" width="12.42578125" style="186" customWidth="1"/>
    <col min="5138" max="5138" width="14.28515625" style="186" customWidth="1"/>
    <col min="5139" max="5139" width="7.85546875" style="186" customWidth="1"/>
    <col min="5140" max="5140" width="14.85546875" style="186" customWidth="1"/>
    <col min="5141" max="5376" width="7.7109375" style="186"/>
    <col min="5377" max="5377" width="9.7109375" style="186" customWidth="1"/>
    <col min="5378" max="5378" width="13.7109375" style="186" customWidth="1"/>
    <col min="5379" max="5384" width="11.140625" style="186" customWidth="1"/>
    <col min="5385" max="5385" width="12.85546875" style="186" customWidth="1"/>
    <col min="5386" max="5386" width="13.42578125" style="186" customWidth="1"/>
    <col min="5387" max="5387" width="15.140625" style="186" customWidth="1"/>
    <col min="5388" max="5389" width="0" style="186" hidden="1" customWidth="1"/>
    <col min="5390" max="5390" width="10.5703125" style="186" customWidth="1"/>
    <col min="5391" max="5391" width="12.140625" style="186" customWidth="1"/>
    <col min="5392" max="5392" width="14.85546875" style="186" customWidth="1"/>
    <col min="5393" max="5393" width="12.42578125" style="186" customWidth="1"/>
    <col min="5394" max="5394" width="14.28515625" style="186" customWidth="1"/>
    <col min="5395" max="5395" width="7.85546875" style="186" customWidth="1"/>
    <col min="5396" max="5396" width="14.85546875" style="186" customWidth="1"/>
    <col min="5397" max="5632" width="7.7109375" style="186"/>
    <col min="5633" max="5633" width="9.7109375" style="186" customWidth="1"/>
    <col min="5634" max="5634" width="13.7109375" style="186" customWidth="1"/>
    <col min="5635" max="5640" width="11.140625" style="186" customWidth="1"/>
    <col min="5641" max="5641" width="12.85546875" style="186" customWidth="1"/>
    <col min="5642" max="5642" width="13.42578125" style="186" customWidth="1"/>
    <col min="5643" max="5643" width="15.140625" style="186" customWidth="1"/>
    <col min="5644" max="5645" width="0" style="186" hidden="1" customWidth="1"/>
    <col min="5646" max="5646" width="10.5703125" style="186" customWidth="1"/>
    <col min="5647" max="5647" width="12.140625" style="186" customWidth="1"/>
    <col min="5648" max="5648" width="14.85546875" style="186" customWidth="1"/>
    <col min="5649" max="5649" width="12.42578125" style="186" customWidth="1"/>
    <col min="5650" max="5650" width="14.28515625" style="186" customWidth="1"/>
    <col min="5651" max="5651" width="7.85546875" style="186" customWidth="1"/>
    <col min="5652" max="5652" width="14.85546875" style="186" customWidth="1"/>
    <col min="5653" max="5888" width="7.7109375" style="186"/>
    <col min="5889" max="5889" width="9.7109375" style="186" customWidth="1"/>
    <col min="5890" max="5890" width="13.7109375" style="186" customWidth="1"/>
    <col min="5891" max="5896" width="11.140625" style="186" customWidth="1"/>
    <col min="5897" max="5897" width="12.85546875" style="186" customWidth="1"/>
    <col min="5898" max="5898" width="13.42578125" style="186" customWidth="1"/>
    <col min="5899" max="5899" width="15.140625" style="186" customWidth="1"/>
    <col min="5900" max="5901" width="0" style="186" hidden="1" customWidth="1"/>
    <col min="5902" max="5902" width="10.5703125" style="186" customWidth="1"/>
    <col min="5903" max="5903" width="12.140625" style="186" customWidth="1"/>
    <col min="5904" max="5904" width="14.85546875" style="186" customWidth="1"/>
    <col min="5905" max="5905" width="12.42578125" style="186" customWidth="1"/>
    <col min="5906" max="5906" width="14.28515625" style="186" customWidth="1"/>
    <col min="5907" max="5907" width="7.85546875" style="186" customWidth="1"/>
    <col min="5908" max="5908" width="14.85546875" style="186" customWidth="1"/>
    <col min="5909" max="6144" width="7.7109375" style="186"/>
    <col min="6145" max="6145" width="9.7109375" style="186" customWidth="1"/>
    <col min="6146" max="6146" width="13.7109375" style="186" customWidth="1"/>
    <col min="6147" max="6152" width="11.140625" style="186" customWidth="1"/>
    <col min="6153" max="6153" width="12.85546875" style="186" customWidth="1"/>
    <col min="6154" max="6154" width="13.42578125" style="186" customWidth="1"/>
    <col min="6155" max="6155" width="15.140625" style="186" customWidth="1"/>
    <col min="6156" max="6157" width="0" style="186" hidden="1" customWidth="1"/>
    <col min="6158" max="6158" width="10.5703125" style="186" customWidth="1"/>
    <col min="6159" max="6159" width="12.140625" style="186" customWidth="1"/>
    <col min="6160" max="6160" width="14.85546875" style="186" customWidth="1"/>
    <col min="6161" max="6161" width="12.42578125" style="186" customWidth="1"/>
    <col min="6162" max="6162" width="14.28515625" style="186" customWidth="1"/>
    <col min="6163" max="6163" width="7.85546875" style="186" customWidth="1"/>
    <col min="6164" max="6164" width="14.85546875" style="186" customWidth="1"/>
    <col min="6165" max="6400" width="7.7109375" style="186"/>
    <col min="6401" max="6401" width="9.7109375" style="186" customWidth="1"/>
    <col min="6402" max="6402" width="13.7109375" style="186" customWidth="1"/>
    <col min="6403" max="6408" width="11.140625" style="186" customWidth="1"/>
    <col min="6409" max="6409" width="12.85546875" style="186" customWidth="1"/>
    <col min="6410" max="6410" width="13.42578125" style="186" customWidth="1"/>
    <col min="6411" max="6411" width="15.140625" style="186" customWidth="1"/>
    <col min="6412" max="6413" width="0" style="186" hidden="1" customWidth="1"/>
    <col min="6414" max="6414" width="10.5703125" style="186" customWidth="1"/>
    <col min="6415" max="6415" width="12.140625" style="186" customWidth="1"/>
    <col min="6416" max="6416" width="14.85546875" style="186" customWidth="1"/>
    <col min="6417" max="6417" width="12.42578125" style="186" customWidth="1"/>
    <col min="6418" max="6418" width="14.28515625" style="186" customWidth="1"/>
    <col min="6419" max="6419" width="7.85546875" style="186" customWidth="1"/>
    <col min="6420" max="6420" width="14.85546875" style="186" customWidth="1"/>
    <col min="6421" max="6656" width="7.7109375" style="186"/>
    <col min="6657" max="6657" width="9.7109375" style="186" customWidth="1"/>
    <col min="6658" max="6658" width="13.7109375" style="186" customWidth="1"/>
    <col min="6659" max="6664" width="11.140625" style="186" customWidth="1"/>
    <col min="6665" max="6665" width="12.85546875" style="186" customWidth="1"/>
    <col min="6666" max="6666" width="13.42578125" style="186" customWidth="1"/>
    <col min="6667" max="6667" width="15.140625" style="186" customWidth="1"/>
    <col min="6668" max="6669" width="0" style="186" hidden="1" customWidth="1"/>
    <col min="6670" max="6670" width="10.5703125" style="186" customWidth="1"/>
    <col min="6671" max="6671" width="12.140625" style="186" customWidth="1"/>
    <col min="6672" max="6672" width="14.85546875" style="186" customWidth="1"/>
    <col min="6673" max="6673" width="12.42578125" style="186" customWidth="1"/>
    <col min="6674" max="6674" width="14.28515625" style="186" customWidth="1"/>
    <col min="6675" max="6675" width="7.85546875" style="186" customWidth="1"/>
    <col min="6676" max="6676" width="14.85546875" style="186" customWidth="1"/>
    <col min="6677" max="6912" width="7.7109375" style="186"/>
    <col min="6913" max="6913" width="9.7109375" style="186" customWidth="1"/>
    <col min="6914" max="6914" width="13.7109375" style="186" customWidth="1"/>
    <col min="6915" max="6920" width="11.140625" style="186" customWidth="1"/>
    <col min="6921" max="6921" width="12.85546875" style="186" customWidth="1"/>
    <col min="6922" max="6922" width="13.42578125" style="186" customWidth="1"/>
    <col min="6923" max="6923" width="15.140625" style="186" customWidth="1"/>
    <col min="6924" max="6925" width="0" style="186" hidden="1" customWidth="1"/>
    <col min="6926" max="6926" width="10.5703125" style="186" customWidth="1"/>
    <col min="6927" max="6927" width="12.140625" style="186" customWidth="1"/>
    <col min="6928" max="6928" width="14.85546875" style="186" customWidth="1"/>
    <col min="6929" max="6929" width="12.42578125" style="186" customWidth="1"/>
    <col min="6930" max="6930" width="14.28515625" style="186" customWidth="1"/>
    <col min="6931" max="6931" width="7.85546875" style="186" customWidth="1"/>
    <col min="6932" max="6932" width="14.85546875" style="186" customWidth="1"/>
    <col min="6933" max="7168" width="7.7109375" style="186"/>
    <col min="7169" max="7169" width="9.7109375" style="186" customWidth="1"/>
    <col min="7170" max="7170" width="13.7109375" style="186" customWidth="1"/>
    <col min="7171" max="7176" width="11.140625" style="186" customWidth="1"/>
    <col min="7177" max="7177" width="12.85546875" style="186" customWidth="1"/>
    <col min="7178" max="7178" width="13.42578125" style="186" customWidth="1"/>
    <col min="7179" max="7179" width="15.140625" style="186" customWidth="1"/>
    <col min="7180" max="7181" width="0" style="186" hidden="1" customWidth="1"/>
    <col min="7182" max="7182" width="10.5703125" style="186" customWidth="1"/>
    <col min="7183" max="7183" width="12.140625" style="186" customWidth="1"/>
    <col min="7184" max="7184" width="14.85546875" style="186" customWidth="1"/>
    <col min="7185" max="7185" width="12.42578125" style="186" customWidth="1"/>
    <col min="7186" max="7186" width="14.28515625" style="186" customWidth="1"/>
    <col min="7187" max="7187" width="7.85546875" style="186" customWidth="1"/>
    <col min="7188" max="7188" width="14.85546875" style="186" customWidth="1"/>
    <col min="7189" max="7424" width="7.7109375" style="186"/>
    <col min="7425" max="7425" width="9.7109375" style="186" customWidth="1"/>
    <col min="7426" max="7426" width="13.7109375" style="186" customWidth="1"/>
    <col min="7427" max="7432" width="11.140625" style="186" customWidth="1"/>
    <col min="7433" max="7433" width="12.85546875" style="186" customWidth="1"/>
    <col min="7434" max="7434" width="13.42578125" style="186" customWidth="1"/>
    <col min="7435" max="7435" width="15.140625" style="186" customWidth="1"/>
    <col min="7436" max="7437" width="0" style="186" hidden="1" customWidth="1"/>
    <col min="7438" max="7438" width="10.5703125" style="186" customWidth="1"/>
    <col min="7439" max="7439" width="12.140625" style="186" customWidth="1"/>
    <col min="7440" max="7440" width="14.85546875" style="186" customWidth="1"/>
    <col min="7441" max="7441" width="12.42578125" style="186" customWidth="1"/>
    <col min="7442" max="7442" width="14.28515625" style="186" customWidth="1"/>
    <col min="7443" max="7443" width="7.85546875" style="186" customWidth="1"/>
    <col min="7444" max="7444" width="14.85546875" style="186" customWidth="1"/>
    <col min="7445" max="7680" width="7.7109375" style="186"/>
    <col min="7681" max="7681" width="9.7109375" style="186" customWidth="1"/>
    <col min="7682" max="7682" width="13.7109375" style="186" customWidth="1"/>
    <col min="7683" max="7688" width="11.140625" style="186" customWidth="1"/>
    <col min="7689" max="7689" width="12.85546875" style="186" customWidth="1"/>
    <col min="7690" max="7690" width="13.42578125" style="186" customWidth="1"/>
    <col min="7691" max="7691" width="15.140625" style="186" customWidth="1"/>
    <col min="7692" max="7693" width="0" style="186" hidden="1" customWidth="1"/>
    <col min="7694" max="7694" width="10.5703125" style="186" customWidth="1"/>
    <col min="7695" max="7695" width="12.140625" style="186" customWidth="1"/>
    <col min="7696" max="7696" width="14.85546875" style="186" customWidth="1"/>
    <col min="7697" max="7697" width="12.42578125" style="186" customWidth="1"/>
    <col min="7698" max="7698" width="14.28515625" style="186" customWidth="1"/>
    <col min="7699" max="7699" width="7.85546875" style="186" customWidth="1"/>
    <col min="7700" max="7700" width="14.85546875" style="186" customWidth="1"/>
    <col min="7701" max="7936" width="7.7109375" style="186"/>
    <col min="7937" max="7937" width="9.7109375" style="186" customWidth="1"/>
    <col min="7938" max="7938" width="13.7109375" style="186" customWidth="1"/>
    <col min="7939" max="7944" width="11.140625" style="186" customWidth="1"/>
    <col min="7945" max="7945" width="12.85546875" style="186" customWidth="1"/>
    <col min="7946" max="7946" width="13.42578125" style="186" customWidth="1"/>
    <col min="7947" max="7947" width="15.140625" style="186" customWidth="1"/>
    <col min="7948" max="7949" width="0" style="186" hidden="1" customWidth="1"/>
    <col min="7950" max="7950" width="10.5703125" style="186" customWidth="1"/>
    <col min="7951" max="7951" width="12.140625" style="186" customWidth="1"/>
    <col min="7952" max="7952" width="14.85546875" style="186" customWidth="1"/>
    <col min="7953" max="7953" width="12.42578125" style="186" customWidth="1"/>
    <col min="7954" max="7954" width="14.28515625" style="186" customWidth="1"/>
    <col min="7955" max="7955" width="7.85546875" style="186" customWidth="1"/>
    <col min="7956" max="7956" width="14.85546875" style="186" customWidth="1"/>
    <col min="7957" max="8192" width="7.7109375" style="186"/>
    <col min="8193" max="8193" width="9.7109375" style="186" customWidth="1"/>
    <col min="8194" max="8194" width="13.7109375" style="186" customWidth="1"/>
    <col min="8195" max="8200" width="11.140625" style="186" customWidth="1"/>
    <col min="8201" max="8201" width="12.85546875" style="186" customWidth="1"/>
    <col min="8202" max="8202" width="13.42578125" style="186" customWidth="1"/>
    <col min="8203" max="8203" width="15.140625" style="186" customWidth="1"/>
    <col min="8204" max="8205" width="0" style="186" hidden="1" customWidth="1"/>
    <col min="8206" max="8206" width="10.5703125" style="186" customWidth="1"/>
    <col min="8207" max="8207" width="12.140625" style="186" customWidth="1"/>
    <col min="8208" max="8208" width="14.85546875" style="186" customWidth="1"/>
    <col min="8209" max="8209" width="12.42578125" style="186" customWidth="1"/>
    <col min="8210" max="8210" width="14.28515625" style="186" customWidth="1"/>
    <col min="8211" max="8211" width="7.85546875" style="186" customWidth="1"/>
    <col min="8212" max="8212" width="14.85546875" style="186" customWidth="1"/>
    <col min="8213" max="8448" width="7.7109375" style="186"/>
    <col min="8449" max="8449" width="9.7109375" style="186" customWidth="1"/>
    <col min="8450" max="8450" width="13.7109375" style="186" customWidth="1"/>
    <col min="8451" max="8456" width="11.140625" style="186" customWidth="1"/>
    <col min="8457" max="8457" width="12.85546875" style="186" customWidth="1"/>
    <col min="8458" max="8458" width="13.42578125" style="186" customWidth="1"/>
    <col min="8459" max="8459" width="15.140625" style="186" customWidth="1"/>
    <col min="8460" max="8461" width="0" style="186" hidden="1" customWidth="1"/>
    <col min="8462" max="8462" width="10.5703125" style="186" customWidth="1"/>
    <col min="8463" max="8463" width="12.140625" style="186" customWidth="1"/>
    <col min="8464" max="8464" width="14.85546875" style="186" customWidth="1"/>
    <col min="8465" max="8465" width="12.42578125" style="186" customWidth="1"/>
    <col min="8466" max="8466" width="14.28515625" style="186" customWidth="1"/>
    <col min="8467" max="8467" width="7.85546875" style="186" customWidth="1"/>
    <col min="8468" max="8468" width="14.85546875" style="186" customWidth="1"/>
    <col min="8469" max="8704" width="7.7109375" style="186"/>
    <col min="8705" max="8705" width="9.7109375" style="186" customWidth="1"/>
    <col min="8706" max="8706" width="13.7109375" style="186" customWidth="1"/>
    <col min="8707" max="8712" width="11.140625" style="186" customWidth="1"/>
    <col min="8713" max="8713" width="12.85546875" style="186" customWidth="1"/>
    <col min="8714" max="8714" width="13.42578125" style="186" customWidth="1"/>
    <col min="8715" max="8715" width="15.140625" style="186" customWidth="1"/>
    <col min="8716" max="8717" width="0" style="186" hidden="1" customWidth="1"/>
    <col min="8718" max="8718" width="10.5703125" style="186" customWidth="1"/>
    <col min="8719" max="8719" width="12.140625" style="186" customWidth="1"/>
    <col min="8720" max="8720" width="14.85546875" style="186" customWidth="1"/>
    <col min="8721" max="8721" width="12.42578125" style="186" customWidth="1"/>
    <col min="8722" max="8722" width="14.28515625" style="186" customWidth="1"/>
    <col min="8723" max="8723" width="7.85546875" style="186" customWidth="1"/>
    <col min="8724" max="8724" width="14.85546875" style="186" customWidth="1"/>
    <col min="8725" max="8960" width="7.7109375" style="186"/>
    <col min="8961" max="8961" width="9.7109375" style="186" customWidth="1"/>
    <col min="8962" max="8962" width="13.7109375" style="186" customWidth="1"/>
    <col min="8963" max="8968" width="11.140625" style="186" customWidth="1"/>
    <col min="8969" max="8969" width="12.85546875" style="186" customWidth="1"/>
    <col min="8970" max="8970" width="13.42578125" style="186" customWidth="1"/>
    <col min="8971" max="8971" width="15.140625" style="186" customWidth="1"/>
    <col min="8972" max="8973" width="0" style="186" hidden="1" customWidth="1"/>
    <col min="8974" max="8974" width="10.5703125" style="186" customWidth="1"/>
    <col min="8975" max="8975" width="12.140625" style="186" customWidth="1"/>
    <col min="8976" max="8976" width="14.85546875" style="186" customWidth="1"/>
    <col min="8977" max="8977" width="12.42578125" style="186" customWidth="1"/>
    <col min="8978" max="8978" width="14.28515625" style="186" customWidth="1"/>
    <col min="8979" max="8979" width="7.85546875" style="186" customWidth="1"/>
    <col min="8980" max="8980" width="14.85546875" style="186" customWidth="1"/>
    <col min="8981" max="9216" width="7.7109375" style="186"/>
    <col min="9217" max="9217" width="9.7109375" style="186" customWidth="1"/>
    <col min="9218" max="9218" width="13.7109375" style="186" customWidth="1"/>
    <col min="9219" max="9224" width="11.140625" style="186" customWidth="1"/>
    <col min="9225" max="9225" width="12.85546875" style="186" customWidth="1"/>
    <col min="9226" max="9226" width="13.42578125" style="186" customWidth="1"/>
    <col min="9227" max="9227" width="15.140625" style="186" customWidth="1"/>
    <col min="9228" max="9229" width="0" style="186" hidden="1" customWidth="1"/>
    <col min="9230" max="9230" width="10.5703125" style="186" customWidth="1"/>
    <col min="9231" max="9231" width="12.140625" style="186" customWidth="1"/>
    <col min="9232" max="9232" width="14.85546875" style="186" customWidth="1"/>
    <col min="9233" max="9233" width="12.42578125" style="186" customWidth="1"/>
    <col min="9234" max="9234" width="14.28515625" style="186" customWidth="1"/>
    <col min="9235" max="9235" width="7.85546875" style="186" customWidth="1"/>
    <col min="9236" max="9236" width="14.85546875" style="186" customWidth="1"/>
    <col min="9237" max="9472" width="7.7109375" style="186"/>
    <col min="9473" max="9473" width="9.7109375" style="186" customWidth="1"/>
    <col min="9474" max="9474" width="13.7109375" style="186" customWidth="1"/>
    <col min="9475" max="9480" width="11.140625" style="186" customWidth="1"/>
    <col min="9481" max="9481" width="12.85546875" style="186" customWidth="1"/>
    <col min="9482" max="9482" width="13.42578125" style="186" customWidth="1"/>
    <col min="9483" max="9483" width="15.140625" style="186" customWidth="1"/>
    <col min="9484" max="9485" width="0" style="186" hidden="1" customWidth="1"/>
    <col min="9486" max="9486" width="10.5703125" style="186" customWidth="1"/>
    <col min="9487" max="9487" width="12.140625" style="186" customWidth="1"/>
    <col min="9488" max="9488" width="14.85546875" style="186" customWidth="1"/>
    <col min="9489" max="9489" width="12.42578125" style="186" customWidth="1"/>
    <col min="9490" max="9490" width="14.28515625" style="186" customWidth="1"/>
    <col min="9491" max="9491" width="7.85546875" style="186" customWidth="1"/>
    <col min="9492" max="9492" width="14.85546875" style="186" customWidth="1"/>
    <col min="9493" max="9728" width="7.7109375" style="186"/>
    <col min="9729" max="9729" width="9.7109375" style="186" customWidth="1"/>
    <col min="9730" max="9730" width="13.7109375" style="186" customWidth="1"/>
    <col min="9731" max="9736" width="11.140625" style="186" customWidth="1"/>
    <col min="9737" max="9737" width="12.85546875" style="186" customWidth="1"/>
    <col min="9738" max="9738" width="13.42578125" style="186" customWidth="1"/>
    <col min="9739" max="9739" width="15.140625" style="186" customWidth="1"/>
    <col min="9740" max="9741" width="0" style="186" hidden="1" customWidth="1"/>
    <col min="9742" max="9742" width="10.5703125" style="186" customWidth="1"/>
    <col min="9743" max="9743" width="12.140625" style="186" customWidth="1"/>
    <col min="9744" max="9744" width="14.85546875" style="186" customWidth="1"/>
    <col min="9745" max="9745" width="12.42578125" style="186" customWidth="1"/>
    <col min="9746" max="9746" width="14.28515625" style="186" customWidth="1"/>
    <col min="9747" max="9747" width="7.85546875" style="186" customWidth="1"/>
    <col min="9748" max="9748" width="14.85546875" style="186" customWidth="1"/>
    <col min="9749" max="9984" width="7.7109375" style="186"/>
    <col min="9985" max="9985" width="9.7109375" style="186" customWidth="1"/>
    <col min="9986" max="9986" width="13.7109375" style="186" customWidth="1"/>
    <col min="9987" max="9992" width="11.140625" style="186" customWidth="1"/>
    <col min="9993" max="9993" width="12.85546875" style="186" customWidth="1"/>
    <col min="9994" max="9994" width="13.42578125" style="186" customWidth="1"/>
    <col min="9995" max="9995" width="15.140625" style="186" customWidth="1"/>
    <col min="9996" max="9997" width="0" style="186" hidden="1" customWidth="1"/>
    <col min="9998" max="9998" width="10.5703125" style="186" customWidth="1"/>
    <col min="9999" max="9999" width="12.140625" style="186" customWidth="1"/>
    <col min="10000" max="10000" width="14.85546875" style="186" customWidth="1"/>
    <col min="10001" max="10001" width="12.42578125" style="186" customWidth="1"/>
    <col min="10002" max="10002" width="14.28515625" style="186" customWidth="1"/>
    <col min="10003" max="10003" width="7.85546875" style="186" customWidth="1"/>
    <col min="10004" max="10004" width="14.85546875" style="186" customWidth="1"/>
    <col min="10005" max="10240" width="7.7109375" style="186"/>
    <col min="10241" max="10241" width="9.7109375" style="186" customWidth="1"/>
    <col min="10242" max="10242" width="13.7109375" style="186" customWidth="1"/>
    <col min="10243" max="10248" width="11.140625" style="186" customWidth="1"/>
    <col min="10249" max="10249" width="12.85546875" style="186" customWidth="1"/>
    <col min="10250" max="10250" width="13.42578125" style="186" customWidth="1"/>
    <col min="10251" max="10251" width="15.140625" style="186" customWidth="1"/>
    <col min="10252" max="10253" width="0" style="186" hidden="1" customWidth="1"/>
    <col min="10254" max="10254" width="10.5703125" style="186" customWidth="1"/>
    <col min="10255" max="10255" width="12.140625" style="186" customWidth="1"/>
    <col min="10256" max="10256" width="14.85546875" style="186" customWidth="1"/>
    <col min="10257" max="10257" width="12.42578125" style="186" customWidth="1"/>
    <col min="10258" max="10258" width="14.28515625" style="186" customWidth="1"/>
    <col min="10259" max="10259" width="7.85546875" style="186" customWidth="1"/>
    <col min="10260" max="10260" width="14.85546875" style="186" customWidth="1"/>
    <col min="10261" max="10496" width="7.7109375" style="186"/>
    <col min="10497" max="10497" width="9.7109375" style="186" customWidth="1"/>
    <col min="10498" max="10498" width="13.7109375" style="186" customWidth="1"/>
    <col min="10499" max="10504" width="11.140625" style="186" customWidth="1"/>
    <col min="10505" max="10505" width="12.85546875" style="186" customWidth="1"/>
    <col min="10506" max="10506" width="13.42578125" style="186" customWidth="1"/>
    <col min="10507" max="10507" width="15.140625" style="186" customWidth="1"/>
    <col min="10508" max="10509" width="0" style="186" hidden="1" customWidth="1"/>
    <col min="10510" max="10510" width="10.5703125" style="186" customWidth="1"/>
    <col min="10511" max="10511" width="12.140625" style="186" customWidth="1"/>
    <col min="10512" max="10512" width="14.85546875" style="186" customWidth="1"/>
    <col min="10513" max="10513" width="12.42578125" style="186" customWidth="1"/>
    <col min="10514" max="10514" width="14.28515625" style="186" customWidth="1"/>
    <col min="10515" max="10515" width="7.85546875" style="186" customWidth="1"/>
    <col min="10516" max="10516" width="14.85546875" style="186" customWidth="1"/>
    <col min="10517" max="10752" width="7.7109375" style="186"/>
    <col min="10753" max="10753" width="9.7109375" style="186" customWidth="1"/>
    <col min="10754" max="10754" width="13.7109375" style="186" customWidth="1"/>
    <col min="10755" max="10760" width="11.140625" style="186" customWidth="1"/>
    <col min="10761" max="10761" width="12.85546875" style="186" customWidth="1"/>
    <col min="10762" max="10762" width="13.42578125" style="186" customWidth="1"/>
    <col min="10763" max="10763" width="15.140625" style="186" customWidth="1"/>
    <col min="10764" max="10765" width="0" style="186" hidden="1" customWidth="1"/>
    <col min="10766" max="10766" width="10.5703125" style="186" customWidth="1"/>
    <col min="10767" max="10767" width="12.140625" style="186" customWidth="1"/>
    <col min="10768" max="10768" width="14.85546875" style="186" customWidth="1"/>
    <col min="10769" max="10769" width="12.42578125" style="186" customWidth="1"/>
    <col min="10770" max="10770" width="14.28515625" style="186" customWidth="1"/>
    <col min="10771" max="10771" width="7.85546875" style="186" customWidth="1"/>
    <col min="10772" max="10772" width="14.85546875" style="186" customWidth="1"/>
    <col min="10773" max="11008" width="7.7109375" style="186"/>
    <col min="11009" max="11009" width="9.7109375" style="186" customWidth="1"/>
    <col min="11010" max="11010" width="13.7109375" style="186" customWidth="1"/>
    <col min="11011" max="11016" width="11.140625" style="186" customWidth="1"/>
    <col min="11017" max="11017" width="12.85546875" style="186" customWidth="1"/>
    <col min="11018" max="11018" width="13.42578125" style="186" customWidth="1"/>
    <col min="11019" max="11019" width="15.140625" style="186" customWidth="1"/>
    <col min="11020" max="11021" width="0" style="186" hidden="1" customWidth="1"/>
    <col min="11022" max="11022" width="10.5703125" style="186" customWidth="1"/>
    <col min="11023" max="11023" width="12.140625" style="186" customWidth="1"/>
    <col min="11024" max="11024" width="14.85546875" style="186" customWidth="1"/>
    <col min="11025" max="11025" width="12.42578125" style="186" customWidth="1"/>
    <col min="11026" max="11026" width="14.28515625" style="186" customWidth="1"/>
    <col min="11027" max="11027" width="7.85546875" style="186" customWidth="1"/>
    <col min="11028" max="11028" width="14.85546875" style="186" customWidth="1"/>
    <col min="11029" max="11264" width="7.7109375" style="186"/>
    <col min="11265" max="11265" width="9.7109375" style="186" customWidth="1"/>
    <col min="11266" max="11266" width="13.7109375" style="186" customWidth="1"/>
    <col min="11267" max="11272" width="11.140625" style="186" customWidth="1"/>
    <col min="11273" max="11273" width="12.85546875" style="186" customWidth="1"/>
    <col min="11274" max="11274" width="13.42578125" style="186" customWidth="1"/>
    <col min="11275" max="11275" width="15.140625" style="186" customWidth="1"/>
    <col min="11276" max="11277" width="0" style="186" hidden="1" customWidth="1"/>
    <col min="11278" max="11278" width="10.5703125" style="186" customWidth="1"/>
    <col min="11279" max="11279" width="12.140625" style="186" customWidth="1"/>
    <col min="11280" max="11280" width="14.85546875" style="186" customWidth="1"/>
    <col min="11281" max="11281" width="12.42578125" style="186" customWidth="1"/>
    <col min="11282" max="11282" width="14.28515625" style="186" customWidth="1"/>
    <col min="11283" max="11283" width="7.85546875" style="186" customWidth="1"/>
    <col min="11284" max="11284" width="14.85546875" style="186" customWidth="1"/>
    <col min="11285" max="11520" width="7.7109375" style="186"/>
    <col min="11521" max="11521" width="9.7109375" style="186" customWidth="1"/>
    <col min="11522" max="11522" width="13.7109375" style="186" customWidth="1"/>
    <col min="11523" max="11528" width="11.140625" style="186" customWidth="1"/>
    <col min="11529" max="11529" width="12.85546875" style="186" customWidth="1"/>
    <col min="11530" max="11530" width="13.42578125" style="186" customWidth="1"/>
    <col min="11531" max="11531" width="15.140625" style="186" customWidth="1"/>
    <col min="11532" max="11533" width="0" style="186" hidden="1" customWidth="1"/>
    <col min="11534" max="11534" width="10.5703125" style="186" customWidth="1"/>
    <col min="11535" max="11535" width="12.140625" style="186" customWidth="1"/>
    <col min="11536" max="11536" width="14.85546875" style="186" customWidth="1"/>
    <col min="11537" max="11537" width="12.42578125" style="186" customWidth="1"/>
    <col min="11538" max="11538" width="14.28515625" style="186" customWidth="1"/>
    <col min="11539" max="11539" width="7.85546875" style="186" customWidth="1"/>
    <col min="11540" max="11540" width="14.85546875" style="186" customWidth="1"/>
    <col min="11541" max="11776" width="7.7109375" style="186"/>
    <col min="11777" max="11777" width="9.7109375" style="186" customWidth="1"/>
    <col min="11778" max="11778" width="13.7109375" style="186" customWidth="1"/>
    <col min="11779" max="11784" width="11.140625" style="186" customWidth="1"/>
    <col min="11785" max="11785" width="12.85546875" style="186" customWidth="1"/>
    <col min="11786" max="11786" width="13.42578125" style="186" customWidth="1"/>
    <col min="11787" max="11787" width="15.140625" style="186" customWidth="1"/>
    <col min="11788" max="11789" width="0" style="186" hidden="1" customWidth="1"/>
    <col min="11790" max="11790" width="10.5703125" style="186" customWidth="1"/>
    <col min="11791" max="11791" width="12.140625" style="186" customWidth="1"/>
    <col min="11792" max="11792" width="14.85546875" style="186" customWidth="1"/>
    <col min="11793" max="11793" width="12.42578125" style="186" customWidth="1"/>
    <col min="11794" max="11794" width="14.28515625" style="186" customWidth="1"/>
    <col min="11795" max="11795" width="7.85546875" style="186" customWidth="1"/>
    <col min="11796" max="11796" width="14.85546875" style="186" customWidth="1"/>
    <col min="11797" max="12032" width="7.7109375" style="186"/>
    <col min="12033" max="12033" width="9.7109375" style="186" customWidth="1"/>
    <col min="12034" max="12034" width="13.7109375" style="186" customWidth="1"/>
    <col min="12035" max="12040" width="11.140625" style="186" customWidth="1"/>
    <col min="12041" max="12041" width="12.85546875" style="186" customWidth="1"/>
    <col min="12042" max="12042" width="13.42578125" style="186" customWidth="1"/>
    <col min="12043" max="12043" width="15.140625" style="186" customWidth="1"/>
    <col min="12044" max="12045" width="0" style="186" hidden="1" customWidth="1"/>
    <col min="12046" max="12046" width="10.5703125" style="186" customWidth="1"/>
    <col min="12047" max="12047" width="12.140625" style="186" customWidth="1"/>
    <col min="12048" max="12048" width="14.85546875" style="186" customWidth="1"/>
    <col min="12049" max="12049" width="12.42578125" style="186" customWidth="1"/>
    <col min="12050" max="12050" width="14.28515625" style="186" customWidth="1"/>
    <col min="12051" max="12051" width="7.85546875" style="186" customWidth="1"/>
    <col min="12052" max="12052" width="14.85546875" style="186" customWidth="1"/>
    <col min="12053" max="12288" width="7.7109375" style="186"/>
    <col min="12289" max="12289" width="9.7109375" style="186" customWidth="1"/>
    <col min="12290" max="12290" width="13.7109375" style="186" customWidth="1"/>
    <col min="12291" max="12296" width="11.140625" style="186" customWidth="1"/>
    <col min="12297" max="12297" width="12.85546875" style="186" customWidth="1"/>
    <col min="12298" max="12298" width="13.42578125" style="186" customWidth="1"/>
    <col min="12299" max="12299" width="15.140625" style="186" customWidth="1"/>
    <col min="12300" max="12301" width="0" style="186" hidden="1" customWidth="1"/>
    <col min="12302" max="12302" width="10.5703125" style="186" customWidth="1"/>
    <col min="12303" max="12303" width="12.140625" style="186" customWidth="1"/>
    <col min="12304" max="12304" width="14.85546875" style="186" customWidth="1"/>
    <col min="12305" max="12305" width="12.42578125" style="186" customWidth="1"/>
    <col min="12306" max="12306" width="14.28515625" style="186" customWidth="1"/>
    <col min="12307" max="12307" width="7.85546875" style="186" customWidth="1"/>
    <col min="12308" max="12308" width="14.85546875" style="186" customWidth="1"/>
    <col min="12309" max="12544" width="7.7109375" style="186"/>
    <col min="12545" max="12545" width="9.7109375" style="186" customWidth="1"/>
    <col min="12546" max="12546" width="13.7109375" style="186" customWidth="1"/>
    <col min="12547" max="12552" width="11.140625" style="186" customWidth="1"/>
    <col min="12553" max="12553" width="12.85546875" style="186" customWidth="1"/>
    <col min="12554" max="12554" width="13.42578125" style="186" customWidth="1"/>
    <col min="12555" max="12555" width="15.140625" style="186" customWidth="1"/>
    <col min="12556" max="12557" width="0" style="186" hidden="1" customWidth="1"/>
    <col min="12558" max="12558" width="10.5703125" style="186" customWidth="1"/>
    <col min="12559" max="12559" width="12.140625" style="186" customWidth="1"/>
    <col min="12560" max="12560" width="14.85546875" style="186" customWidth="1"/>
    <col min="12561" max="12561" width="12.42578125" style="186" customWidth="1"/>
    <col min="12562" max="12562" width="14.28515625" style="186" customWidth="1"/>
    <col min="12563" max="12563" width="7.85546875" style="186" customWidth="1"/>
    <col min="12564" max="12564" width="14.85546875" style="186" customWidth="1"/>
    <col min="12565" max="12800" width="7.7109375" style="186"/>
    <col min="12801" max="12801" width="9.7109375" style="186" customWidth="1"/>
    <col min="12802" max="12802" width="13.7109375" style="186" customWidth="1"/>
    <col min="12803" max="12808" width="11.140625" style="186" customWidth="1"/>
    <col min="12809" max="12809" width="12.85546875" style="186" customWidth="1"/>
    <col min="12810" max="12810" width="13.42578125" style="186" customWidth="1"/>
    <col min="12811" max="12811" width="15.140625" style="186" customWidth="1"/>
    <col min="12812" max="12813" width="0" style="186" hidden="1" customWidth="1"/>
    <col min="12814" max="12814" width="10.5703125" style="186" customWidth="1"/>
    <col min="12815" max="12815" width="12.140625" style="186" customWidth="1"/>
    <col min="12816" max="12816" width="14.85546875" style="186" customWidth="1"/>
    <col min="12817" max="12817" width="12.42578125" style="186" customWidth="1"/>
    <col min="12818" max="12818" width="14.28515625" style="186" customWidth="1"/>
    <col min="12819" max="12819" width="7.85546875" style="186" customWidth="1"/>
    <col min="12820" max="12820" width="14.85546875" style="186" customWidth="1"/>
    <col min="12821" max="13056" width="7.7109375" style="186"/>
    <col min="13057" max="13057" width="9.7109375" style="186" customWidth="1"/>
    <col min="13058" max="13058" width="13.7109375" style="186" customWidth="1"/>
    <col min="13059" max="13064" width="11.140625" style="186" customWidth="1"/>
    <col min="13065" max="13065" width="12.85546875" style="186" customWidth="1"/>
    <col min="13066" max="13066" width="13.42578125" style="186" customWidth="1"/>
    <col min="13067" max="13067" width="15.140625" style="186" customWidth="1"/>
    <col min="13068" max="13069" width="0" style="186" hidden="1" customWidth="1"/>
    <col min="13070" max="13070" width="10.5703125" style="186" customWidth="1"/>
    <col min="13071" max="13071" width="12.140625" style="186" customWidth="1"/>
    <col min="13072" max="13072" width="14.85546875" style="186" customWidth="1"/>
    <col min="13073" max="13073" width="12.42578125" style="186" customWidth="1"/>
    <col min="13074" max="13074" width="14.28515625" style="186" customWidth="1"/>
    <col min="13075" max="13075" width="7.85546875" style="186" customWidth="1"/>
    <col min="13076" max="13076" width="14.85546875" style="186" customWidth="1"/>
    <col min="13077" max="13312" width="7.7109375" style="186"/>
    <col min="13313" max="13313" width="9.7109375" style="186" customWidth="1"/>
    <col min="13314" max="13314" width="13.7109375" style="186" customWidth="1"/>
    <col min="13315" max="13320" width="11.140625" style="186" customWidth="1"/>
    <col min="13321" max="13321" width="12.85546875" style="186" customWidth="1"/>
    <col min="13322" max="13322" width="13.42578125" style="186" customWidth="1"/>
    <col min="13323" max="13323" width="15.140625" style="186" customWidth="1"/>
    <col min="13324" max="13325" width="0" style="186" hidden="1" customWidth="1"/>
    <col min="13326" max="13326" width="10.5703125" style="186" customWidth="1"/>
    <col min="13327" max="13327" width="12.140625" style="186" customWidth="1"/>
    <col min="13328" max="13328" width="14.85546875" style="186" customWidth="1"/>
    <col min="13329" max="13329" width="12.42578125" style="186" customWidth="1"/>
    <col min="13330" max="13330" width="14.28515625" style="186" customWidth="1"/>
    <col min="13331" max="13331" width="7.85546875" style="186" customWidth="1"/>
    <col min="13332" max="13332" width="14.85546875" style="186" customWidth="1"/>
    <col min="13333" max="13568" width="7.7109375" style="186"/>
    <col min="13569" max="13569" width="9.7109375" style="186" customWidth="1"/>
    <col min="13570" max="13570" width="13.7109375" style="186" customWidth="1"/>
    <col min="13571" max="13576" width="11.140625" style="186" customWidth="1"/>
    <col min="13577" max="13577" width="12.85546875" style="186" customWidth="1"/>
    <col min="13578" max="13578" width="13.42578125" style="186" customWidth="1"/>
    <col min="13579" max="13579" width="15.140625" style="186" customWidth="1"/>
    <col min="13580" max="13581" width="0" style="186" hidden="1" customWidth="1"/>
    <col min="13582" max="13582" width="10.5703125" style="186" customWidth="1"/>
    <col min="13583" max="13583" width="12.140625" style="186" customWidth="1"/>
    <col min="13584" max="13584" width="14.85546875" style="186" customWidth="1"/>
    <col min="13585" max="13585" width="12.42578125" style="186" customWidth="1"/>
    <col min="13586" max="13586" width="14.28515625" style="186" customWidth="1"/>
    <col min="13587" max="13587" width="7.85546875" style="186" customWidth="1"/>
    <col min="13588" max="13588" width="14.85546875" style="186" customWidth="1"/>
    <col min="13589" max="13824" width="7.7109375" style="186"/>
    <col min="13825" max="13825" width="9.7109375" style="186" customWidth="1"/>
    <col min="13826" max="13826" width="13.7109375" style="186" customWidth="1"/>
    <col min="13827" max="13832" width="11.140625" style="186" customWidth="1"/>
    <col min="13833" max="13833" width="12.85546875" style="186" customWidth="1"/>
    <col min="13834" max="13834" width="13.42578125" style="186" customWidth="1"/>
    <col min="13835" max="13835" width="15.140625" style="186" customWidth="1"/>
    <col min="13836" max="13837" width="0" style="186" hidden="1" customWidth="1"/>
    <col min="13838" max="13838" width="10.5703125" style="186" customWidth="1"/>
    <col min="13839" max="13839" width="12.140625" style="186" customWidth="1"/>
    <col min="13840" max="13840" width="14.85546875" style="186" customWidth="1"/>
    <col min="13841" max="13841" width="12.42578125" style="186" customWidth="1"/>
    <col min="13842" max="13842" width="14.28515625" style="186" customWidth="1"/>
    <col min="13843" max="13843" width="7.85546875" style="186" customWidth="1"/>
    <col min="13844" max="13844" width="14.85546875" style="186" customWidth="1"/>
    <col min="13845" max="14080" width="7.7109375" style="186"/>
    <col min="14081" max="14081" width="9.7109375" style="186" customWidth="1"/>
    <col min="14082" max="14082" width="13.7109375" style="186" customWidth="1"/>
    <col min="14083" max="14088" width="11.140625" style="186" customWidth="1"/>
    <col min="14089" max="14089" width="12.85546875" style="186" customWidth="1"/>
    <col min="14090" max="14090" width="13.42578125" style="186" customWidth="1"/>
    <col min="14091" max="14091" width="15.140625" style="186" customWidth="1"/>
    <col min="14092" max="14093" width="0" style="186" hidden="1" customWidth="1"/>
    <col min="14094" max="14094" width="10.5703125" style="186" customWidth="1"/>
    <col min="14095" max="14095" width="12.140625" style="186" customWidth="1"/>
    <col min="14096" max="14096" width="14.85546875" style="186" customWidth="1"/>
    <col min="14097" max="14097" width="12.42578125" style="186" customWidth="1"/>
    <col min="14098" max="14098" width="14.28515625" style="186" customWidth="1"/>
    <col min="14099" max="14099" width="7.85546875" style="186" customWidth="1"/>
    <col min="14100" max="14100" width="14.85546875" style="186" customWidth="1"/>
    <col min="14101" max="14336" width="7.7109375" style="186"/>
    <col min="14337" max="14337" width="9.7109375" style="186" customWidth="1"/>
    <col min="14338" max="14338" width="13.7109375" style="186" customWidth="1"/>
    <col min="14339" max="14344" width="11.140625" style="186" customWidth="1"/>
    <col min="14345" max="14345" width="12.85546875" style="186" customWidth="1"/>
    <col min="14346" max="14346" width="13.42578125" style="186" customWidth="1"/>
    <col min="14347" max="14347" width="15.140625" style="186" customWidth="1"/>
    <col min="14348" max="14349" width="0" style="186" hidden="1" customWidth="1"/>
    <col min="14350" max="14350" width="10.5703125" style="186" customWidth="1"/>
    <col min="14351" max="14351" width="12.140625" style="186" customWidth="1"/>
    <col min="14352" max="14352" width="14.85546875" style="186" customWidth="1"/>
    <col min="14353" max="14353" width="12.42578125" style="186" customWidth="1"/>
    <col min="14354" max="14354" width="14.28515625" style="186" customWidth="1"/>
    <col min="14355" max="14355" width="7.85546875" style="186" customWidth="1"/>
    <col min="14356" max="14356" width="14.85546875" style="186" customWidth="1"/>
    <col min="14357" max="14592" width="7.7109375" style="186"/>
    <col min="14593" max="14593" width="9.7109375" style="186" customWidth="1"/>
    <col min="14594" max="14594" width="13.7109375" style="186" customWidth="1"/>
    <col min="14595" max="14600" width="11.140625" style="186" customWidth="1"/>
    <col min="14601" max="14601" width="12.85546875" style="186" customWidth="1"/>
    <col min="14602" max="14602" width="13.42578125" style="186" customWidth="1"/>
    <col min="14603" max="14603" width="15.140625" style="186" customWidth="1"/>
    <col min="14604" max="14605" width="0" style="186" hidden="1" customWidth="1"/>
    <col min="14606" max="14606" width="10.5703125" style="186" customWidth="1"/>
    <col min="14607" max="14607" width="12.140625" style="186" customWidth="1"/>
    <col min="14608" max="14608" width="14.85546875" style="186" customWidth="1"/>
    <col min="14609" max="14609" width="12.42578125" style="186" customWidth="1"/>
    <col min="14610" max="14610" width="14.28515625" style="186" customWidth="1"/>
    <col min="14611" max="14611" width="7.85546875" style="186" customWidth="1"/>
    <col min="14612" max="14612" width="14.85546875" style="186" customWidth="1"/>
    <col min="14613" max="14848" width="7.7109375" style="186"/>
    <col min="14849" max="14849" width="9.7109375" style="186" customWidth="1"/>
    <col min="14850" max="14850" width="13.7109375" style="186" customWidth="1"/>
    <col min="14851" max="14856" width="11.140625" style="186" customWidth="1"/>
    <col min="14857" max="14857" width="12.85546875" style="186" customWidth="1"/>
    <col min="14858" max="14858" width="13.42578125" style="186" customWidth="1"/>
    <col min="14859" max="14859" width="15.140625" style="186" customWidth="1"/>
    <col min="14860" max="14861" width="0" style="186" hidden="1" customWidth="1"/>
    <col min="14862" max="14862" width="10.5703125" style="186" customWidth="1"/>
    <col min="14863" max="14863" width="12.140625" style="186" customWidth="1"/>
    <col min="14864" max="14864" width="14.85546875" style="186" customWidth="1"/>
    <col min="14865" max="14865" width="12.42578125" style="186" customWidth="1"/>
    <col min="14866" max="14866" width="14.28515625" style="186" customWidth="1"/>
    <col min="14867" max="14867" width="7.85546875" style="186" customWidth="1"/>
    <col min="14868" max="14868" width="14.85546875" style="186" customWidth="1"/>
    <col min="14869" max="15104" width="7.7109375" style="186"/>
    <col min="15105" max="15105" width="9.7109375" style="186" customWidth="1"/>
    <col min="15106" max="15106" width="13.7109375" style="186" customWidth="1"/>
    <col min="15107" max="15112" width="11.140625" style="186" customWidth="1"/>
    <col min="15113" max="15113" width="12.85546875" style="186" customWidth="1"/>
    <col min="15114" max="15114" width="13.42578125" style="186" customWidth="1"/>
    <col min="15115" max="15115" width="15.140625" style="186" customWidth="1"/>
    <col min="15116" max="15117" width="0" style="186" hidden="1" customWidth="1"/>
    <col min="15118" max="15118" width="10.5703125" style="186" customWidth="1"/>
    <col min="15119" max="15119" width="12.140625" style="186" customWidth="1"/>
    <col min="15120" max="15120" width="14.85546875" style="186" customWidth="1"/>
    <col min="15121" max="15121" width="12.42578125" style="186" customWidth="1"/>
    <col min="15122" max="15122" width="14.28515625" style="186" customWidth="1"/>
    <col min="15123" max="15123" width="7.85546875" style="186" customWidth="1"/>
    <col min="15124" max="15124" width="14.85546875" style="186" customWidth="1"/>
    <col min="15125" max="15360" width="7.7109375" style="186"/>
    <col min="15361" max="15361" width="9.7109375" style="186" customWidth="1"/>
    <col min="15362" max="15362" width="13.7109375" style="186" customWidth="1"/>
    <col min="15363" max="15368" width="11.140625" style="186" customWidth="1"/>
    <col min="15369" max="15369" width="12.85546875" style="186" customWidth="1"/>
    <col min="15370" max="15370" width="13.42578125" style="186" customWidth="1"/>
    <col min="15371" max="15371" width="15.140625" style="186" customWidth="1"/>
    <col min="15372" max="15373" width="0" style="186" hidden="1" customWidth="1"/>
    <col min="15374" max="15374" width="10.5703125" style="186" customWidth="1"/>
    <col min="15375" max="15375" width="12.140625" style="186" customWidth="1"/>
    <col min="15376" max="15376" width="14.85546875" style="186" customWidth="1"/>
    <col min="15377" max="15377" width="12.42578125" style="186" customWidth="1"/>
    <col min="15378" max="15378" width="14.28515625" style="186" customWidth="1"/>
    <col min="15379" max="15379" width="7.85546875" style="186" customWidth="1"/>
    <col min="15380" max="15380" width="14.85546875" style="186" customWidth="1"/>
    <col min="15381" max="15616" width="7.7109375" style="186"/>
    <col min="15617" max="15617" width="9.7109375" style="186" customWidth="1"/>
    <col min="15618" max="15618" width="13.7109375" style="186" customWidth="1"/>
    <col min="15619" max="15624" width="11.140625" style="186" customWidth="1"/>
    <col min="15625" max="15625" width="12.85546875" style="186" customWidth="1"/>
    <col min="15626" max="15626" width="13.42578125" style="186" customWidth="1"/>
    <col min="15627" max="15627" width="15.140625" style="186" customWidth="1"/>
    <col min="15628" max="15629" width="0" style="186" hidden="1" customWidth="1"/>
    <col min="15630" max="15630" width="10.5703125" style="186" customWidth="1"/>
    <col min="15631" max="15631" width="12.140625" style="186" customWidth="1"/>
    <col min="15632" max="15632" width="14.85546875" style="186" customWidth="1"/>
    <col min="15633" max="15633" width="12.42578125" style="186" customWidth="1"/>
    <col min="15634" max="15634" width="14.28515625" style="186" customWidth="1"/>
    <col min="15635" max="15635" width="7.85546875" style="186" customWidth="1"/>
    <col min="15636" max="15636" width="14.85546875" style="186" customWidth="1"/>
    <col min="15637" max="15872" width="7.7109375" style="186"/>
    <col min="15873" max="15873" width="9.7109375" style="186" customWidth="1"/>
    <col min="15874" max="15874" width="13.7109375" style="186" customWidth="1"/>
    <col min="15875" max="15880" width="11.140625" style="186" customWidth="1"/>
    <col min="15881" max="15881" width="12.85546875" style="186" customWidth="1"/>
    <col min="15882" max="15882" width="13.42578125" style="186" customWidth="1"/>
    <col min="15883" max="15883" width="15.140625" style="186" customWidth="1"/>
    <col min="15884" max="15885" width="0" style="186" hidden="1" customWidth="1"/>
    <col min="15886" max="15886" width="10.5703125" style="186" customWidth="1"/>
    <col min="15887" max="15887" width="12.140625" style="186" customWidth="1"/>
    <col min="15888" max="15888" width="14.85546875" style="186" customWidth="1"/>
    <col min="15889" max="15889" width="12.42578125" style="186" customWidth="1"/>
    <col min="15890" max="15890" width="14.28515625" style="186" customWidth="1"/>
    <col min="15891" max="15891" width="7.85546875" style="186" customWidth="1"/>
    <col min="15892" max="15892" width="14.85546875" style="186" customWidth="1"/>
    <col min="15893" max="16128" width="7.7109375" style="186"/>
    <col min="16129" max="16129" width="9.7109375" style="186" customWidth="1"/>
    <col min="16130" max="16130" width="13.7109375" style="186" customWidth="1"/>
    <col min="16131" max="16136" width="11.140625" style="186" customWidth="1"/>
    <col min="16137" max="16137" width="12.85546875" style="186" customWidth="1"/>
    <col min="16138" max="16138" width="13.42578125" style="186" customWidth="1"/>
    <col min="16139" max="16139" width="15.140625" style="186" customWidth="1"/>
    <col min="16140" max="16141" width="0" style="186" hidden="1" customWidth="1"/>
    <col min="16142" max="16142" width="10.5703125" style="186" customWidth="1"/>
    <col min="16143" max="16143" width="12.140625" style="186" customWidth="1"/>
    <col min="16144" max="16144" width="14.85546875" style="186" customWidth="1"/>
    <col min="16145" max="16145" width="12.42578125" style="186" customWidth="1"/>
    <col min="16146" max="16146" width="14.28515625" style="186" customWidth="1"/>
    <col min="16147" max="16147" width="7.85546875" style="186" customWidth="1"/>
    <col min="16148" max="16148" width="14.85546875" style="186" customWidth="1"/>
    <col min="16149" max="16384" width="7.7109375" style="186"/>
  </cols>
  <sheetData>
    <row r="1" spans="1:25" s="155" customFormat="1">
      <c r="A1" s="12" t="s">
        <v>278</v>
      </c>
      <c r="B1" s="12"/>
      <c r="C1" s="12"/>
      <c r="D1" s="12"/>
      <c r="E1" s="12"/>
      <c r="F1" s="12"/>
      <c r="G1" s="12"/>
      <c r="H1" s="12"/>
      <c r="I1" s="152"/>
      <c r="J1" s="12"/>
      <c r="K1" s="12"/>
      <c r="L1" s="153"/>
      <c r="M1" s="154"/>
      <c r="N1" s="154"/>
      <c r="O1" s="154"/>
    </row>
    <row r="2" spans="1:25" s="155" customFormat="1">
      <c r="A2" s="12" t="s">
        <v>279</v>
      </c>
      <c r="B2" s="12"/>
      <c r="C2" s="12"/>
      <c r="D2" s="12"/>
      <c r="E2" s="12"/>
      <c r="F2" s="12"/>
      <c r="G2" s="12"/>
      <c r="H2" s="12"/>
      <c r="I2" s="152"/>
      <c r="J2" s="12"/>
      <c r="K2" s="12"/>
      <c r="L2" s="153"/>
      <c r="M2" s="154"/>
      <c r="N2" s="154"/>
      <c r="O2" s="154"/>
    </row>
    <row r="3" spans="1:25" s="155" customFormat="1">
      <c r="A3" s="156" t="s">
        <v>280</v>
      </c>
      <c r="B3" s="157" t="s">
        <v>51</v>
      </c>
      <c r="C3" s="12"/>
      <c r="D3" s="12"/>
      <c r="E3" s="12"/>
      <c r="F3" s="12"/>
      <c r="G3" s="12"/>
      <c r="H3" s="12"/>
      <c r="I3" s="152"/>
      <c r="J3" s="12"/>
      <c r="K3" s="158" t="s">
        <v>281</v>
      </c>
      <c r="L3" s="153"/>
      <c r="M3" s="154"/>
      <c r="N3" s="154"/>
      <c r="O3" s="154"/>
    </row>
    <row r="4" spans="1:25" s="155" customFormat="1">
      <c r="A4" s="159"/>
      <c r="B4" s="160"/>
      <c r="C4" s="161" t="s">
        <v>282</v>
      </c>
      <c r="D4" s="162"/>
      <c r="E4" s="162"/>
      <c r="F4" s="163"/>
      <c r="G4" s="1699" t="s">
        <v>283</v>
      </c>
      <c r="H4" s="1700"/>
      <c r="I4" s="1701"/>
      <c r="J4" s="164" t="s">
        <v>51</v>
      </c>
      <c r="K4" s="164" t="s">
        <v>284</v>
      </c>
      <c r="L4" s="153"/>
      <c r="M4" s="154"/>
      <c r="N4" s="154"/>
      <c r="O4" s="154"/>
    </row>
    <row r="5" spans="1:25" s="155" customFormat="1">
      <c r="A5" s="165"/>
      <c r="B5" s="12"/>
      <c r="C5" s="166" t="s">
        <v>285</v>
      </c>
      <c r="D5" s="167"/>
      <c r="E5" s="167"/>
      <c r="F5" s="168"/>
      <c r="G5" s="1702" t="s">
        <v>286</v>
      </c>
      <c r="H5" s="1703"/>
      <c r="I5" s="1704"/>
      <c r="J5" s="169" t="s">
        <v>66</v>
      </c>
      <c r="K5" s="169" t="s">
        <v>287</v>
      </c>
      <c r="L5" s="153"/>
      <c r="M5" s="154"/>
      <c r="N5" s="154"/>
      <c r="O5" s="154"/>
    </row>
    <row r="6" spans="1:25" s="155" customFormat="1" ht="17.25" customHeight="1">
      <c r="A6" s="170" t="s">
        <v>0</v>
      </c>
      <c r="B6" s="171" t="s">
        <v>288</v>
      </c>
      <c r="C6" s="164" t="s">
        <v>289</v>
      </c>
      <c r="D6" s="164" t="s">
        <v>290</v>
      </c>
      <c r="E6" s="172" t="s">
        <v>66</v>
      </c>
      <c r="F6" s="173" t="s">
        <v>291</v>
      </c>
      <c r="G6" s="169" t="s">
        <v>289</v>
      </c>
      <c r="H6" s="169" t="s">
        <v>290</v>
      </c>
      <c r="I6" s="174" t="s">
        <v>66</v>
      </c>
      <c r="J6" s="169" t="s">
        <v>67</v>
      </c>
      <c r="K6" s="169" t="s">
        <v>292</v>
      </c>
      <c r="L6" s="153"/>
      <c r="M6" s="154"/>
      <c r="N6" s="154"/>
      <c r="O6" s="154"/>
    </row>
    <row r="7" spans="1:25" s="155" customFormat="1" ht="18.95" customHeight="1">
      <c r="A7" s="165"/>
      <c r="B7" s="175"/>
      <c r="C7" s="176" t="s">
        <v>97</v>
      </c>
      <c r="D7" s="176" t="s">
        <v>96</v>
      </c>
      <c r="E7" s="172" t="s">
        <v>39</v>
      </c>
      <c r="F7" s="173" t="s">
        <v>293</v>
      </c>
      <c r="G7" s="176" t="s">
        <v>97</v>
      </c>
      <c r="H7" s="176" t="s">
        <v>96</v>
      </c>
      <c r="I7" s="174" t="s">
        <v>39</v>
      </c>
      <c r="J7" s="176"/>
      <c r="K7" s="169" t="s">
        <v>294</v>
      </c>
      <c r="L7" s="153"/>
      <c r="M7" s="154"/>
      <c r="N7" s="154"/>
      <c r="O7" s="154"/>
    </row>
    <row r="8" spans="1:25" ht="17.45" customHeight="1">
      <c r="A8" s="177" t="s">
        <v>175</v>
      </c>
      <c r="B8" s="178" t="s">
        <v>4</v>
      </c>
      <c r="C8" s="179">
        <v>5548792</v>
      </c>
      <c r="D8" s="179">
        <v>951640</v>
      </c>
      <c r="E8" s="179">
        <f>SUM(C8:D8)</f>
        <v>6500432</v>
      </c>
      <c r="F8" s="180">
        <f>C8/E8</f>
        <v>0.85360357588541813</v>
      </c>
      <c r="G8" s="179">
        <v>1583208</v>
      </c>
      <c r="H8" s="179">
        <v>192563</v>
      </c>
      <c r="I8" s="181">
        <f>SUM(G8:H8)</f>
        <v>1775771</v>
      </c>
      <c r="J8" s="182">
        <f>I8+E8</f>
        <v>8276203</v>
      </c>
      <c r="K8" s="180">
        <f t="shared" ref="K8:K28" si="0">E8/J8</f>
        <v>0.78543650995510861</v>
      </c>
      <c r="L8" s="183">
        <v>2318390</v>
      </c>
      <c r="M8" s="183">
        <f>L8</f>
        <v>2318390</v>
      </c>
      <c r="N8" s="183"/>
      <c r="P8" s="185"/>
      <c r="Q8" s="185"/>
      <c r="T8" s="185"/>
      <c r="W8" s="185"/>
      <c r="Y8" s="185"/>
    </row>
    <row r="9" spans="1:25" ht="17.45" customHeight="1">
      <c r="A9" s="187" t="s">
        <v>176</v>
      </c>
      <c r="B9" s="188" t="s">
        <v>6</v>
      </c>
      <c r="C9" s="189">
        <v>3533806</v>
      </c>
      <c r="D9" s="189">
        <v>592011</v>
      </c>
      <c r="E9" s="179">
        <f t="shared" ref="E9:E27" si="1">SUM(C9:D9)</f>
        <v>4125817</v>
      </c>
      <c r="F9" s="180">
        <f t="shared" ref="F9:F28" si="2">C9/E9</f>
        <v>0.85651060141542879</v>
      </c>
      <c r="G9" s="179">
        <v>929588</v>
      </c>
      <c r="H9" s="179">
        <v>128950</v>
      </c>
      <c r="I9" s="181">
        <f t="shared" ref="I9:I28" si="3">SUM(G9:H9)</f>
        <v>1058538</v>
      </c>
      <c r="J9" s="182">
        <f t="shared" ref="J9:J28" si="4">I9+E9</f>
        <v>5184355</v>
      </c>
      <c r="K9" s="180">
        <f t="shared" si="0"/>
        <v>0.79582069514915543</v>
      </c>
      <c r="L9" s="183">
        <v>798538</v>
      </c>
      <c r="M9" s="183">
        <f>L9+L10+L11+L27</f>
        <v>2205884</v>
      </c>
      <c r="N9" s="183"/>
      <c r="P9" s="185"/>
      <c r="Q9" s="185"/>
      <c r="T9" s="185"/>
      <c r="W9" s="185"/>
      <c r="Y9" s="185"/>
    </row>
    <row r="10" spans="1:25" ht="17.45" customHeight="1">
      <c r="A10" s="187" t="s">
        <v>177</v>
      </c>
      <c r="B10" s="188" t="s">
        <v>8</v>
      </c>
      <c r="C10" s="189">
        <v>2392629</v>
      </c>
      <c r="D10" s="189">
        <v>302591</v>
      </c>
      <c r="E10" s="179">
        <f t="shared" si="1"/>
        <v>2695220</v>
      </c>
      <c r="F10" s="180">
        <f t="shared" si="2"/>
        <v>0.88773050066413872</v>
      </c>
      <c r="G10" s="179">
        <v>605966</v>
      </c>
      <c r="H10" s="179">
        <v>64340</v>
      </c>
      <c r="I10" s="181">
        <f t="shared" si="3"/>
        <v>670306</v>
      </c>
      <c r="J10" s="182">
        <f t="shared" si="4"/>
        <v>3365526</v>
      </c>
      <c r="K10" s="180">
        <f t="shared" si="0"/>
        <v>0.80083172734366037</v>
      </c>
      <c r="L10" s="183">
        <v>764022</v>
      </c>
      <c r="M10" s="183">
        <f>L12</f>
        <v>873621</v>
      </c>
      <c r="N10" s="183"/>
      <c r="P10" s="185"/>
      <c r="Q10" s="185"/>
      <c r="T10" s="185"/>
      <c r="W10" s="185"/>
    </row>
    <row r="11" spans="1:25" ht="17.45" customHeight="1">
      <c r="A11" s="187" t="s">
        <v>178</v>
      </c>
      <c r="B11" s="188" t="s">
        <v>10</v>
      </c>
      <c r="C11" s="189">
        <v>1970531</v>
      </c>
      <c r="D11" s="189">
        <v>143127</v>
      </c>
      <c r="E11" s="179">
        <f t="shared" si="1"/>
        <v>2113658</v>
      </c>
      <c r="F11" s="180">
        <f t="shared" si="2"/>
        <v>0.93228469317174301</v>
      </c>
      <c r="G11" s="179">
        <v>483829</v>
      </c>
      <c r="H11" s="179">
        <v>44294</v>
      </c>
      <c r="I11" s="181">
        <f t="shared" si="3"/>
        <v>528123</v>
      </c>
      <c r="J11" s="182">
        <f t="shared" si="4"/>
        <v>2641781</v>
      </c>
      <c r="K11" s="180">
        <f t="shared" si="0"/>
        <v>0.80008827378196756</v>
      </c>
      <c r="L11" s="183">
        <v>566718</v>
      </c>
      <c r="M11" s="183">
        <f>L13</f>
        <v>1115765</v>
      </c>
      <c r="N11" s="183"/>
      <c r="P11" s="185"/>
      <c r="Q11" s="185"/>
      <c r="T11" s="185"/>
      <c r="W11" s="185"/>
    </row>
    <row r="12" spans="1:25" ht="17.45" customHeight="1">
      <c r="A12" s="187" t="s">
        <v>179</v>
      </c>
      <c r="B12" s="188" t="s">
        <v>11</v>
      </c>
      <c r="C12" s="189">
        <v>4066802</v>
      </c>
      <c r="D12" s="189">
        <v>1238353</v>
      </c>
      <c r="E12" s="179">
        <f t="shared" si="1"/>
        <v>5305155</v>
      </c>
      <c r="F12" s="180">
        <f t="shared" si="2"/>
        <v>0.76657552889595115</v>
      </c>
      <c r="G12" s="179">
        <v>731479</v>
      </c>
      <c r="H12" s="179">
        <v>68181</v>
      </c>
      <c r="I12" s="181">
        <f t="shared" si="3"/>
        <v>799660</v>
      </c>
      <c r="J12" s="182">
        <f t="shared" si="4"/>
        <v>6104815</v>
      </c>
      <c r="K12" s="180">
        <f t="shared" si="0"/>
        <v>0.86901159166985409</v>
      </c>
      <c r="L12" s="183">
        <v>873621</v>
      </c>
      <c r="M12" s="183">
        <f>L14+L15+L16</f>
        <v>1820613</v>
      </c>
      <c r="N12" s="183"/>
      <c r="P12" s="185"/>
      <c r="Q12" s="185"/>
      <c r="T12" s="185"/>
      <c r="W12" s="185"/>
    </row>
    <row r="13" spans="1:25" ht="17.45" customHeight="1">
      <c r="A13" s="187" t="s">
        <v>180</v>
      </c>
      <c r="B13" s="188" t="s">
        <v>13</v>
      </c>
      <c r="C13" s="189">
        <v>3215971</v>
      </c>
      <c r="D13" s="189">
        <v>252335</v>
      </c>
      <c r="E13" s="179">
        <f t="shared" si="1"/>
        <v>3468306</v>
      </c>
      <c r="F13" s="180">
        <f t="shared" si="2"/>
        <v>0.92724546219393555</v>
      </c>
      <c r="G13" s="179">
        <v>1067104</v>
      </c>
      <c r="H13" s="179">
        <v>65994</v>
      </c>
      <c r="I13" s="181">
        <f t="shared" si="3"/>
        <v>1133098</v>
      </c>
      <c r="J13" s="182">
        <f t="shared" si="4"/>
        <v>4601404</v>
      </c>
      <c r="K13" s="180">
        <f t="shared" si="0"/>
        <v>0.75374950775893623</v>
      </c>
      <c r="L13" s="183">
        <v>1115765</v>
      </c>
      <c r="M13" s="183">
        <f>L17+L18</f>
        <v>953523</v>
      </c>
      <c r="N13" s="183"/>
      <c r="P13" s="185"/>
      <c r="Q13" s="185"/>
      <c r="T13" s="185"/>
      <c r="W13" s="185"/>
    </row>
    <row r="14" spans="1:25" ht="17.45" customHeight="1">
      <c r="A14" s="187" t="s">
        <v>182</v>
      </c>
      <c r="B14" s="188" t="s">
        <v>14</v>
      </c>
      <c r="C14" s="189">
        <v>2502915</v>
      </c>
      <c r="D14" s="189">
        <v>430781</v>
      </c>
      <c r="E14" s="179">
        <f t="shared" si="1"/>
        <v>2933696</v>
      </c>
      <c r="F14" s="180">
        <f t="shared" si="2"/>
        <v>0.85316099554964109</v>
      </c>
      <c r="G14" s="179">
        <v>1108408</v>
      </c>
      <c r="H14" s="179">
        <v>167913</v>
      </c>
      <c r="I14" s="181">
        <f t="shared" si="3"/>
        <v>1276321</v>
      </c>
      <c r="J14" s="182">
        <f t="shared" si="4"/>
        <v>4210017</v>
      </c>
      <c r="K14" s="180">
        <f t="shared" si="0"/>
        <v>0.69683709115663905</v>
      </c>
      <c r="L14" s="183">
        <v>1180850</v>
      </c>
      <c r="M14" s="183">
        <v>408402</v>
      </c>
      <c r="N14" s="183"/>
      <c r="P14" s="185"/>
      <c r="Q14" s="185"/>
      <c r="T14" s="185"/>
      <c r="W14" s="185"/>
    </row>
    <row r="15" spans="1:25" ht="17.45" customHeight="1">
      <c r="A15" s="187" t="s">
        <v>183</v>
      </c>
      <c r="B15" s="188" t="s">
        <v>16</v>
      </c>
      <c r="C15" s="189">
        <v>2993654</v>
      </c>
      <c r="D15" s="189">
        <v>222679</v>
      </c>
      <c r="E15" s="179">
        <f t="shared" si="1"/>
        <v>3216333</v>
      </c>
      <c r="F15" s="180">
        <f t="shared" si="2"/>
        <v>0.93076618621268381</v>
      </c>
      <c r="G15" s="179">
        <v>408568</v>
      </c>
      <c r="H15" s="179">
        <v>12521</v>
      </c>
      <c r="I15" s="181">
        <f t="shared" si="3"/>
        <v>421089</v>
      </c>
      <c r="J15" s="182">
        <f t="shared" si="4"/>
        <v>3637422</v>
      </c>
      <c r="K15" s="180">
        <f t="shared" si="0"/>
        <v>0.88423421863066753</v>
      </c>
      <c r="L15" s="183">
        <v>451828</v>
      </c>
      <c r="M15" s="183">
        <v>295368</v>
      </c>
      <c r="N15" s="183"/>
      <c r="P15" s="185"/>
      <c r="Q15" s="185"/>
      <c r="T15" s="185"/>
      <c r="W15" s="185"/>
    </row>
    <row r="16" spans="1:25" ht="17.45" customHeight="1">
      <c r="A16" s="187" t="s">
        <v>200</v>
      </c>
      <c r="B16" s="188" t="s">
        <v>18</v>
      </c>
      <c r="C16" s="179">
        <v>791804</v>
      </c>
      <c r="D16" s="179">
        <v>103980</v>
      </c>
      <c r="E16" s="179">
        <f t="shared" si="1"/>
        <v>895784</v>
      </c>
      <c r="F16" s="180">
        <f t="shared" si="2"/>
        <v>0.88392290998722911</v>
      </c>
      <c r="G16" s="179">
        <v>157306</v>
      </c>
      <c r="H16" s="179">
        <v>12166</v>
      </c>
      <c r="I16" s="181">
        <f t="shared" si="3"/>
        <v>169472</v>
      </c>
      <c r="J16" s="182">
        <f t="shared" si="4"/>
        <v>1065256</v>
      </c>
      <c r="K16" s="180">
        <f t="shared" si="0"/>
        <v>0.84090960294990125</v>
      </c>
      <c r="L16" s="183">
        <v>187935</v>
      </c>
      <c r="M16" s="183">
        <v>262792</v>
      </c>
      <c r="N16" s="183"/>
      <c r="P16" s="185"/>
      <c r="Q16" s="185"/>
      <c r="T16" s="185"/>
      <c r="W16" s="185"/>
    </row>
    <row r="17" spans="1:24" ht="17.45" customHeight="1">
      <c r="A17" s="187" t="s">
        <v>184</v>
      </c>
      <c r="B17" s="188" t="s">
        <v>20</v>
      </c>
      <c r="C17" s="189">
        <v>3370849</v>
      </c>
      <c r="D17" s="189">
        <v>230072</v>
      </c>
      <c r="E17" s="179">
        <f t="shared" si="1"/>
        <v>3600921</v>
      </c>
      <c r="F17" s="180">
        <f t="shared" si="2"/>
        <v>0.93610745695337383</v>
      </c>
      <c r="G17" s="179">
        <v>917099</v>
      </c>
      <c r="H17" s="179">
        <v>56373</v>
      </c>
      <c r="I17" s="181">
        <f t="shared" si="3"/>
        <v>973472</v>
      </c>
      <c r="J17" s="182">
        <f t="shared" si="4"/>
        <v>4574393</v>
      </c>
      <c r="K17" s="180">
        <f t="shared" si="0"/>
        <v>0.78719099998622766</v>
      </c>
      <c r="L17" s="183">
        <v>733472</v>
      </c>
      <c r="M17" s="183">
        <v>739865</v>
      </c>
      <c r="N17" s="183"/>
      <c r="P17" s="185"/>
      <c r="Q17" s="185"/>
      <c r="T17" s="185"/>
      <c r="W17" s="185"/>
    </row>
    <row r="18" spans="1:24" ht="17.45" customHeight="1">
      <c r="A18" s="187" t="s">
        <v>45</v>
      </c>
      <c r="B18" s="188" t="s">
        <v>21</v>
      </c>
      <c r="C18" s="189">
        <v>1135877</v>
      </c>
      <c r="D18" s="189">
        <v>80218</v>
      </c>
      <c r="E18" s="179">
        <f t="shared" si="1"/>
        <v>1216095</v>
      </c>
      <c r="F18" s="180">
        <f t="shared" si="2"/>
        <v>0.93403640340598393</v>
      </c>
      <c r="G18" s="179">
        <v>245310</v>
      </c>
      <c r="H18" s="179">
        <v>26741</v>
      </c>
      <c r="I18" s="181">
        <f t="shared" si="3"/>
        <v>272051</v>
      </c>
      <c r="J18" s="182">
        <f t="shared" si="4"/>
        <v>1488146</v>
      </c>
      <c r="K18" s="180">
        <f t="shared" si="0"/>
        <v>0.81718796408416916</v>
      </c>
      <c r="L18" s="183">
        <v>220051</v>
      </c>
      <c r="M18" s="183">
        <v>292824</v>
      </c>
      <c r="N18" s="183"/>
      <c r="P18" s="185"/>
      <c r="Q18" s="185"/>
      <c r="T18" s="185"/>
      <c r="W18" s="185"/>
    </row>
    <row r="19" spans="1:24" ht="17.45" customHeight="1">
      <c r="A19" s="187" t="s">
        <v>185</v>
      </c>
      <c r="B19" s="188" t="s">
        <v>23</v>
      </c>
      <c r="C19" s="189">
        <v>1407972</v>
      </c>
      <c r="D19" s="189">
        <v>81689</v>
      </c>
      <c r="E19" s="179">
        <f t="shared" si="1"/>
        <v>1489661</v>
      </c>
      <c r="F19" s="180">
        <f t="shared" si="2"/>
        <v>0.94516269137743425</v>
      </c>
      <c r="G19" s="179">
        <v>411003</v>
      </c>
      <c r="H19" s="179">
        <v>60533</v>
      </c>
      <c r="I19" s="181">
        <f t="shared" si="3"/>
        <v>471536</v>
      </c>
      <c r="J19" s="182">
        <f t="shared" si="4"/>
        <v>1961197</v>
      </c>
      <c r="K19" s="180">
        <f t="shared" si="0"/>
        <v>0.75956724388218011</v>
      </c>
      <c r="L19" s="183">
        <v>408402</v>
      </c>
      <c r="M19" s="183">
        <v>404210</v>
      </c>
      <c r="N19" s="183"/>
      <c r="P19" s="185"/>
      <c r="Q19" s="185"/>
      <c r="T19" s="185"/>
      <c r="W19" s="185"/>
    </row>
    <row r="20" spans="1:24" ht="17.45" customHeight="1">
      <c r="A20" s="187" t="s">
        <v>24</v>
      </c>
      <c r="B20" s="188" t="s">
        <v>25</v>
      </c>
      <c r="C20" s="189">
        <v>1780721</v>
      </c>
      <c r="D20" s="189">
        <v>143697</v>
      </c>
      <c r="E20" s="179">
        <f t="shared" si="1"/>
        <v>1924418</v>
      </c>
      <c r="F20" s="180">
        <f t="shared" si="2"/>
        <v>0.92532963212773944</v>
      </c>
      <c r="G20" s="179">
        <v>238321</v>
      </c>
      <c r="H20" s="179">
        <v>14884</v>
      </c>
      <c r="I20" s="181">
        <f t="shared" si="3"/>
        <v>253205</v>
      </c>
      <c r="J20" s="182">
        <f t="shared" si="4"/>
        <v>2177623</v>
      </c>
      <c r="K20" s="180">
        <f t="shared" si="0"/>
        <v>0.88372413406728345</v>
      </c>
      <c r="L20" s="183">
        <v>295368</v>
      </c>
      <c r="M20" s="183">
        <f>L25+L26</f>
        <v>325842</v>
      </c>
      <c r="N20" s="183"/>
      <c r="P20" s="185"/>
      <c r="Q20" s="185"/>
      <c r="T20" s="185"/>
      <c r="W20" s="185"/>
    </row>
    <row r="21" spans="1:24" ht="17.45" customHeight="1">
      <c r="A21" s="187" t="s">
        <v>187</v>
      </c>
      <c r="B21" s="188" t="s">
        <v>26</v>
      </c>
      <c r="C21" s="189">
        <v>913766</v>
      </c>
      <c r="D21" s="189">
        <v>68661</v>
      </c>
      <c r="E21" s="179">
        <f t="shared" si="1"/>
        <v>982427</v>
      </c>
      <c r="F21" s="180">
        <f t="shared" si="2"/>
        <v>0.93011083775181258</v>
      </c>
      <c r="G21" s="179">
        <v>293423</v>
      </c>
      <c r="H21" s="179">
        <v>26117</v>
      </c>
      <c r="I21" s="181">
        <f t="shared" si="3"/>
        <v>319540</v>
      </c>
      <c r="J21" s="182">
        <f t="shared" si="4"/>
        <v>1301967</v>
      </c>
      <c r="K21" s="180">
        <f t="shared" si="0"/>
        <v>0.75457135242291085</v>
      </c>
      <c r="L21" s="183">
        <v>262792</v>
      </c>
      <c r="M21" s="183"/>
      <c r="N21" s="183"/>
      <c r="P21" s="185"/>
      <c r="Q21" s="185"/>
      <c r="T21" s="185"/>
      <c r="W21" s="185"/>
    </row>
    <row r="22" spans="1:24" ht="17.45" customHeight="1">
      <c r="A22" s="187" t="s">
        <v>27</v>
      </c>
      <c r="B22" s="188" t="s">
        <v>28</v>
      </c>
      <c r="C22" s="189">
        <v>4438282</v>
      </c>
      <c r="D22" s="189">
        <v>305163</v>
      </c>
      <c r="E22" s="179">
        <f t="shared" si="1"/>
        <v>4743445</v>
      </c>
      <c r="F22" s="180">
        <f t="shared" si="2"/>
        <v>0.93566637749568093</v>
      </c>
      <c r="G22" s="179">
        <v>640215</v>
      </c>
      <c r="H22" s="179">
        <v>91697</v>
      </c>
      <c r="I22" s="181">
        <f t="shared" si="3"/>
        <v>731912</v>
      </c>
      <c r="J22" s="182">
        <f t="shared" si="4"/>
        <v>5475357</v>
      </c>
      <c r="K22" s="180">
        <f t="shared" si="0"/>
        <v>0.86632615918925471</v>
      </c>
      <c r="L22" s="183">
        <v>739865</v>
      </c>
      <c r="M22" s="183"/>
      <c r="N22" s="183"/>
      <c r="P22" s="185"/>
      <c r="Q22" s="185"/>
      <c r="T22" s="185"/>
      <c r="W22" s="185"/>
    </row>
    <row r="23" spans="1:24" ht="17.45" customHeight="1">
      <c r="A23" s="187" t="s">
        <v>188</v>
      </c>
      <c r="B23" s="188" t="s">
        <v>189</v>
      </c>
      <c r="C23" s="189">
        <v>1002664</v>
      </c>
      <c r="D23" s="189">
        <v>146598</v>
      </c>
      <c r="E23" s="179">
        <f t="shared" si="1"/>
        <v>1149262</v>
      </c>
      <c r="F23" s="180">
        <f t="shared" si="2"/>
        <v>0.87244161905640316</v>
      </c>
      <c r="G23" s="179">
        <v>218215</v>
      </c>
      <c r="H23" s="179">
        <v>27270</v>
      </c>
      <c r="I23" s="181">
        <f t="shared" si="3"/>
        <v>245485</v>
      </c>
      <c r="J23" s="182">
        <f t="shared" si="4"/>
        <v>1394747</v>
      </c>
      <c r="K23" s="180">
        <f t="shared" si="0"/>
        <v>0.82399316865352645</v>
      </c>
      <c r="L23" s="183">
        <v>292824</v>
      </c>
      <c r="M23" s="183"/>
      <c r="N23" s="183"/>
      <c r="P23" s="185"/>
      <c r="Q23" s="185"/>
      <c r="T23" s="185"/>
      <c r="W23" s="185"/>
      <c r="X23" s="185"/>
    </row>
    <row r="24" spans="1:24" ht="17.45" customHeight="1">
      <c r="A24" s="187" t="s">
        <v>190</v>
      </c>
      <c r="B24" s="188" t="s">
        <v>295</v>
      </c>
      <c r="C24" s="179">
        <v>1383193</v>
      </c>
      <c r="D24" s="179">
        <v>80751</v>
      </c>
      <c r="E24" s="179">
        <f t="shared" si="1"/>
        <v>1463944</v>
      </c>
      <c r="F24" s="180">
        <f t="shared" si="2"/>
        <v>0.94484010317334544</v>
      </c>
      <c r="G24" s="179">
        <v>286592</v>
      </c>
      <c r="H24" s="179">
        <v>14150</v>
      </c>
      <c r="I24" s="181">
        <f t="shared" si="3"/>
        <v>300742</v>
      </c>
      <c r="J24" s="182">
        <f t="shared" si="4"/>
        <v>1764686</v>
      </c>
      <c r="K24" s="180">
        <f t="shared" si="0"/>
        <v>0.82957761324110924</v>
      </c>
      <c r="L24" s="183">
        <v>404210</v>
      </c>
      <c r="M24" s="183"/>
      <c r="N24" s="183"/>
      <c r="P24" s="185"/>
      <c r="Q24" s="185"/>
      <c r="T24" s="185"/>
      <c r="W24" s="185"/>
    </row>
    <row r="25" spans="1:24" ht="17.45" customHeight="1">
      <c r="A25" s="187" t="s">
        <v>202</v>
      </c>
      <c r="B25" s="188" t="s">
        <v>33</v>
      </c>
      <c r="C25" s="189">
        <v>936678</v>
      </c>
      <c r="D25" s="189">
        <v>86909</v>
      </c>
      <c r="E25" s="179">
        <f t="shared" si="1"/>
        <v>1023587</v>
      </c>
      <c r="F25" s="180">
        <f t="shared" si="2"/>
        <v>0.91509368524610024</v>
      </c>
      <c r="G25" s="179">
        <v>231322</v>
      </c>
      <c r="H25" s="179">
        <v>39880</v>
      </c>
      <c r="I25" s="181">
        <f t="shared" si="3"/>
        <v>271202</v>
      </c>
      <c r="J25" s="182">
        <f t="shared" si="4"/>
        <v>1294789</v>
      </c>
      <c r="K25" s="180">
        <f t="shared" si="0"/>
        <v>0.79054347851271523</v>
      </c>
      <c r="L25" s="183">
        <v>211202</v>
      </c>
      <c r="M25" s="183"/>
      <c r="N25" s="183"/>
      <c r="P25" s="185"/>
      <c r="Q25" s="185"/>
      <c r="T25" s="185"/>
      <c r="W25" s="185"/>
    </row>
    <row r="26" spans="1:24" ht="17.45" customHeight="1">
      <c r="A26" s="187" t="s">
        <v>191</v>
      </c>
      <c r="B26" s="188" t="s">
        <v>35</v>
      </c>
      <c r="C26" s="189">
        <v>258480</v>
      </c>
      <c r="D26" s="189">
        <v>21715</v>
      </c>
      <c r="E26" s="179">
        <f t="shared" si="1"/>
        <v>280195</v>
      </c>
      <c r="F26" s="180">
        <f t="shared" si="2"/>
        <v>0.92250040150609403</v>
      </c>
      <c r="G26" s="179">
        <v>165647</v>
      </c>
      <c r="H26" s="179">
        <v>12993</v>
      </c>
      <c r="I26" s="181">
        <f t="shared" si="3"/>
        <v>178640</v>
      </c>
      <c r="J26" s="182">
        <f t="shared" si="4"/>
        <v>458835</v>
      </c>
      <c r="K26" s="180">
        <f t="shared" si="0"/>
        <v>0.61066614360282023</v>
      </c>
      <c r="L26" s="183">
        <v>114640</v>
      </c>
      <c r="M26" s="183"/>
      <c r="N26" s="183"/>
      <c r="P26" s="185"/>
      <c r="Q26" s="185"/>
      <c r="T26" s="185"/>
      <c r="W26" s="185"/>
    </row>
    <row r="27" spans="1:24" ht="17.45" customHeight="1" thickBot="1">
      <c r="A27" s="190" t="s">
        <v>36</v>
      </c>
      <c r="B27" s="191" t="s">
        <v>37</v>
      </c>
      <c r="C27" s="189">
        <v>1025628</v>
      </c>
      <c r="D27" s="189">
        <v>60878</v>
      </c>
      <c r="E27" s="179">
        <f t="shared" si="1"/>
        <v>1086506</v>
      </c>
      <c r="F27" s="192">
        <f t="shared" si="2"/>
        <v>0.94396901627786689</v>
      </c>
      <c r="G27" s="179">
        <v>62678</v>
      </c>
      <c r="H27" s="179">
        <v>3103</v>
      </c>
      <c r="I27" s="181">
        <f t="shared" si="3"/>
        <v>65781</v>
      </c>
      <c r="J27" s="182">
        <f t="shared" si="4"/>
        <v>1152287</v>
      </c>
      <c r="K27" s="192">
        <f t="shared" si="0"/>
        <v>0.9429126597800721</v>
      </c>
      <c r="L27" s="183">
        <v>76606</v>
      </c>
      <c r="M27" s="183"/>
      <c r="N27" s="183"/>
      <c r="P27" s="185"/>
      <c r="Q27" s="185"/>
      <c r="T27" s="185"/>
      <c r="W27" s="185"/>
    </row>
    <row r="28" spans="1:24" ht="17.45" customHeight="1" thickBot="1">
      <c r="A28" s="193" t="s">
        <v>66</v>
      </c>
      <c r="B28" s="194" t="s">
        <v>39</v>
      </c>
      <c r="C28" s="195">
        <f>SUM(C8:C27)</f>
        <v>44671014</v>
      </c>
      <c r="D28" s="195">
        <f>SUM(D8:D27)</f>
        <v>5543848</v>
      </c>
      <c r="E28" s="195">
        <f>SUM(E8:E27)</f>
        <v>50214862</v>
      </c>
      <c r="F28" s="196">
        <f t="shared" si="2"/>
        <v>0.88959746618441371</v>
      </c>
      <c r="G28" s="195">
        <f>SUM(G8:G27)</f>
        <v>10785281</v>
      </c>
      <c r="H28" s="195">
        <f>SUM(H8:H27)</f>
        <v>1130663</v>
      </c>
      <c r="I28" s="197">
        <f t="shared" si="3"/>
        <v>11915944</v>
      </c>
      <c r="J28" s="198">
        <f t="shared" si="4"/>
        <v>62130806</v>
      </c>
      <c r="K28" s="196">
        <f t="shared" si="0"/>
        <v>0.80821198424498142</v>
      </c>
      <c r="L28" s="183">
        <f>SUM(L8:L27)</f>
        <v>12017099</v>
      </c>
      <c r="M28" s="183"/>
      <c r="N28" s="183"/>
      <c r="P28" s="185"/>
      <c r="Q28" s="185"/>
      <c r="T28" s="185"/>
      <c r="W28" s="185"/>
    </row>
    <row r="29" spans="1:24" ht="15">
      <c r="A29" s="1705"/>
      <c r="B29" s="1706"/>
      <c r="C29" s="1706"/>
      <c r="D29" s="1706"/>
      <c r="E29" s="1706"/>
      <c r="F29" s="1706"/>
      <c r="G29" s="1706"/>
      <c r="H29" s="1706"/>
      <c r="I29" s="199"/>
      <c r="J29" s="158"/>
      <c r="K29" s="200" t="s">
        <v>296</v>
      </c>
    </row>
  </sheetData>
  <mergeCells count="3">
    <mergeCell ref="G4:I4"/>
    <mergeCell ref="G5:I5"/>
    <mergeCell ref="A29:H29"/>
  </mergeCells>
  <printOptions horizontalCentered="1" verticalCentered="1"/>
  <pageMargins left="0.31496062992125984" right="0.31496062992125984" top="0.35433070866141736" bottom="0.31496062992125984" header="0.51181102362204722" footer="0.51181102362204722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V50"/>
  <sheetViews>
    <sheetView showGridLines="0" rightToLeft="1" zoomScale="90" zoomScaleNormal="90" zoomScaleSheetLayoutView="75" workbookViewId="0">
      <selection activeCell="A30" sqref="A30:B30"/>
    </sheetView>
  </sheetViews>
  <sheetFormatPr defaultColWidth="7.7109375" defaultRowHeight="12.75"/>
  <cols>
    <col min="1" max="1" width="14.85546875" style="203" customWidth="1"/>
    <col min="2" max="2" width="18.5703125" style="203" customWidth="1"/>
    <col min="3" max="4" width="10.7109375" style="203" customWidth="1"/>
    <col min="5" max="5" width="11.7109375" style="203" customWidth="1"/>
    <col min="6" max="8" width="10.7109375" style="203" customWidth="1"/>
    <col min="9" max="9" width="11.42578125" style="203" customWidth="1"/>
    <col min="10" max="12" width="10.7109375" style="203" customWidth="1"/>
    <col min="13" max="13" width="17.5703125" style="203" hidden="1" customWidth="1"/>
    <col min="14" max="14" width="17.85546875" style="203" customWidth="1"/>
    <col min="15" max="15" width="16.85546875" style="203" customWidth="1"/>
    <col min="16" max="16" width="19.7109375" style="203" customWidth="1"/>
    <col min="17" max="18" width="17.42578125" style="203" customWidth="1"/>
    <col min="19" max="19" width="15.7109375" style="203" customWidth="1"/>
    <col min="20" max="20" width="14.85546875" style="203" customWidth="1"/>
    <col min="21" max="256" width="7.7109375" style="203"/>
    <col min="257" max="257" width="14.85546875" style="203" customWidth="1"/>
    <col min="258" max="258" width="18.5703125" style="203" customWidth="1"/>
    <col min="259" max="260" width="10.7109375" style="203" customWidth="1"/>
    <col min="261" max="261" width="11.7109375" style="203" customWidth="1"/>
    <col min="262" max="264" width="10.7109375" style="203" customWidth="1"/>
    <col min="265" max="265" width="11.42578125" style="203" customWidth="1"/>
    <col min="266" max="268" width="10.7109375" style="203" customWidth="1"/>
    <col min="269" max="269" width="0" style="203" hidden="1" customWidth="1"/>
    <col min="270" max="270" width="17.85546875" style="203" customWidth="1"/>
    <col min="271" max="271" width="16.85546875" style="203" customWidth="1"/>
    <col min="272" max="272" width="19.7109375" style="203" customWidth="1"/>
    <col min="273" max="274" width="17.42578125" style="203" customWidth="1"/>
    <col min="275" max="275" width="15.7109375" style="203" customWidth="1"/>
    <col min="276" max="276" width="14.85546875" style="203" customWidth="1"/>
    <col min="277" max="512" width="7.7109375" style="203"/>
    <col min="513" max="513" width="14.85546875" style="203" customWidth="1"/>
    <col min="514" max="514" width="18.5703125" style="203" customWidth="1"/>
    <col min="515" max="516" width="10.7109375" style="203" customWidth="1"/>
    <col min="517" max="517" width="11.7109375" style="203" customWidth="1"/>
    <col min="518" max="520" width="10.7109375" style="203" customWidth="1"/>
    <col min="521" max="521" width="11.42578125" style="203" customWidth="1"/>
    <col min="522" max="524" width="10.7109375" style="203" customWidth="1"/>
    <col min="525" max="525" width="0" style="203" hidden="1" customWidth="1"/>
    <col min="526" max="526" width="17.85546875" style="203" customWidth="1"/>
    <col min="527" max="527" width="16.85546875" style="203" customWidth="1"/>
    <col min="528" max="528" width="19.7109375" style="203" customWidth="1"/>
    <col min="529" max="530" width="17.42578125" style="203" customWidth="1"/>
    <col min="531" max="531" width="15.7109375" style="203" customWidth="1"/>
    <col min="532" max="532" width="14.85546875" style="203" customWidth="1"/>
    <col min="533" max="768" width="7.7109375" style="203"/>
    <col min="769" max="769" width="14.85546875" style="203" customWidth="1"/>
    <col min="770" max="770" width="18.5703125" style="203" customWidth="1"/>
    <col min="771" max="772" width="10.7109375" style="203" customWidth="1"/>
    <col min="773" max="773" width="11.7109375" style="203" customWidth="1"/>
    <col min="774" max="776" width="10.7109375" style="203" customWidth="1"/>
    <col min="777" max="777" width="11.42578125" style="203" customWidth="1"/>
    <col min="778" max="780" width="10.7109375" style="203" customWidth="1"/>
    <col min="781" max="781" width="0" style="203" hidden="1" customWidth="1"/>
    <col min="782" max="782" width="17.85546875" style="203" customWidth="1"/>
    <col min="783" max="783" width="16.85546875" style="203" customWidth="1"/>
    <col min="784" max="784" width="19.7109375" style="203" customWidth="1"/>
    <col min="785" max="786" width="17.42578125" style="203" customWidth="1"/>
    <col min="787" max="787" width="15.7109375" style="203" customWidth="1"/>
    <col min="788" max="788" width="14.85546875" style="203" customWidth="1"/>
    <col min="789" max="1024" width="7.7109375" style="203"/>
    <col min="1025" max="1025" width="14.85546875" style="203" customWidth="1"/>
    <col min="1026" max="1026" width="18.5703125" style="203" customWidth="1"/>
    <col min="1027" max="1028" width="10.7109375" style="203" customWidth="1"/>
    <col min="1029" max="1029" width="11.7109375" style="203" customWidth="1"/>
    <col min="1030" max="1032" width="10.7109375" style="203" customWidth="1"/>
    <col min="1033" max="1033" width="11.42578125" style="203" customWidth="1"/>
    <col min="1034" max="1036" width="10.7109375" style="203" customWidth="1"/>
    <col min="1037" max="1037" width="0" style="203" hidden="1" customWidth="1"/>
    <col min="1038" max="1038" width="17.85546875" style="203" customWidth="1"/>
    <col min="1039" max="1039" width="16.85546875" style="203" customWidth="1"/>
    <col min="1040" max="1040" width="19.7109375" style="203" customWidth="1"/>
    <col min="1041" max="1042" width="17.42578125" style="203" customWidth="1"/>
    <col min="1043" max="1043" width="15.7109375" style="203" customWidth="1"/>
    <col min="1044" max="1044" width="14.85546875" style="203" customWidth="1"/>
    <col min="1045" max="1280" width="7.7109375" style="203"/>
    <col min="1281" max="1281" width="14.85546875" style="203" customWidth="1"/>
    <col min="1282" max="1282" width="18.5703125" style="203" customWidth="1"/>
    <col min="1283" max="1284" width="10.7109375" style="203" customWidth="1"/>
    <col min="1285" max="1285" width="11.7109375" style="203" customWidth="1"/>
    <col min="1286" max="1288" width="10.7109375" style="203" customWidth="1"/>
    <col min="1289" max="1289" width="11.42578125" style="203" customWidth="1"/>
    <col min="1290" max="1292" width="10.7109375" style="203" customWidth="1"/>
    <col min="1293" max="1293" width="0" style="203" hidden="1" customWidth="1"/>
    <col min="1294" max="1294" width="17.85546875" style="203" customWidth="1"/>
    <col min="1295" max="1295" width="16.85546875" style="203" customWidth="1"/>
    <col min="1296" max="1296" width="19.7109375" style="203" customWidth="1"/>
    <col min="1297" max="1298" width="17.42578125" style="203" customWidth="1"/>
    <col min="1299" max="1299" width="15.7109375" style="203" customWidth="1"/>
    <col min="1300" max="1300" width="14.85546875" style="203" customWidth="1"/>
    <col min="1301" max="1536" width="7.7109375" style="203"/>
    <col min="1537" max="1537" width="14.85546875" style="203" customWidth="1"/>
    <col min="1538" max="1538" width="18.5703125" style="203" customWidth="1"/>
    <col min="1539" max="1540" width="10.7109375" style="203" customWidth="1"/>
    <col min="1541" max="1541" width="11.7109375" style="203" customWidth="1"/>
    <col min="1542" max="1544" width="10.7109375" style="203" customWidth="1"/>
    <col min="1545" max="1545" width="11.42578125" style="203" customWidth="1"/>
    <col min="1546" max="1548" width="10.7109375" style="203" customWidth="1"/>
    <col min="1549" max="1549" width="0" style="203" hidden="1" customWidth="1"/>
    <col min="1550" max="1550" width="17.85546875" style="203" customWidth="1"/>
    <col min="1551" max="1551" width="16.85546875" style="203" customWidth="1"/>
    <col min="1552" max="1552" width="19.7109375" style="203" customWidth="1"/>
    <col min="1553" max="1554" width="17.42578125" style="203" customWidth="1"/>
    <col min="1555" max="1555" width="15.7109375" style="203" customWidth="1"/>
    <col min="1556" max="1556" width="14.85546875" style="203" customWidth="1"/>
    <col min="1557" max="1792" width="7.7109375" style="203"/>
    <col min="1793" max="1793" width="14.85546875" style="203" customWidth="1"/>
    <col min="1794" max="1794" width="18.5703125" style="203" customWidth="1"/>
    <col min="1795" max="1796" width="10.7109375" style="203" customWidth="1"/>
    <col min="1797" max="1797" width="11.7109375" style="203" customWidth="1"/>
    <col min="1798" max="1800" width="10.7109375" style="203" customWidth="1"/>
    <col min="1801" max="1801" width="11.42578125" style="203" customWidth="1"/>
    <col min="1802" max="1804" width="10.7109375" style="203" customWidth="1"/>
    <col min="1805" max="1805" width="0" style="203" hidden="1" customWidth="1"/>
    <col min="1806" max="1806" width="17.85546875" style="203" customWidth="1"/>
    <col min="1807" max="1807" width="16.85546875" style="203" customWidth="1"/>
    <col min="1808" max="1808" width="19.7109375" style="203" customWidth="1"/>
    <col min="1809" max="1810" width="17.42578125" style="203" customWidth="1"/>
    <col min="1811" max="1811" width="15.7109375" style="203" customWidth="1"/>
    <col min="1812" max="1812" width="14.85546875" style="203" customWidth="1"/>
    <col min="1813" max="2048" width="7.7109375" style="203"/>
    <col min="2049" max="2049" width="14.85546875" style="203" customWidth="1"/>
    <col min="2050" max="2050" width="18.5703125" style="203" customWidth="1"/>
    <col min="2051" max="2052" width="10.7109375" style="203" customWidth="1"/>
    <col min="2053" max="2053" width="11.7109375" style="203" customWidth="1"/>
    <col min="2054" max="2056" width="10.7109375" style="203" customWidth="1"/>
    <col min="2057" max="2057" width="11.42578125" style="203" customWidth="1"/>
    <col min="2058" max="2060" width="10.7109375" style="203" customWidth="1"/>
    <col min="2061" max="2061" width="0" style="203" hidden="1" customWidth="1"/>
    <col min="2062" max="2062" width="17.85546875" style="203" customWidth="1"/>
    <col min="2063" max="2063" width="16.85546875" style="203" customWidth="1"/>
    <col min="2064" max="2064" width="19.7109375" style="203" customWidth="1"/>
    <col min="2065" max="2066" width="17.42578125" style="203" customWidth="1"/>
    <col min="2067" max="2067" width="15.7109375" style="203" customWidth="1"/>
    <col min="2068" max="2068" width="14.85546875" style="203" customWidth="1"/>
    <col min="2069" max="2304" width="7.7109375" style="203"/>
    <col min="2305" max="2305" width="14.85546875" style="203" customWidth="1"/>
    <col min="2306" max="2306" width="18.5703125" style="203" customWidth="1"/>
    <col min="2307" max="2308" width="10.7109375" style="203" customWidth="1"/>
    <col min="2309" max="2309" width="11.7109375" style="203" customWidth="1"/>
    <col min="2310" max="2312" width="10.7109375" style="203" customWidth="1"/>
    <col min="2313" max="2313" width="11.42578125" style="203" customWidth="1"/>
    <col min="2314" max="2316" width="10.7109375" style="203" customWidth="1"/>
    <col min="2317" max="2317" width="0" style="203" hidden="1" customWidth="1"/>
    <col min="2318" max="2318" width="17.85546875" style="203" customWidth="1"/>
    <col min="2319" max="2319" width="16.85546875" style="203" customWidth="1"/>
    <col min="2320" max="2320" width="19.7109375" style="203" customWidth="1"/>
    <col min="2321" max="2322" width="17.42578125" style="203" customWidth="1"/>
    <col min="2323" max="2323" width="15.7109375" style="203" customWidth="1"/>
    <col min="2324" max="2324" width="14.85546875" style="203" customWidth="1"/>
    <col min="2325" max="2560" width="7.7109375" style="203"/>
    <col min="2561" max="2561" width="14.85546875" style="203" customWidth="1"/>
    <col min="2562" max="2562" width="18.5703125" style="203" customWidth="1"/>
    <col min="2563" max="2564" width="10.7109375" style="203" customWidth="1"/>
    <col min="2565" max="2565" width="11.7109375" style="203" customWidth="1"/>
    <col min="2566" max="2568" width="10.7109375" style="203" customWidth="1"/>
    <col min="2569" max="2569" width="11.42578125" style="203" customWidth="1"/>
    <col min="2570" max="2572" width="10.7109375" style="203" customWidth="1"/>
    <col min="2573" max="2573" width="0" style="203" hidden="1" customWidth="1"/>
    <col min="2574" max="2574" width="17.85546875" style="203" customWidth="1"/>
    <col min="2575" max="2575" width="16.85546875" style="203" customWidth="1"/>
    <col min="2576" max="2576" width="19.7109375" style="203" customWidth="1"/>
    <col min="2577" max="2578" width="17.42578125" style="203" customWidth="1"/>
    <col min="2579" max="2579" width="15.7109375" style="203" customWidth="1"/>
    <col min="2580" max="2580" width="14.85546875" style="203" customWidth="1"/>
    <col min="2581" max="2816" width="7.7109375" style="203"/>
    <col min="2817" max="2817" width="14.85546875" style="203" customWidth="1"/>
    <col min="2818" max="2818" width="18.5703125" style="203" customWidth="1"/>
    <col min="2819" max="2820" width="10.7109375" style="203" customWidth="1"/>
    <col min="2821" max="2821" width="11.7109375" style="203" customWidth="1"/>
    <col min="2822" max="2824" width="10.7109375" style="203" customWidth="1"/>
    <col min="2825" max="2825" width="11.42578125" style="203" customWidth="1"/>
    <col min="2826" max="2828" width="10.7109375" style="203" customWidth="1"/>
    <col min="2829" max="2829" width="0" style="203" hidden="1" customWidth="1"/>
    <col min="2830" max="2830" width="17.85546875" style="203" customWidth="1"/>
    <col min="2831" max="2831" width="16.85546875" style="203" customWidth="1"/>
    <col min="2832" max="2832" width="19.7109375" style="203" customWidth="1"/>
    <col min="2833" max="2834" width="17.42578125" style="203" customWidth="1"/>
    <col min="2835" max="2835" width="15.7109375" style="203" customWidth="1"/>
    <col min="2836" max="2836" width="14.85546875" style="203" customWidth="1"/>
    <col min="2837" max="3072" width="7.7109375" style="203"/>
    <col min="3073" max="3073" width="14.85546875" style="203" customWidth="1"/>
    <col min="3074" max="3074" width="18.5703125" style="203" customWidth="1"/>
    <col min="3075" max="3076" width="10.7109375" style="203" customWidth="1"/>
    <col min="3077" max="3077" width="11.7109375" style="203" customWidth="1"/>
    <col min="3078" max="3080" width="10.7109375" style="203" customWidth="1"/>
    <col min="3081" max="3081" width="11.42578125" style="203" customWidth="1"/>
    <col min="3082" max="3084" width="10.7109375" style="203" customWidth="1"/>
    <col min="3085" max="3085" width="0" style="203" hidden="1" customWidth="1"/>
    <col min="3086" max="3086" width="17.85546875" style="203" customWidth="1"/>
    <col min="3087" max="3087" width="16.85546875" style="203" customWidth="1"/>
    <col min="3088" max="3088" width="19.7109375" style="203" customWidth="1"/>
    <col min="3089" max="3090" width="17.42578125" style="203" customWidth="1"/>
    <col min="3091" max="3091" width="15.7109375" style="203" customWidth="1"/>
    <col min="3092" max="3092" width="14.85546875" style="203" customWidth="1"/>
    <col min="3093" max="3328" width="7.7109375" style="203"/>
    <col min="3329" max="3329" width="14.85546875" style="203" customWidth="1"/>
    <col min="3330" max="3330" width="18.5703125" style="203" customWidth="1"/>
    <col min="3331" max="3332" width="10.7109375" style="203" customWidth="1"/>
    <col min="3333" max="3333" width="11.7109375" style="203" customWidth="1"/>
    <col min="3334" max="3336" width="10.7109375" style="203" customWidth="1"/>
    <col min="3337" max="3337" width="11.42578125" style="203" customWidth="1"/>
    <col min="3338" max="3340" width="10.7109375" style="203" customWidth="1"/>
    <col min="3341" max="3341" width="0" style="203" hidden="1" customWidth="1"/>
    <col min="3342" max="3342" width="17.85546875" style="203" customWidth="1"/>
    <col min="3343" max="3343" width="16.85546875" style="203" customWidth="1"/>
    <col min="3344" max="3344" width="19.7109375" style="203" customWidth="1"/>
    <col min="3345" max="3346" width="17.42578125" style="203" customWidth="1"/>
    <col min="3347" max="3347" width="15.7109375" style="203" customWidth="1"/>
    <col min="3348" max="3348" width="14.85546875" style="203" customWidth="1"/>
    <col min="3349" max="3584" width="7.7109375" style="203"/>
    <col min="3585" max="3585" width="14.85546875" style="203" customWidth="1"/>
    <col min="3586" max="3586" width="18.5703125" style="203" customWidth="1"/>
    <col min="3587" max="3588" width="10.7109375" style="203" customWidth="1"/>
    <col min="3589" max="3589" width="11.7109375" style="203" customWidth="1"/>
    <col min="3590" max="3592" width="10.7109375" style="203" customWidth="1"/>
    <col min="3593" max="3593" width="11.42578125" style="203" customWidth="1"/>
    <col min="3594" max="3596" width="10.7109375" style="203" customWidth="1"/>
    <col min="3597" max="3597" width="0" style="203" hidden="1" customWidth="1"/>
    <col min="3598" max="3598" width="17.85546875" style="203" customWidth="1"/>
    <col min="3599" max="3599" width="16.85546875" style="203" customWidth="1"/>
    <col min="3600" max="3600" width="19.7109375" style="203" customWidth="1"/>
    <col min="3601" max="3602" width="17.42578125" style="203" customWidth="1"/>
    <col min="3603" max="3603" width="15.7109375" style="203" customWidth="1"/>
    <col min="3604" max="3604" width="14.85546875" style="203" customWidth="1"/>
    <col min="3605" max="3840" width="7.7109375" style="203"/>
    <col min="3841" max="3841" width="14.85546875" style="203" customWidth="1"/>
    <col min="3842" max="3842" width="18.5703125" style="203" customWidth="1"/>
    <col min="3843" max="3844" width="10.7109375" style="203" customWidth="1"/>
    <col min="3845" max="3845" width="11.7109375" style="203" customWidth="1"/>
    <col min="3846" max="3848" width="10.7109375" style="203" customWidth="1"/>
    <col min="3849" max="3849" width="11.42578125" style="203" customWidth="1"/>
    <col min="3850" max="3852" width="10.7109375" style="203" customWidth="1"/>
    <col min="3853" max="3853" width="0" style="203" hidden="1" customWidth="1"/>
    <col min="3854" max="3854" width="17.85546875" style="203" customWidth="1"/>
    <col min="3855" max="3855" width="16.85546875" style="203" customWidth="1"/>
    <col min="3856" max="3856" width="19.7109375" style="203" customWidth="1"/>
    <col min="3857" max="3858" width="17.42578125" style="203" customWidth="1"/>
    <col min="3859" max="3859" width="15.7109375" style="203" customWidth="1"/>
    <col min="3860" max="3860" width="14.85546875" style="203" customWidth="1"/>
    <col min="3861" max="4096" width="7.7109375" style="203"/>
    <col min="4097" max="4097" width="14.85546875" style="203" customWidth="1"/>
    <col min="4098" max="4098" width="18.5703125" style="203" customWidth="1"/>
    <col min="4099" max="4100" width="10.7109375" style="203" customWidth="1"/>
    <col min="4101" max="4101" width="11.7109375" style="203" customWidth="1"/>
    <col min="4102" max="4104" width="10.7109375" style="203" customWidth="1"/>
    <col min="4105" max="4105" width="11.42578125" style="203" customWidth="1"/>
    <col min="4106" max="4108" width="10.7109375" style="203" customWidth="1"/>
    <col min="4109" max="4109" width="0" style="203" hidden="1" customWidth="1"/>
    <col min="4110" max="4110" width="17.85546875" style="203" customWidth="1"/>
    <col min="4111" max="4111" width="16.85546875" style="203" customWidth="1"/>
    <col min="4112" max="4112" width="19.7109375" style="203" customWidth="1"/>
    <col min="4113" max="4114" width="17.42578125" style="203" customWidth="1"/>
    <col min="4115" max="4115" width="15.7109375" style="203" customWidth="1"/>
    <col min="4116" max="4116" width="14.85546875" style="203" customWidth="1"/>
    <col min="4117" max="4352" width="7.7109375" style="203"/>
    <col min="4353" max="4353" width="14.85546875" style="203" customWidth="1"/>
    <col min="4354" max="4354" width="18.5703125" style="203" customWidth="1"/>
    <col min="4355" max="4356" width="10.7109375" style="203" customWidth="1"/>
    <col min="4357" max="4357" width="11.7109375" style="203" customWidth="1"/>
    <col min="4358" max="4360" width="10.7109375" style="203" customWidth="1"/>
    <col min="4361" max="4361" width="11.42578125" style="203" customWidth="1"/>
    <col min="4362" max="4364" width="10.7109375" style="203" customWidth="1"/>
    <col min="4365" max="4365" width="0" style="203" hidden="1" customWidth="1"/>
    <col min="4366" max="4366" width="17.85546875" style="203" customWidth="1"/>
    <col min="4367" max="4367" width="16.85546875" style="203" customWidth="1"/>
    <col min="4368" max="4368" width="19.7109375" style="203" customWidth="1"/>
    <col min="4369" max="4370" width="17.42578125" style="203" customWidth="1"/>
    <col min="4371" max="4371" width="15.7109375" style="203" customWidth="1"/>
    <col min="4372" max="4372" width="14.85546875" style="203" customWidth="1"/>
    <col min="4373" max="4608" width="7.7109375" style="203"/>
    <col min="4609" max="4609" width="14.85546875" style="203" customWidth="1"/>
    <col min="4610" max="4610" width="18.5703125" style="203" customWidth="1"/>
    <col min="4611" max="4612" width="10.7109375" style="203" customWidth="1"/>
    <col min="4613" max="4613" width="11.7109375" style="203" customWidth="1"/>
    <col min="4614" max="4616" width="10.7109375" style="203" customWidth="1"/>
    <col min="4617" max="4617" width="11.42578125" style="203" customWidth="1"/>
    <col min="4618" max="4620" width="10.7109375" style="203" customWidth="1"/>
    <col min="4621" max="4621" width="0" style="203" hidden="1" customWidth="1"/>
    <col min="4622" max="4622" width="17.85546875" style="203" customWidth="1"/>
    <col min="4623" max="4623" width="16.85546875" style="203" customWidth="1"/>
    <col min="4624" max="4624" width="19.7109375" style="203" customWidth="1"/>
    <col min="4625" max="4626" width="17.42578125" style="203" customWidth="1"/>
    <col min="4627" max="4627" width="15.7109375" style="203" customWidth="1"/>
    <col min="4628" max="4628" width="14.85546875" style="203" customWidth="1"/>
    <col min="4629" max="4864" width="7.7109375" style="203"/>
    <col min="4865" max="4865" width="14.85546875" style="203" customWidth="1"/>
    <col min="4866" max="4866" width="18.5703125" style="203" customWidth="1"/>
    <col min="4867" max="4868" width="10.7109375" style="203" customWidth="1"/>
    <col min="4869" max="4869" width="11.7109375" style="203" customWidth="1"/>
    <col min="4870" max="4872" width="10.7109375" style="203" customWidth="1"/>
    <col min="4873" max="4873" width="11.42578125" style="203" customWidth="1"/>
    <col min="4874" max="4876" width="10.7109375" style="203" customWidth="1"/>
    <col min="4877" max="4877" width="0" style="203" hidden="1" customWidth="1"/>
    <col min="4878" max="4878" width="17.85546875" style="203" customWidth="1"/>
    <col min="4879" max="4879" width="16.85546875" style="203" customWidth="1"/>
    <col min="4880" max="4880" width="19.7109375" style="203" customWidth="1"/>
    <col min="4881" max="4882" width="17.42578125" style="203" customWidth="1"/>
    <col min="4883" max="4883" width="15.7109375" style="203" customWidth="1"/>
    <col min="4884" max="4884" width="14.85546875" style="203" customWidth="1"/>
    <col min="4885" max="5120" width="7.7109375" style="203"/>
    <col min="5121" max="5121" width="14.85546875" style="203" customWidth="1"/>
    <col min="5122" max="5122" width="18.5703125" style="203" customWidth="1"/>
    <col min="5123" max="5124" width="10.7109375" style="203" customWidth="1"/>
    <col min="5125" max="5125" width="11.7109375" style="203" customWidth="1"/>
    <col min="5126" max="5128" width="10.7109375" style="203" customWidth="1"/>
    <col min="5129" max="5129" width="11.42578125" style="203" customWidth="1"/>
    <col min="5130" max="5132" width="10.7109375" style="203" customWidth="1"/>
    <col min="5133" max="5133" width="0" style="203" hidden="1" customWidth="1"/>
    <col min="5134" max="5134" width="17.85546875" style="203" customWidth="1"/>
    <col min="5135" max="5135" width="16.85546875" style="203" customWidth="1"/>
    <col min="5136" max="5136" width="19.7109375" style="203" customWidth="1"/>
    <col min="5137" max="5138" width="17.42578125" style="203" customWidth="1"/>
    <col min="5139" max="5139" width="15.7109375" style="203" customWidth="1"/>
    <col min="5140" max="5140" width="14.85546875" style="203" customWidth="1"/>
    <col min="5141" max="5376" width="7.7109375" style="203"/>
    <col min="5377" max="5377" width="14.85546875" style="203" customWidth="1"/>
    <col min="5378" max="5378" width="18.5703125" style="203" customWidth="1"/>
    <col min="5379" max="5380" width="10.7109375" style="203" customWidth="1"/>
    <col min="5381" max="5381" width="11.7109375" style="203" customWidth="1"/>
    <col min="5382" max="5384" width="10.7109375" style="203" customWidth="1"/>
    <col min="5385" max="5385" width="11.42578125" style="203" customWidth="1"/>
    <col min="5386" max="5388" width="10.7109375" style="203" customWidth="1"/>
    <col min="5389" max="5389" width="0" style="203" hidden="1" customWidth="1"/>
    <col min="5390" max="5390" width="17.85546875" style="203" customWidth="1"/>
    <col min="5391" max="5391" width="16.85546875" style="203" customWidth="1"/>
    <col min="5392" max="5392" width="19.7109375" style="203" customWidth="1"/>
    <col min="5393" max="5394" width="17.42578125" style="203" customWidth="1"/>
    <col min="5395" max="5395" width="15.7109375" style="203" customWidth="1"/>
    <col min="5396" max="5396" width="14.85546875" style="203" customWidth="1"/>
    <col min="5397" max="5632" width="7.7109375" style="203"/>
    <col min="5633" max="5633" width="14.85546875" style="203" customWidth="1"/>
    <col min="5634" max="5634" width="18.5703125" style="203" customWidth="1"/>
    <col min="5635" max="5636" width="10.7109375" style="203" customWidth="1"/>
    <col min="5637" max="5637" width="11.7109375" style="203" customWidth="1"/>
    <col min="5638" max="5640" width="10.7109375" style="203" customWidth="1"/>
    <col min="5641" max="5641" width="11.42578125" style="203" customWidth="1"/>
    <col min="5642" max="5644" width="10.7109375" style="203" customWidth="1"/>
    <col min="5645" max="5645" width="0" style="203" hidden="1" customWidth="1"/>
    <col min="5646" max="5646" width="17.85546875" style="203" customWidth="1"/>
    <col min="5647" max="5647" width="16.85546875" style="203" customWidth="1"/>
    <col min="5648" max="5648" width="19.7109375" style="203" customWidth="1"/>
    <col min="5649" max="5650" width="17.42578125" style="203" customWidth="1"/>
    <col min="5651" max="5651" width="15.7109375" style="203" customWidth="1"/>
    <col min="5652" max="5652" width="14.85546875" style="203" customWidth="1"/>
    <col min="5653" max="5888" width="7.7109375" style="203"/>
    <col min="5889" max="5889" width="14.85546875" style="203" customWidth="1"/>
    <col min="5890" max="5890" width="18.5703125" style="203" customWidth="1"/>
    <col min="5891" max="5892" width="10.7109375" style="203" customWidth="1"/>
    <col min="5893" max="5893" width="11.7109375" style="203" customWidth="1"/>
    <col min="5894" max="5896" width="10.7109375" style="203" customWidth="1"/>
    <col min="5897" max="5897" width="11.42578125" style="203" customWidth="1"/>
    <col min="5898" max="5900" width="10.7109375" style="203" customWidth="1"/>
    <col min="5901" max="5901" width="0" style="203" hidden="1" customWidth="1"/>
    <col min="5902" max="5902" width="17.85546875" style="203" customWidth="1"/>
    <col min="5903" max="5903" width="16.85546875" style="203" customWidth="1"/>
    <col min="5904" max="5904" width="19.7109375" style="203" customWidth="1"/>
    <col min="5905" max="5906" width="17.42578125" style="203" customWidth="1"/>
    <col min="5907" max="5907" width="15.7109375" style="203" customWidth="1"/>
    <col min="5908" max="5908" width="14.85546875" style="203" customWidth="1"/>
    <col min="5909" max="6144" width="7.7109375" style="203"/>
    <col min="6145" max="6145" width="14.85546875" style="203" customWidth="1"/>
    <col min="6146" max="6146" width="18.5703125" style="203" customWidth="1"/>
    <col min="6147" max="6148" width="10.7109375" style="203" customWidth="1"/>
    <col min="6149" max="6149" width="11.7109375" style="203" customWidth="1"/>
    <col min="6150" max="6152" width="10.7109375" style="203" customWidth="1"/>
    <col min="6153" max="6153" width="11.42578125" style="203" customWidth="1"/>
    <col min="6154" max="6156" width="10.7109375" style="203" customWidth="1"/>
    <col min="6157" max="6157" width="0" style="203" hidden="1" customWidth="1"/>
    <col min="6158" max="6158" width="17.85546875" style="203" customWidth="1"/>
    <col min="6159" max="6159" width="16.85546875" style="203" customWidth="1"/>
    <col min="6160" max="6160" width="19.7109375" style="203" customWidth="1"/>
    <col min="6161" max="6162" width="17.42578125" style="203" customWidth="1"/>
    <col min="6163" max="6163" width="15.7109375" style="203" customWidth="1"/>
    <col min="6164" max="6164" width="14.85546875" style="203" customWidth="1"/>
    <col min="6165" max="6400" width="7.7109375" style="203"/>
    <col min="6401" max="6401" width="14.85546875" style="203" customWidth="1"/>
    <col min="6402" max="6402" width="18.5703125" style="203" customWidth="1"/>
    <col min="6403" max="6404" width="10.7109375" style="203" customWidth="1"/>
    <col min="6405" max="6405" width="11.7109375" style="203" customWidth="1"/>
    <col min="6406" max="6408" width="10.7109375" style="203" customWidth="1"/>
    <col min="6409" max="6409" width="11.42578125" style="203" customWidth="1"/>
    <col min="6410" max="6412" width="10.7109375" style="203" customWidth="1"/>
    <col min="6413" max="6413" width="0" style="203" hidden="1" customWidth="1"/>
    <col min="6414" max="6414" width="17.85546875" style="203" customWidth="1"/>
    <col min="6415" max="6415" width="16.85546875" style="203" customWidth="1"/>
    <col min="6416" max="6416" width="19.7109375" style="203" customWidth="1"/>
    <col min="6417" max="6418" width="17.42578125" style="203" customWidth="1"/>
    <col min="6419" max="6419" width="15.7109375" style="203" customWidth="1"/>
    <col min="6420" max="6420" width="14.85546875" style="203" customWidth="1"/>
    <col min="6421" max="6656" width="7.7109375" style="203"/>
    <col min="6657" max="6657" width="14.85546875" style="203" customWidth="1"/>
    <col min="6658" max="6658" width="18.5703125" style="203" customWidth="1"/>
    <col min="6659" max="6660" width="10.7109375" style="203" customWidth="1"/>
    <col min="6661" max="6661" width="11.7109375" style="203" customWidth="1"/>
    <col min="6662" max="6664" width="10.7109375" style="203" customWidth="1"/>
    <col min="6665" max="6665" width="11.42578125" style="203" customWidth="1"/>
    <col min="6666" max="6668" width="10.7109375" style="203" customWidth="1"/>
    <col min="6669" max="6669" width="0" style="203" hidden="1" customWidth="1"/>
    <col min="6670" max="6670" width="17.85546875" style="203" customWidth="1"/>
    <col min="6671" max="6671" width="16.85546875" style="203" customWidth="1"/>
    <col min="6672" max="6672" width="19.7109375" style="203" customWidth="1"/>
    <col min="6673" max="6674" width="17.42578125" style="203" customWidth="1"/>
    <col min="6675" max="6675" width="15.7109375" style="203" customWidth="1"/>
    <col min="6676" max="6676" width="14.85546875" style="203" customWidth="1"/>
    <col min="6677" max="6912" width="7.7109375" style="203"/>
    <col min="6913" max="6913" width="14.85546875" style="203" customWidth="1"/>
    <col min="6914" max="6914" width="18.5703125" style="203" customWidth="1"/>
    <col min="6915" max="6916" width="10.7109375" style="203" customWidth="1"/>
    <col min="6917" max="6917" width="11.7109375" style="203" customWidth="1"/>
    <col min="6918" max="6920" width="10.7109375" style="203" customWidth="1"/>
    <col min="6921" max="6921" width="11.42578125" style="203" customWidth="1"/>
    <col min="6922" max="6924" width="10.7109375" style="203" customWidth="1"/>
    <col min="6925" max="6925" width="0" style="203" hidden="1" customWidth="1"/>
    <col min="6926" max="6926" width="17.85546875" style="203" customWidth="1"/>
    <col min="6927" max="6927" width="16.85546875" style="203" customWidth="1"/>
    <col min="6928" max="6928" width="19.7109375" style="203" customWidth="1"/>
    <col min="6929" max="6930" width="17.42578125" style="203" customWidth="1"/>
    <col min="6931" max="6931" width="15.7109375" style="203" customWidth="1"/>
    <col min="6932" max="6932" width="14.85546875" style="203" customWidth="1"/>
    <col min="6933" max="7168" width="7.7109375" style="203"/>
    <col min="7169" max="7169" width="14.85546875" style="203" customWidth="1"/>
    <col min="7170" max="7170" width="18.5703125" style="203" customWidth="1"/>
    <col min="7171" max="7172" width="10.7109375" style="203" customWidth="1"/>
    <col min="7173" max="7173" width="11.7109375" style="203" customWidth="1"/>
    <col min="7174" max="7176" width="10.7109375" style="203" customWidth="1"/>
    <col min="7177" max="7177" width="11.42578125" style="203" customWidth="1"/>
    <col min="7178" max="7180" width="10.7109375" style="203" customWidth="1"/>
    <col min="7181" max="7181" width="0" style="203" hidden="1" customWidth="1"/>
    <col min="7182" max="7182" width="17.85546875" style="203" customWidth="1"/>
    <col min="7183" max="7183" width="16.85546875" style="203" customWidth="1"/>
    <col min="7184" max="7184" width="19.7109375" style="203" customWidth="1"/>
    <col min="7185" max="7186" width="17.42578125" style="203" customWidth="1"/>
    <col min="7187" max="7187" width="15.7109375" style="203" customWidth="1"/>
    <col min="7188" max="7188" width="14.85546875" style="203" customWidth="1"/>
    <col min="7189" max="7424" width="7.7109375" style="203"/>
    <col min="7425" max="7425" width="14.85546875" style="203" customWidth="1"/>
    <col min="7426" max="7426" width="18.5703125" style="203" customWidth="1"/>
    <col min="7427" max="7428" width="10.7109375" style="203" customWidth="1"/>
    <col min="7429" max="7429" width="11.7109375" style="203" customWidth="1"/>
    <col min="7430" max="7432" width="10.7109375" style="203" customWidth="1"/>
    <col min="7433" max="7433" width="11.42578125" style="203" customWidth="1"/>
    <col min="7434" max="7436" width="10.7109375" style="203" customWidth="1"/>
    <col min="7437" max="7437" width="0" style="203" hidden="1" customWidth="1"/>
    <col min="7438" max="7438" width="17.85546875" style="203" customWidth="1"/>
    <col min="7439" max="7439" width="16.85546875" style="203" customWidth="1"/>
    <col min="7440" max="7440" width="19.7109375" style="203" customWidth="1"/>
    <col min="7441" max="7442" width="17.42578125" style="203" customWidth="1"/>
    <col min="7443" max="7443" width="15.7109375" style="203" customWidth="1"/>
    <col min="7444" max="7444" width="14.85546875" style="203" customWidth="1"/>
    <col min="7445" max="7680" width="7.7109375" style="203"/>
    <col min="7681" max="7681" width="14.85546875" style="203" customWidth="1"/>
    <col min="7682" max="7682" width="18.5703125" style="203" customWidth="1"/>
    <col min="7683" max="7684" width="10.7109375" style="203" customWidth="1"/>
    <col min="7685" max="7685" width="11.7109375" style="203" customWidth="1"/>
    <col min="7686" max="7688" width="10.7109375" style="203" customWidth="1"/>
    <col min="7689" max="7689" width="11.42578125" style="203" customWidth="1"/>
    <col min="7690" max="7692" width="10.7109375" style="203" customWidth="1"/>
    <col min="7693" max="7693" width="0" style="203" hidden="1" customWidth="1"/>
    <col min="7694" max="7694" width="17.85546875" style="203" customWidth="1"/>
    <col min="7695" max="7695" width="16.85546875" style="203" customWidth="1"/>
    <col min="7696" max="7696" width="19.7109375" style="203" customWidth="1"/>
    <col min="7697" max="7698" width="17.42578125" style="203" customWidth="1"/>
    <col min="7699" max="7699" width="15.7109375" style="203" customWidth="1"/>
    <col min="7700" max="7700" width="14.85546875" style="203" customWidth="1"/>
    <col min="7701" max="7936" width="7.7109375" style="203"/>
    <col min="7937" max="7937" width="14.85546875" style="203" customWidth="1"/>
    <col min="7938" max="7938" width="18.5703125" style="203" customWidth="1"/>
    <col min="7939" max="7940" width="10.7109375" style="203" customWidth="1"/>
    <col min="7941" max="7941" width="11.7109375" style="203" customWidth="1"/>
    <col min="7942" max="7944" width="10.7109375" style="203" customWidth="1"/>
    <col min="7945" max="7945" width="11.42578125" style="203" customWidth="1"/>
    <col min="7946" max="7948" width="10.7109375" style="203" customWidth="1"/>
    <col min="7949" max="7949" width="0" style="203" hidden="1" customWidth="1"/>
    <col min="7950" max="7950" width="17.85546875" style="203" customWidth="1"/>
    <col min="7951" max="7951" width="16.85546875" style="203" customWidth="1"/>
    <col min="7952" max="7952" width="19.7109375" style="203" customWidth="1"/>
    <col min="7953" max="7954" width="17.42578125" style="203" customWidth="1"/>
    <col min="7955" max="7955" width="15.7109375" style="203" customWidth="1"/>
    <col min="7956" max="7956" width="14.85546875" style="203" customWidth="1"/>
    <col min="7957" max="8192" width="7.7109375" style="203"/>
    <col min="8193" max="8193" width="14.85546875" style="203" customWidth="1"/>
    <col min="8194" max="8194" width="18.5703125" style="203" customWidth="1"/>
    <col min="8195" max="8196" width="10.7109375" style="203" customWidth="1"/>
    <col min="8197" max="8197" width="11.7109375" style="203" customWidth="1"/>
    <col min="8198" max="8200" width="10.7109375" style="203" customWidth="1"/>
    <col min="8201" max="8201" width="11.42578125" style="203" customWidth="1"/>
    <col min="8202" max="8204" width="10.7109375" style="203" customWidth="1"/>
    <col min="8205" max="8205" width="0" style="203" hidden="1" customWidth="1"/>
    <col min="8206" max="8206" width="17.85546875" style="203" customWidth="1"/>
    <col min="8207" max="8207" width="16.85546875" style="203" customWidth="1"/>
    <col min="8208" max="8208" width="19.7109375" style="203" customWidth="1"/>
    <col min="8209" max="8210" width="17.42578125" style="203" customWidth="1"/>
    <col min="8211" max="8211" width="15.7109375" style="203" customWidth="1"/>
    <col min="8212" max="8212" width="14.85546875" style="203" customWidth="1"/>
    <col min="8213" max="8448" width="7.7109375" style="203"/>
    <col min="8449" max="8449" width="14.85546875" style="203" customWidth="1"/>
    <col min="8450" max="8450" width="18.5703125" style="203" customWidth="1"/>
    <col min="8451" max="8452" width="10.7109375" style="203" customWidth="1"/>
    <col min="8453" max="8453" width="11.7109375" style="203" customWidth="1"/>
    <col min="8454" max="8456" width="10.7109375" style="203" customWidth="1"/>
    <col min="8457" max="8457" width="11.42578125" style="203" customWidth="1"/>
    <col min="8458" max="8460" width="10.7109375" style="203" customWidth="1"/>
    <col min="8461" max="8461" width="0" style="203" hidden="1" customWidth="1"/>
    <col min="8462" max="8462" width="17.85546875" style="203" customWidth="1"/>
    <col min="8463" max="8463" width="16.85546875" style="203" customWidth="1"/>
    <col min="8464" max="8464" width="19.7109375" style="203" customWidth="1"/>
    <col min="8465" max="8466" width="17.42578125" style="203" customWidth="1"/>
    <col min="8467" max="8467" width="15.7109375" style="203" customWidth="1"/>
    <col min="8468" max="8468" width="14.85546875" style="203" customWidth="1"/>
    <col min="8469" max="8704" width="7.7109375" style="203"/>
    <col min="8705" max="8705" width="14.85546875" style="203" customWidth="1"/>
    <col min="8706" max="8706" width="18.5703125" style="203" customWidth="1"/>
    <col min="8707" max="8708" width="10.7109375" style="203" customWidth="1"/>
    <col min="8709" max="8709" width="11.7109375" style="203" customWidth="1"/>
    <col min="8710" max="8712" width="10.7109375" style="203" customWidth="1"/>
    <col min="8713" max="8713" width="11.42578125" style="203" customWidth="1"/>
    <col min="8714" max="8716" width="10.7109375" style="203" customWidth="1"/>
    <col min="8717" max="8717" width="0" style="203" hidden="1" customWidth="1"/>
    <col min="8718" max="8718" width="17.85546875" style="203" customWidth="1"/>
    <col min="8719" max="8719" width="16.85546875" style="203" customWidth="1"/>
    <col min="8720" max="8720" width="19.7109375" style="203" customWidth="1"/>
    <col min="8721" max="8722" width="17.42578125" style="203" customWidth="1"/>
    <col min="8723" max="8723" width="15.7109375" style="203" customWidth="1"/>
    <col min="8724" max="8724" width="14.85546875" style="203" customWidth="1"/>
    <col min="8725" max="8960" width="7.7109375" style="203"/>
    <col min="8961" max="8961" width="14.85546875" style="203" customWidth="1"/>
    <col min="8962" max="8962" width="18.5703125" style="203" customWidth="1"/>
    <col min="8963" max="8964" width="10.7109375" style="203" customWidth="1"/>
    <col min="8965" max="8965" width="11.7109375" style="203" customWidth="1"/>
    <col min="8966" max="8968" width="10.7109375" style="203" customWidth="1"/>
    <col min="8969" max="8969" width="11.42578125" style="203" customWidth="1"/>
    <col min="8970" max="8972" width="10.7109375" style="203" customWidth="1"/>
    <col min="8973" max="8973" width="0" style="203" hidden="1" customWidth="1"/>
    <col min="8974" max="8974" width="17.85546875" style="203" customWidth="1"/>
    <col min="8975" max="8975" width="16.85546875" style="203" customWidth="1"/>
    <col min="8976" max="8976" width="19.7109375" style="203" customWidth="1"/>
    <col min="8977" max="8978" width="17.42578125" style="203" customWidth="1"/>
    <col min="8979" max="8979" width="15.7109375" style="203" customWidth="1"/>
    <col min="8980" max="8980" width="14.85546875" style="203" customWidth="1"/>
    <col min="8981" max="9216" width="7.7109375" style="203"/>
    <col min="9217" max="9217" width="14.85546875" style="203" customWidth="1"/>
    <col min="9218" max="9218" width="18.5703125" style="203" customWidth="1"/>
    <col min="9219" max="9220" width="10.7109375" style="203" customWidth="1"/>
    <col min="9221" max="9221" width="11.7109375" style="203" customWidth="1"/>
    <col min="9222" max="9224" width="10.7109375" style="203" customWidth="1"/>
    <col min="9225" max="9225" width="11.42578125" style="203" customWidth="1"/>
    <col min="9226" max="9228" width="10.7109375" style="203" customWidth="1"/>
    <col min="9229" max="9229" width="0" style="203" hidden="1" customWidth="1"/>
    <col min="9230" max="9230" width="17.85546875" style="203" customWidth="1"/>
    <col min="9231" max="9231" width="16.85546875" style="203" customWidth="1"/>
    <col min="9232" max="9232" width="19.7109375" style="203" customWidth="1"/>
    <col min="9233" max="9234" width="17.42578125" style="203" customWidth="1"/>
    <col min="9235" max="9235" width="15.7109375" style="203" customWidth="1"/>
    <col min="9236" max="9236" width="14.85546875" style="203" customWidth="1"/>
    <col min="9237" max="9472" width="7.7109375" style="203"/>
    <col min="9473" max="9473" width="14.85546875" style="203" customWidth="1"/>
    <col min="9474" max="9474" width="18.5703125" style="203" customWidth="1"/>
    <col min="9475" max="9476" width="10.7109375" style="203" customWidth="1"/>
    <col min="9477" max="9477" width="11.7109375" style="203" customWidth="1"/>
    <col min="9478" max="9480" width="10.7109375" style="203" customWidth="1"/>
    <col min="9481" max="9481" width="11.42578125" style="203" customWidth="1"/>
    <col min="9482" max="9484" width="10.7109375" style="203" customWidth="1"/>
    <col min="9485" max="9485" width="0" style="203" hidden="1" customWidth="1"/>
    <col min="9486" max="9486" width="17.85546875" style="203" customWidth="1"/>
    <col min="9487" max="9487" width="16.85546875" style="203" customWidth="1"/>
    <col min="9488" max="9488" width="19.7109375" style="203" customWidth="1"/>
    <col min="9489" max="9490" width="17.42578125" style="203" customWidth="1"/>
    <col min="9491" max="9491" width="15.7109375" style="203" customWidth="1"/>
    <col min="9492" max="9492" width="14.85546875" style="203" customWidth="1"/>
    <col min="9493" max="9728" width="7.7109375" style="203"/>
    <col min="9729" max="9729" width="14.85546875" style="203" customWidth="1"/>
    <col min="9730" max="9730" width="18.5703125" style="203" customWidth="1"/>
    <col min="9731" max="9732" width="10.7109375" style="203" customWidth="1"/>
    <col min="9733" max="9733" width="11.7109375" style="203" customWidth="1"/>
    <col min="9734" max="9736" width="10.7109375" style="203" customWidth="1"/>
    <col min="9737" max="9737" width="11.42578125" style="203" customWidth="1"/>
    <col min="9738" max="9740" width="10.7109375" style="203" customWidth="1"/>
    <col min="9741" max="9741" width="0" style="203" hidden="1" customWidth="1"/>
    <col min="9742" max="9742" width="17.85546875" style="203" customWidth="1"/>
    <col min="9743" max="9743" width="16.85546875" style="203" customWidth="1"/>
    <col min="9744" max="9744" width="19.7109375" style="203" customWidth="1"/>
    <col min="9745" max="9746" width="17.42578125" style="203" customWidth="1"/>
    <col min="9747" max="9747" width="15.7109375" style="203" customWidth="1"/>
    <col min="9748" max="9748" width="14.85546875" style="203" customWidth="1"/>
    <col min="9749" max="9984" width="7.7109375" style="203"/>
    <col min="9985" max="9985" width="14.85546875" style="203" customWidth="1"/>
    <col min="9986" max="9986" width="18.5703125" style="203" customWidth="1"/>
    <col min="9987" max="9988" width="10.7109375" style="203" customWidth="1"/>
    <col min="9989" max="9989" width="11.7109375" style="203" customWidth="1"/>
    <col min="9990" max="9992" width="10.7109375" style="203" customWidth="1"/>
    <col min="9993" max="9993" width="11.42578125" style="203" customWidth="1"/>
    <col min="9994" max="9996" width="10.7109375" style="203" customWidth="1"/>
    <col min="9997" max="9997" width="0" style="203" hidden="1" customWidth="1"/>
    <col min="9998" max="9998" width="17.85546875" style="203" customWidth="1"/>
    <col min="9999" max="9999" width="16.85546875" style="203" customWidth="1"/>
    <col min="10000" max="10000" width="19.7109375" style="203" customWidth="1"/>
    <col min="10001" max="10002" width="17.42578125" style="203" customWidth="1"/>
    <col min="10003" max="10003" width="15.7109375" style="203" customWidth="1"/>
    <col min="10004" max="10004" width="14.85546875" style="203" customWidth="1"/>
    <col min="10005" max="10240" width="7.7109375" style="203"/>
    <col min="10241" max="10241" width="14.85546875" style="203" customWidth="1"/>
    <col min="10242" max="10242" width="18.5703125" style="203" customWidth="1"/>
    <col min="10243" max="10244" width="10.7109375" style="203" customWidth="1"/>
    <col min="10245" max="10245" width="11.7109375" style="203" customWidth="1"/>
    <col min="10246" max="10248" width="10.7109375" style="203" customWidth="1"/>
    <col min="10249" max="10249" width="11.42578125" style="203" customWidth="1"/>
    <col min="10250" max="10252" width="10.7109375" style="203" customWidth="1"/>
    <col min="10253" max="10253" width="0" style="203" hidden="1" customWidth="1"/>
    <col min="10254" max="10254" width="17.85546875" style="203" customWidth="1"/>
    <col min="10255" max="10255" width="16.85546875" style="203" customWidth="1"/>
    <col min="10256" max="10256" width="19.7109375" style="203" customWidth="1"/>
    <col min="10257" max="10258" width="17.42578125" style="203" customWidth="1"/>
    <col min="10259" max="10259" width="15.7109375" style="203" customWidth="1"/>
    <col min="10260" max="10260" width="14.85546875" style="203" customWidth="1"/>
    <col min="10261" max="10496" width="7.7109375" style="203"/>
    <col min="10497" max="10497" width="14.85546875" style="203" customWidth="1"/>
    <col min="10498" max="10498" width="18.5703125" style="203" customWidth="1"/>
    <col min="10499" max="10500" width="10.7109375" style="203" customWidth="1"/>
    <col min="10501" max="10501" width="11.7109375" style="203" customWidth="1"/>
    <col min="10502" max="10504" width="10.7109375" style="203" customWidth="1"/>
    <col min="10505" max="10505" width="11.42578125" style="203" customWidth="1"/>
    <col min="10506" max="10508" width="10.7109375" style="203" customWidth="1"/>
    <col min="10509" max="10509" width="0" style="203" hidden="1" customWidth="1"/>
    <col min="10510" max="10510" width="17.85546875" style="203" customWidth="1"/>
    <col min="10511" max="10511" width="16.85546875" style="203" customWidth="1"/>
    <col min="10512" max="10512" width="19.7109375" style="203" customWidth="1"/>
    <col min="10513" max="10514" width="17.42578125" style="203" customWidth="1"/>
    <col min="10515" max="10515" width="15.7109375" style="203" customWidth="1"/>
    <col min="10516" max="10516" width="14.85546875" style="203" customWidth="1"/>
    <col min="10517" max="10752" width="7.7109375" style="203"/>
    <col min="10753" max="10753" width="14.85546875" style="203" customWidth="1"/>
    <col min="10754" max="10754" width="18.5703125" style="203" customWidth="1"/>
    <col min="10755" max="10756" width="10.7109375" style="203" customWidth="1"/>
    <col min="10757" max="10757" width="11.7109375" style="203" customWidth="1"/>
    <col min="10758" max="10760" width="10.7109375" style="203" customWidth="1"/>
    <col min="10761" max="10761" width="11.42578125" style="203" customWidth="1"/>
    <col min="10762" max="10764" width="10.7109375" style="203" customWidth="1"/>
    <col min="10765" max="10765" width="0" style="203" hidden="1" customWidth="1"/>
    <col min="10766" max="10766" width="17.85546875" style="203" customWidth="1"/>
    <col min="10767" max="10767" width="16.85546875" style="203" customWidth="1"/>
    <col min="10768" max="10768" width="19.7109375" style="203" customWidth="1"/>
    <col min="10769" max="10770" width="17.42578125" style="203" customWidth="1"/>
    <col min="10771" max="10771" width="15.7109375" style="203" customWidth="1"/>
    <col min="10772" max="10772" width="14.85546875" style="203" customWidth="1"/>
    <col min="10773" max="11008" width="7.7109375" style="203"/>
    <col min="11009" max="11009" width="14.85546875" style="203" customWidth="1"/>
    <col min="11010" max="11010" width="18.5703125" style="203" customWidth="1"/>
    <col min="11011" max="11012" width="10.7109375" style="203" customWidth="1"/>
    <col min="11013" max="11013" width="11.7109375" style="203" customWidth="1"/>
    <col min="11014" max="11016" width="10.7109375" style="203" customWidth="1"/>
    <col min="11017" max="11017" width="11.42578125" style="203" customWidth="1"/>
    <col min="11018" max="11020" width="10.7109375" style="203" customWidth="1"/>
    <col min="11021" max="11021" width="0" style="203" hidden="1" customWidth="1"/>
    <col min="11022" max="11022" width="17.85546875" style="203" customWidth="1"/>
    <col min="11023" max="11023" width="16.85546875" style="203" customWidth="1"/>
    <col min="11024" max="11024" width="19.7109375" style="203" customWidth="1"/>
    <col min="11025" max="11026" width="17.42578125" style="203" customWidth="1"/>
    <col min="11027" max="11027" width="15.7109375" style="203" customWidth="1"/>
    <col min="11028" max="11028" width="14.85546875" style="203" customWidth="1"/>
    <col min="11029" max="11264" width="7.7109375" style="203"/>
    <col min="11265" max="11265" width="14.85546875" style="203" customWidth="1"/>
    <col min="11266" max="11266" width="18.5703125" style="203" customWidth="1"/>
    <col min="11267" max="11268" width="10.7109375" style="203" customWidth="1"/>
    <col min="11269" max="11269" width="11.7109375" style="203" customWidth="1"/>
    <col min="11270" max="11272" width="10.7109375" style="203" customWidth="1"/>
    <col min="11273" max="11273" width="11.42578125" style="203" customWidth="1"/>
    <col min="11274" max="11276" width="10.7109375" style="203" customWidth="1"/>
    <col min="11277" max="11277" width="0" style="203" hidden="1" customWidth="1"/>
    <col min="11278" max="11278" width="17.85546875" style="203" customWidth="1"/>
    <col min="11279" max="11279" width="16.85546875" style="203" customWidth="1"/>
    <col min="11280" max="11280" width="19.7109375" style="203" customWidth="1"/>
    <col min="11281" max="11282" width="17.42578125" style="203" customWidth="1"/>
    <col min="11283" max="11283" width="15.7109375" style="203" customWidth="1"/>
    <col min="11284" max="11284" width="14.85546875" style="203" customWidth="1"/>
    <col min="11285" max="11520" width="7.7109375" style="203"/>
    <col min="11521" max="11521" width="14.85546875" style="203" customWidth="1"/>
    <col min="11522" max="11522" width="18.5703125" style="203" customWidth="1"/>
    <col min="11523" max="11524" width="10.7109375" style="203" customWidth="1"/>
    <col min="11525" max="11525" width="11.7109375" style="203" customWidth="1"/>
    <col min="11526" max="11528" width="10.7109375" style="203" customWidth="1"/>
    <col min="11529" max="11529" width="11.42578125" style="203" customWidth="1"/>
    <col min="11530" max="11532" width="10.7109375" style="203" customWidth="1"/>
    <col min="11533" max="11533" width="0" style="203" hidden="1" customWidth="1"/>
    <col min="11534" max="11534" width="17.85546875" style="203" customWidth="1"/>
    <col min="11535" max="11535" width="16.85546875" style="203" customWidth="1"/>
    <col min="11536" max="11536" width="19.7109375" style="203" customWidth="1"/>
    <col min="11537" max="11538" width="17.42578125" style="203" customWidth="1"/>
    <col min="11539" max="11539" width="15.7109375" style="203" customWidth="1"/>
    <col min="11540" max="11540" width="14.85546875" style="203" customWidth="1"/>
    <col min="11541" max="11776" width="7.7109375" style="203"/>
    <col min="11777" max="11777" width="14.85546875" style="203" customWidth="1"/>
    <col min="11778" max="11778" width="18.5703125" style="203" customWidth="1"/>
    <col min="11779" max="11780" width="10.7109375" style="203" customWidth="1"/>
    <col min="11781" max="11781" width="11.7109375" style="203" customWidth="1"/>
    <col min="11782" max="11784" width="10.7109375" style="203" customWidth="1"/>
    <col min="11785" max="11785" width="11.42578125" style="203" customWidth="1"/>
    <col min="11786" max="11788" width="10.7109375" style="203" customWidth="1"/>
    <col min="11789" max="11789" width="0" style="203" hidden="1" customWidth="1"/>
    <col min="11790" max="11790" width="17.85546875" style="203" customWidth="1"/>
    <col min="11791" max="11791" width="16.85546875" style="203" customWidth="1"/>
    <col min="11792" max="11792" width="19.7109375" style="203" customWidth="1"/>
    <col min="11793" max="11794" width="17.42578125" style="203" customWidth="1"/>
    <col min="11795" max="11795" width="15.7109375" style="203" customWidth="1"/>
    <col min="11796" max="11796" width="14.85546875" style="203" customWidth="1"/>
    <col min="11797" max="12032" width="7.7109375" style="203"/>
    <col min="12033" max="12033" width="14.85546875" style="203" customWidth="1"/>
    <col min="12034" max="12034" width="18.5703125" style="203" customWidth="1"/>
    <col min="12035" max="12036" width="10.7109375" style="203" customWidth="1"/>
    <col min="12037" max="12037" width="11.7109375" style="203" customWidth="1"/>
    <col min="12038" max="12040" width="10.7109375" style="203" customWidth="1"/>
    <col min="12041" max="12041" width="11.42578125" style="203" customWidth="1"/>
    <col min="12042" max="12044" width="10.7109375" style="203" customWidth="1"/>
    <col min="12045" max="12045" width="0" style="203" hidden="1" customWidth="1"/>
    <col min="12046" max="12046" width="17.85546875" style="203" customWidth="1"/>
    <col min="12047" max="12047" width="16.85546875" style="203" customWidth="1"/>
    <col min="12048" max="12048" width="19.7109375" style="203" customWidth="1"/>
    <col min="12049" max="12050" width="17.42578125" style="203" customWidth="1"/>
    <col min="12051" max="12051" width="15.7109375" style="203" customWidth="1"/>
    <col min="12052" max="12052" width="14.85546875" style="203" customWidth="1"/>
    <col min="12053" max="12288" width="7.7109375" style="203"/>
    <col min="12289" max="12289" width="14.85546875" style="203" customWidth="1"/>
    <col min="12290" max="12290" width="18.5703125" style="203" customWidth="1"/>
    <col min="12291" max="12292" width="10.7109375" style="203" customWidth="1"/>
    <col min="12293" max="12293" width="11.7109375" style="203" customWidth="1"/>
    <col min="12294" max="12296" width="10.7109375" style="203" customWidth="1"/>
    <col min="12297" max="12297" width="11.42578125" style="203" customWidth="1"/>
    <col min="12298" max="12300" width="10.7109375" style="203" customWidth="1"/>
    <col min="12301" max="12301" width="0" style="203" hidden="1" customWidth="1"/>
    <col min="12302" max="12302" width="17.85546875" style="203" customWidth="1"/>
    <col min="12303" max="12303" width="16.85546875" style="203" customWidth="1"/>
    <col min="12304" max="12304" width="19.7109375" style="203" customWidth="1"/>
    <col min="12305" max="12306" width="17.42578125" style="203" customWidth="1"/>
    <col min="12307" max="12307" width="15.7109375" style="203" customWidth="1"/>
    <col min="12308" max="12308" width="14.85546875" style="203" customWidth="1"/>
    <col min="12309" max="12544" width="7.7109375" style="203"/>
    <col min="12545" max="12545" width="14.85546875" style="203" customWidth="1"/>
    <col min="12546" max="12546" width="18.5703125" style="203" customWidth="1"/>
    <col min="12547" max="12548" width="10.7109375" style="203" customWidth="1"/>
    <col min="12549" max="12549" width="11.7109375" style="203" customWidth="1"/>
    <col min="12550" max="12552" width="10.7109375" style="203" customWidth="1"/>
    <col min="12553" max="12553" width="11.42578125" style="203" customWidth="1"/>
    <col min="12554" max="12556" width="10.7109375" style="203" customWidth="1"/>
    <col min="12557" max="12557" width="0" style="203" hidden="1" customWidth="1"/>
    <col min="12558" max="12558" width="17.85546875" style="203" customWidth="1"/>
    <col min="12559" max="12559" width="16.85546875" style="203" customWidth="1"/>
    <col min="12560" max="12560" width="19.7109375" style="203" customWidth="1"/>
    <col min="12561" max="12562" width="17.42578125" style="203" customWidth="1"/>
    <col min="12563" max="12563" width="15.7109375" style="203" customWidth="1"/>
    <col min="12564" max="12564" width="14.85546875" style="203" customWidth="1"/>
    <col min="12565" max="12800" width="7.7109375" style="203"/>
    <col min="12801" max="12801" width="14.85546875" style="203" customWidth="1"/>
    <col min="12802" max="12802" width="18.5703125" style="203" customWidth="1"/>
    <col min="12803" max="12804" width="10.7109375" style="203" customWidth="1"/>
    <col min="12805" max="12805" width="11.7109375" style="203" customWidth="1"/>
    <col min="12806" max="12808" width="10.7109375" style="203" customWidth="1"/>
    <col min="12809" max="12809" width="11.42578125" style="203" customWidth="1"/>
    <col min="12810" max="12812" width="10.7109375" style="203" customWidth="1"/>
    <col min="12813" max="12813" width="0" style="203" hidden="1" customWidth="1"/>
    <col min="12814" max="12814" width="17.85546875" style="203" customWidth="1"/>
    <col min="12815" max="12815" width="16.85546875" style="203" customWidth="1"/>
    <col min="12816" max="12816" width="19.7109375" style="203" customWidth="1"/>
    <col min="12817" max="12818" width="17.42578125" style="203" customWidth="1"/>
    <col min="12819" max="12819" width="15.7109375" style="203" customWidth="1"/>
    <col min="12820" max="12820" width="14.85546875" style="203" customWidth="1"/>
    <col min="12821" max="13056" width="7.7109375" style="203"/>
    <col min="13057" max="13057" width="14.85546875" style="203" customWidth="1"/>
    <col min="13058" max="13058" width="18.5703125" style="203" customWidth="1"/>
    <col min="13059" max="13060" width="10.7109375" style="203" customWidth="1"/>
    <col min="13061" max="13061" width="11.7109375" style="203" customWidth="1"/>
    <col min="13062" max="13064" width="10.7109375" style="203" customWidth="1"/>
    <col min="13065" max="13065" width="11.42578125" style="203" customWidth="1"/>
    <col min="13066" max="13068" width="10.7109375" style="203" customWidth="1"/>
    <col min="13069" max="13069" width="0" style="203" hidden="1" customWidth="1"/>
    <col min="13070" max="13070" width="17.85546875" style="203" customWidth="1"/>
    <col min="13071" max="13071" width="16.85546875" style="203" customWidth="1"/>
    <col min="13072" max="13072" width="19.7109375" style="203" customWidth="1"/>
    <col min="13073" max="13074" width="17.42578125" style="203" customWidth="1"/>
    <col min="13075" max="13075" width="15.7109375" style="203" customWidth="1"/>
    <col min="13076" max="13076" width="14.85546875" style="203" customWidth="1"/>
    <col min="13077" max="13312" width="7.7109375" style="203"/>
    <col min="13313" max="13313" width="14.85546875" style="203" customWidth="1"/>
    <col min="13314" max="13314" width="18.5703125" style="203" customWidth="1"/>
    <col min="13315" max="13316" width="10.7109375" style="203" customWidth="1"/>
    <col min="13317" max="13317" width="11.7109375" style="203" customWidth="1"/>
    <col min="13318" max="13320" width="10.7109375" style="203" customWidth="1"/>
    <col min="13321" max="13321" width="11.42578125" style="203" customWidth="1"/>
    <col min="13322" max="13324" width="10.7109375" style="203" customWidth="1"/>
    <col min="13325" max="13325" width="0" style="203" hidden="1" customWidth="1"/>
    <col min="13326" max="13326" width="17.85546875" style="203" customWidth="1"/>
    <col min="13327" max="13327" width="16.85546875" style="203" customWidth="1"/>
    <col min="13328" max="13328" width="19.7109375" style="203" customWidth="1"/>
    <col min="13329" max="13330" width="17.42578125" style="203" customWidth="1"/>
    <col min="13331" max="13331" width="15.7109375" style="203" customWidth="1"/>
    <col min="13332" max="13332" width="14.85546875" style="203" customWidth="1"/>
    <col min="13333" max="13568" width="7.7109375" style="203"/>
    <col min="13569" max="13569" width="14.85546875" style="203" customWidth="1"/>
    <col min="13570" max="13570" width="18.5703125" style="203" customWidth="1"/>
    <col min="13571" max="13572" width="10.7109375" style="203" customWidth="1"/>
    <col min="13573" max="13573" width="11.7109375" style="203" customWidth="1"/>
    <col min="13574" max="13576" width="10.7109375" style="203" customWidth="1"/>
    <col min="13577" max="13577" width="11.42578125" style="203" customWidth="1"/>
    <col min="13578" max="13580" width="10.7109375" style="203" customWidth="1"/>
    <col min="13581" max="13581" width="0" style="203" hidden="1" customWidth="1"/>
    <col min="13582" max="13582" width="17.85546875" style="203" customWidth="1"/>
    <col min="13583" max="13583" width="16.85546875" style="203" customWidth="1"/>
    <col min="13584" max="13584" width="19.7109375" style="203" customWidth="1"/>
    <col min="13585" max="13586" width="17.42578125" style="203" customWidth="1"/>
    <col min="13587" max="13587" width="15.7109375" style="203" customWidth="1"/>
    <col min="13588" max="13588" width="14.85546875" style="203" customWidth="1"/>
    <col min="13589" max="13824" width="7.7109375" style="203"/>
    <col min="13825" max="13825" width="14.85546875" style="203" customWidth="1"/>
    <col min="13826" max="13826" width="18.5703125" style="203" customWidth="1"/>
    <col min="13827" max="13828" width="10.7109375" style="203" customWidth="1"/>
    <col min="13829" max="13829" width="11.7109375" style="203" customWidth="1"/>
    <col min="13830" max="13832" width="10.7109375" style="203" customWidth="1"/>
    <col min="13833" max="13833" width="11.42578125" style="203" customWidth="1"/>
    <col min="13834" max="13836" width="10.7109375" style="203" customWidth="1"/>
    <col min="13837" max="13837" width="0" style="203" hidden="1" customWidth="1"/>
    <col min="13838" max="13838" width="17.85546875" style="203" customWidth="1"/>
    <col min="13839" max="13839" width="16.85546875" style="203" customWidth="1"/>
    <col min="13840" max="13840" width="19.7109375" style="203" customWidth="1"/>
    <col min="13841" max="13842" width="17.42578125" style="203" customWidth="1"/>
    <col min="13843" max="13843" width="15.7109375" style="203" customWidth="1"/>
    <col min="13844" max="13844" width="14.85546875" style="203" customWidth="1"/>
    <col min="13845" max="14080" width="7.7109375" style="203"/>
    <col min="14081" max="14081" width="14.85546875" style="203" customWidth="1"/>
    <col min="14082" max="14082" width="18.5703125" style="203" customWidth="1"/>
    <col min="14083" max="14084" width="10.7109375" style="203" customWidth="1"/>
    <col min="14085" max="14085" width="11.7109375" style="203" customWidth="1"/>
    <col min="14086" max="14088" width="10.7109375" style="203" customWidth="1"/>
    <col min="14089" max="14089" width="11.42578125" style="203" customWidth="1"/>
    <col min="14090" max="14092" width="10.7109375" style="203" customWidth="1"/>
    <col min="14093" max="14093" width="0" style="203" hidden="1" customWidth="1"/>
    <col min="14094" max="14094" width="17.85546875" style="203" customWidth="1"/>
    <col min="14095" max="14095" width="16.85546875" style="203" customWidth="1"/>
    <col min="14096" max="14096" width="19.7109375" style="203" customWidth="1"/>
    <col min="14097" max="14098" width="17.42578125" style="203" customWidth="1"/>
    <col min="14099" max="14099" width="15.7109375" style="203" customWidth="1"/>
    <col min="14100" max="14100" width="14.85546875" style="203" customWidth="1"/>
    <col min="14101" max="14336" width="7.7109375" style="203"/>
    <col min="14337" max="14337" width="14.85546875" style="203" customWidth="1"/>
    <col min="14338" max="14338" width="18.5703125" style="203" customWidth="1"/>
    <col min="14339" max="14340" width="10.7109375" style="203" customWidth="1"/>
    <col min="14341" max="14341" width="11.7109375" style="203" customWidth="1"/>
    <col min="14342" max="14344" width="10.7109375" style="203" customWidth="1"/>
    <col min="14345" max="14345" width="11.42578125" style="203" customWidth="1"/>
    <col min="14346" max="14348" width="10.7109375" style="203" customWidth="1"/>
    <col min="14349" max="14349" width="0" style="203" hidden="1" customWidth="1"/>
    <col min="14350" max="14350" width="17.85546875" style="203" customWidth="1"/>
    <col min="14351" max="14351" width="16.85546875" style="203" customWidth="1"/>
    <col min="14352" max="14352" width="19.7109375" style="203" customWidth="1"/>
    <col min="14353" max="14354" width="17.42578125" style="203" customWidth="1"/>
    <col min="14355" max="14355" width="15.7109375" style="203" customWidth="1"/>
    <col min="14356" max="14356" width="14.85546875" style="203" customWidth="1"/>
    <col min="14357" max="14592" width="7.7109375" style="203"/>
    <col min="14593" max="14593" width="14.85546875" style="203" customWidth="1"/>
    <col min="14594" max="14594" width="18.5703125" style="203" customWidth="1"/>
    <col min="14595" max="14596" width="10.7109375" style="203" customWidth="1"/>
    <col min="14597" max="14597" width="11.7109375" style="203" customWidth="1"/>
    <col min="14598" max="14600" width="10.7109375" style="203" customWidth="1"/>
    <col min="14601" max="14601" width="11.42578125" style="203" customWidth="1"/>
    <col min="14602" max="14604" width="10.7109375" style="203" customWidth="1"/>
    <col min="14605" max="14605" width="0" style="203" hidden="1" customWidth="1"/>
    <col min="14606" max="14606" width="17.85546875" style="203" customWidth="1"/>
    <col min="14607" max="14607" width="16.85546875" style="203" customWidth="1"/>
    <col min="14608" max="14608" width="19.7109375" style="203" customWidth="1"/>
    <col min="14609" max="14610" width="17.42578125" style="203" customWidth="1"/>
    <col min="14611" max="14611" width="15.7109375" style="203" customWidth="1"/>
    <col min="14612" max="14612" width="14.85546875" style="203" customWidth="1"/>
    <col min="14613" max="14848" width="7.7109375" style="203"/>
    <col min="14849" max="14849" width="14.85546875" style="203" customWidth="1"/>
    <col min="14850" max="14850" width="18.5703125" style="203" customWidth="1"/>
    <col min="14851" max="14852" width="10.7109375" style="203" customWidth="1"/>
    <col min="14853" max="14853" width="11.7109375" style="203" customWidth="1"/>
    <col min="14854" max="14856" width="10.7109375" style="203" customWidth="1"/>
    <col min="14857" max="14857" width="11.42578125" style="203" customWidth="1"/>
    <col min="14858" max="14860" width="10.7109375" style="203" customWidth="1"/>
    <col min="14861" max="14861" width="0" style="203" hidden="1" customWidth="1"/>
    <col min="14862" max="14862" width="17.85546875" style="203" customWidth="1"/>
    <col min="14863" max="14863" width="16.85546875" style="203" customWidth="1"/>
    <col min="14864" max="14864" width="19.7109375" style="203" customWidth="1"/>
    <col min="14865" max="14866" width="17.42578125" style="203" customWidth="1"/>
    <col min="14867" max="14867" width="15.7109375" style="203" customWidth="1"/>
    <col min="14868" max="14868" width="14.85546875" style="203" customWidth="1"/>
    <col min="14869" max="15104" width="7.7109375" style="203"/>
    <col min="15105" max="15105" width="14.85546875" style="203" customWidth="1"/>
    <col min="15106" max="15106" width="18.5703125" style="203" customWidth="1"/>
    <col min="15107" max="15108" width="10.7109375" style="203" customWidth="1"/>
    <col min="15109" max="15109" width="11.7109375" style="203" customWidth="1"/>
    <col min="15110" max="15112" width="10.7109375" style="203" customWidth="1"/>
    <col min="15113" max="15113" width="11.42578125" style="203" customWidth="1"/>
    <col min="15114" max="15116" width="10.7109375" style="203" customWidth="1"/>
    <col min="15117" max="15117" width="0" style="203" hidden="1" customWidth="1"/>
    <col min="15118" max="15118" width="17.85546875" style="203" customWidth="1"/>
    <col min="15119" max="15119" width="16.85546875" style="203" customWidth="1"/>
    <col min="15120" max="15120" width="19.7109375" style="203" customWidth="1"/>
    <col min="15121" max="15122" width="17.42578125" style="203" customWidth="1"/>
    <col min="15123" max="15123" width="15.7109375" style="203" customWidth="1"/>
    <col min="15124" max="15124" width="14.85546875" style="203" customWidth="1"/>
    <col min="15125" max="15360" width="7.7109375" style="203"/>
    <col min="15361" max="15361" width="14.85546875" style="203" customWidth="1"/>
    <col min="15362" max="15362" width="18.5703125" style="203" customWidth="1"/>
    <col min="15363" max="15364" width="10.7109375" style="203" customWidth="1"/>
    <col min="15365" max="15365" width="11.7109375" style="203" customWidth="1"/>
    <col min="15366" max="15368" width="10.7109375" style="203" customWidth="1"/>
    <col min="15369" max="15369" width="11.42578125" style="203" customWidth="1"/>
    <col min="15370" max="15372" width="10.7109375" style="203" customWidth="1"/>
    <col min="15373" max="15373" width="0" style="203" hidden="1" customWidth="1"/>
    <col min="15374" max="15374" width="17.85546875" style="203" customWidth="1"/>
    <col min="15375" max="15375" width="16.85546875" style="203" customWidth="1"/>
    <col min="15376" max="15376" width="19.7109375" style="203" customWidth="1"/>
    <col min="15377" max="15378" width="17.42578125" style="203" customWidth="1"/>
    <col min="15379" max="15379" width="15.7109375" style="203" customWidth="1"/>
    <col min="15380" max="15380" width="14.85546875" style="203" customWidth="1"/>
    <col min="15381" max="15616" width="7.7109375" style="203"/>
    <col min="15617" max="15617" width="14.85546875" style="203" customWidth="1"/>
    <col min="15618" max="15618" width="18.5703125" style="203" customWidth="1"/>
    <col min="15619" max="15620" width="10.7109375" style="203" customWidth="1"/>
    <col min="15621" max="15621" width="11.7109375" style="203" customWidth="1"/>
    <col min="15622" max="15624" width="10.7109375" style="203" customWidth="1"/>
    <col min="15625" max="15625" width="11.42578125" style="203" customWidth="1"/>
    <col min="15626" max="15628" width="10.7109375" style="203" customWidth="1"/>
    <col min="15629" max="15629" width="0" style="203" hidden="1" customWidth="1"/>
    <col min="15630" max="15630" width="17.85546875" style="203" customWidth="1"/>
    <col min="15631" max="15631" width="16.85546875" style="203" customWidth="1"/>
    <col min="15632" max="15632" width="19.7109375" style="203" customWidth="1"/>
    <col min="15633" max="15634" width="17.42578125" style="203" customWidth="1"/>
    <col min="15635" max="15635" width="15.7109375" style="203" customWidth="1"/>
    <col min="15636" max="15636" width="14.85546875" style="203" customWidth="1"/>
    <col min="15637" max="15872" width="7.7109375" style="203"/>
    <col min="15873" max="15873" width="14.85546875" style="203" customWidth="1"/>
    <col min="15874" max="15874" width="18.5703125" style="203" customWidth="1"/>
    <col min="15875" max="15876" width="10.7109375" style="203" customWidth="1"/>
    <col min="15877" max="15877" width="11.7109375" style="203" customWidth="1"/>
    <col min="15878" max="15880" width="10.7109375" style="203" customWidth="1"/>
    <col min="15881" max="15881" width="11.42578125" style="203" customWidth="1"/>
    <col min="15882" max="15884" width="10.7109375" style="203" customWidth="1"/>
    <col min="15885" max="15885" width="0" style="203" hidden="1" customWidth="1"/>
    <col min="15886" max="15886" width="17.85546875" style="203" customWidth="1"/>
    <col min="15887" max="15887" width="16.85546875" style="203" customWidth="1"/>
    <col min="15888" max="15888" width="19.7109375" style="203" customWidth="1"/>
    <col min="15889" max="15890" width="17.42578125" style="203" customWidth="1"/>
    <col min="15891" max="15891" width="15.7109375" style="203" customWidth="1"/>
    <col min="15892" max="15892" width="14.85546875" style="203" customWidth="1"/>
    <col min="15893" max="16128" width="7.7109375" style="203"/>
    <col min="16129" max="16129" width="14.85546875" style="203" customWidth="1"/>
    <col min="16130" max="16130" width="18.5703125" style="203" customWidth="1"/>
    <col min="16131" max="16132" width="10.7109375" style="203" customWidth="1"/>
    <col min="16133" max="16133" width="11.7109375" style="203" customWidth="1"/>
    <col min="16134" max="16136" width="10.7109375" style="203" customWidth="1"/>
    <col min="16137" max="16137" width="11.42578125" style="203" customWidth="1"/>
    <col min="16138" max="16140" width="10.7109375" style="203" customWidth="1"/>
    <col min="16141" max="16141" width="0" style="203" hidden="1" customWidth="1"/>
    <col min="16142" max="16142" width="17.85546875" style="203" customWidth="1"/>
    <col min="16143" max="16143" width="16.85546875" style="203" customWidth="1"/>
    <col min="16144" max="16144" width="19.7109375" style="203" customWidth="1"/>
    <col min="16145" max="16146" width="17.42578125" style="203" customWidth="1"/>
    <col min="16147" max="16147" width="15.7109375" style="203" customWidth="1"/>
    <col min="16148" max="16148" width="14.85546875" style="203" customWidth="1"/>
    <col min="16149" max="16384" width="7.7109375" style="203"/>
  </cols>
  <sheetData>
    <row r="1" spans="1:22" ht="20.100000000000001" customHeight="1">
      <c r="A1" s="202" t="s">
        <v>297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22" ht="20.100000000000001" customHeight="1">
      <c r="A2" s="202" t="s">
        <v>298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22" ht="15.75">
      <c r="A3" s="35" t="s">
        <v>299</v>
      </c>
      <c r="B3" s="35" t="s">
        <v>51</v>
      </c>
      <c r="C3" s="35"/>
      <c r="D3" s="35"/>
      <c r="E3" s="35"/>
      <c r="F3" s="35" t="s">
        <v>51</v>
      </c>
      <c r="G3" s="35"/>
      <c r="H3" s="35"/>
      <c r="I3" s="35"/>
      <c r="J3" s="35"/>
      <c r="K3" s="204"/>
      <c r="L3" s="204" t="s">
        <v>300</v>
      </c>
    </row>
    <row r="4" spans="1:22" ht="37.5" customHeight="1">
      <c r="A4" s="205"/>
      <c r="B4" s="206"/>
      <c r="C4" s="207" t="s">
        <v>1553</v>
      </c>
      <c r="D4" s="208"/>
      <c r="E4" s="207" t="s">
        <v>1554</v>
      </c>
      <c r="F4" s="208"/>
      <c r="G4" s="207" t="s">
        <v>1555</v>
      </c>
      <c r="H4" s="208"/>
      <c r="I4" s="207" t="s">
        <v>1556</v>
      </c>
      <c r="J4" s="208"/>
      <c r="K4" s="207" t="s">
        <v>1557</v>
      </c>
      <c r="L4" s="208"/>
    </row>
    <row r="5" spans="1:22" ht="17.100000000000001" customHeight="1">
      <c r="A5" s="209"/>
      <c r="B5" s="210"/>
      <c r="C5" s="211" t="s">
        <v>301</v>
      </c>
      <c r="D5" s="211" t="s">
        <v>302</v>
      </c>
      <c r="E5" s="211" t="s">
        <v>301</v>
      </c>
      <c r="F5" s="211" t="s">
        <v>302</v>
      </c>
      <c r="G5" s="211" t="s">
        <v>301</v>
      </c>
      <c r="H5" s="211" t="s">
        <v>302</v>
      </c>
      <c r="I5" s="211" t="s">
        <v>301</v>
      </c>
      <c r="J5" s="211" t="s">
        <v>302</v>
      </c>
      <c r="K5" s="211" t="s">
        <v>301</v>
      </c>
      <c r="L5" s="211" t="s">
        <v>302</v>
      </c>
    </row>
    <row r="6" spans="1:22" ht="17.100000000000001" customHeight="1">
      <c r="A6" s="212" t="s">
        <v>0</v>
      </c>
      <c r="B6" s="213" t="s">
        <v>41</v>
      </c>
      <c r="C6" s="214" t="s">
        <v>303</v>
      </c>
      <c r="D6" s="214" t="s">
        <v>304</v>
      </c>
      <c r="E6" s="214" t="s">
        <v>303</v>
      </c>
      <c r="F6" s="214" t="s">
        <v>304</v>
      </c>
      <c r="G6" s="214" t="s">
        <v>303</v>
      </c>
      <c r="H6" s="214" t="s">
        <v>304</v>
      </c>
      <c r="I6" s="214" t="s">
        <v>303</v>
      </c>
      <c r="J6" s="214" t="s">
        <v>304</v>
      </c>
      <c r="K6" s="214" t="s">
        <v>303</v>
      </c>
      <c r="L6" s="214" t="s">
        <v>304</v>
      </c>
    </row>
    <row r="7" spans="1:22" ht="16.5" customHeight="1">
      <c r="A7" s="215"/>
      <c r="B7" s="216"/>
      <c r="C7" s="217" t="s">
        <v>305</v>
      </c>
      <c r="D7" s="217" t="s">
        <v>306</v>
      </c>
      <c r="E7" s="217" t="s">
        <v>305</v>
      </c>
      <c r="F7" s="217" t="s">
        <v>306</v>
      </c>
      <c r="G7" s="217" t="s">
        <v>305</v>
      </c>
      <c r="H7" s="217" t="s">
        <v>306</v>
      </c>
      <c r="I7" s="217" t="s">
        <v>305</v>
      </c>
      <c r="J7" s="217" t="s">
        <v>306</v>
      </c>
      <c r="K7" s="217" t="s">
        <v>305</v>
      </c>
      <c r="L7" s="217" t="s">
        <v>306</v>
      </c>
    </row>
    <row r="8" spans="1:22" s="222" customFormat="1" ht="18" customHeight="1">
      <c r="A8" s="218" t="s">
        <v>175</v>
      </c>
      <c r="B8" s="219" t="s">
        <v>4</v>
      </c>
      <c r="C8" s="220">
        <v>8642852</v>
      </c>
      <c r="D8" s="220">
        <v>2020371</v>
      </c>
      <c r="E8" s="220">
        <v>7764529</v>
      </c>
      <c r="F8" s="220">
        <v>2417730</v>
      </c>
      <c r="G8" s="220">
        <v>7372405</v>
      </c>
      <c r="H8" s="220">
        <v>3195512</v>
      </c>
      <c r="I8" s="220">
        <v>6500432</v>
      </c>
      <c r="J8" s="220">
        <v>3118390</v>
      </c>
      <c r="K8" s="220">
        <v>6500432</v>
      </c>
      <c r="L8" s="220">
        <v>1775771</v>
      </c>
      <c r="M8" s="221"/>
      <c r="N8" s="221"/>
      <c r="O8" s="221"/>
      <c r="P8" s="221"/>
      <c r="Q8" s="221"/>
      <c r="R8" s="221"/>
      <c r="S8" s="221"/>
      <c r="T8" s="221"/>
      <c r="U8" s="221"/>
      <c r="V8" s="221"/>
    </row>
    <row r="9" spans="1:22" s="222" customFormat="1" ht="18" customHeight="1">
      <c r="A9" s="218" t="s">
        <v>176</v>
      </c>
      <c r="B9" s="219" t="s">
        <v>6</v>
      </c>
      <c r="C9" s="220">
        <v>3889362</v>
      </c>
      <c r="D9" s="220">
        <v>718688</v>
      </c>
      <c r="E9" s="220">
        <v>3545906</v>
      </c>
      <c r="F9" s="220">
        <v>825155</v>
      </c>
      <c r="G9" s="220">
        <v>3466097</v>
      </c>
      <c r="H9" s="220">
        <v>1034945</v>
      </c>
      <c r="I9" s="220">
        <v>3559660</v>
      </c>
      <c r="J9" s="220">
        <v>1058538</v>
      </c>
      <c r="K9" s="220">
        <v>4125817</v>
      </c>
      <c r="L9" s="220">
        <v>1058538</v>
      </c>
      <c r="M9" s="221"/>
      <c r="N9" s="221"/>
      <c r="O9" s="221"/>
      <c r="P9" s="221"/>
      <c r="Q9" s="221"/>
      <c r="R9" s="221"/>
      <c r="S9" s="221"/>
      <c r="T9" s="221"/>
      <c r="U9" s="221"/>
      <c r="V9" s="221"/>
    </row>
    <row r="10" spans="1:22" s="222" customFormat="1" ht="18" customHeight="1">
      <c r="A10" s="218" t="s">
        <v>177</v>
      </c>
      <c r="B10" s="219" t="s">
        <v>8</v>
      </c>
      <c r="C10" s="220">
        <v>2400435</v>
      </c>
      <c r="D10" s="220">
        <v>758268</v>
      </c>
      <c r="E10" s="220">
        <v>2477967</v>
      </c>
      <c r="F10" s="220">
        <v>765941</v>
      </c>
      <c r="G10" s="220">
        <v>2852439</v>
      </c>
      <c r="H10" s="220">
        <v>1066487</v>
      </c>
      <c r="I10" s="220">
        <v>3058800</v>
      </c>
      <c r="J10" s="220">
        <v>984022</v>
      </c>
      <c r="K10" s="220">
        <v>2695220</v>
      </c>
      <c r="L10" s="220">
        <v>670306</v>
      </c>
      <c r="M10" s="221"/>
      <c r="N10" s="221"/>
      <c r="O10" s="221"/>
      <c r="P10" s="221"/>
      <c r="Q10" s="221"/>
      <c r="R10" s="221"/>
      <c r="S10" s="221"/>
      <c r="T10" s="221"/>
      <c r="U10" s="221"/>
      <c r="V10" s="221"/>
    </row>
    <row r="11" spans="1:22" s="222" customFormat="1" ht="18" customHeight="1">
      <c r="A11" s="218" t="s">
        <v>178</v>
      </c>
      <c r="B11" s="219" t="s">
        <v>10</v>
      </c>
      <c r="C11" s="220">
        <v>2414375</v>
      </c>
      <c r="D11" s="220">
        <v>655397</v>
      </c>
      <c r="E11" s="220">
        <v>2262414</v>
      </c>
      <c r="F11" s="220">
        <v>636703</v>
      </c>
      <c r="G11" s="220">
        <v>2040666</v>
      </c>
      <c r="H11" s="220">
        <v>904730</v>
      </c>
      <c r="I11" s="220">
        <v>2077944</v>
      </c>
      <c r="J11" s="220">
        <v>566718</v>
      </c>
      <c r="K11" s="220">
        <v>2113658</v>
      </c>
      <c r="L11" s="220">
        <v>528123</v>
      </c>
      <c r="M11" s="221"/>
      <c r="N11" s="221"/>
      <c r="O11" s="221"/>
      <c r="P11" s="221"/>
      <c r="Q11" s="221"/>
      <c r="R11" s="221"/>
      <c r="S11" s="221"/>
      <c r="T11" s="221"/>
      <c r="U11" s="221"/>
      <c r="V11" s="221"/>
    </row>
    <row r="12" spans="1:22" s="222" customFormat="1" ht="18" customHeight="1">
      <c r="A12" s="218" t="s">
        <v>179</v>
      </c>
      <c r="B12" s="219" t="s">
        <v>11</v>
      </c>
      <c r="C12" s="220">
        <v>5357326</v>
      </c>
      <c r="D12" s="220">
        <v>864369</v>
      </c>
      <c r="E12" s="220">
        <v>5224898</v>
      </c>
      <c r="F12" s="220">
        <v>876705</v>
      </c>
      <c r="G12" s="220">
        <v>5180585</v>
      </c>
      <c r="H12" s="220">
        <v>1219119</v>
      </c>
      <c r="I12" s="220">
        <v>5419539</v>
      </c>
      <c r="J12" s="220">
        <v>873621</v>
      </c>
      <c r="K12" s="220">
        <v>5305155</v>
      </c>
      <c r="L12" s="220">
        <v>799660</v>
      </c>
      <c r="M12" s="221"/>
      <c r="N12" s="221"/>
      <c r="O12" s="221"/>
      <c r="P12" s="221"/>
      <c r="Q12" s="221"/>
      <c r="R12" s="221"/>
      <c r="S12" s="221"/>
      <c r="T12" s="221"/>
      <c r="U12" s="221"/>
      <c r="V12" s="221"/>
    </row>
    <row r="13" spans="1:22" s="222" customFormat="1" ht="18" customHeight="1">
      <c r="A13" s="218" t="s">
        <v>180</v>
      </c>
      <c r="B13" s="219" t="s">
        <v>13</v>
      </c>
      <c r="C13" s="220">
        <v>3490273</v>
      </c>
      <c r="D13" s="220">
        <v>982150</v>
      </c>
      <c r="E13" s="220">
        <v>3336733</v>
      </c>
      <c r="F13" s="220">
        <v>986949</v>
      </c>
      <c r="G13" s="220">
        <v>3419776</v>
      </c>
      <c r="H13" s="220">
        <v>1376908</v>
      </c>
      <c r="I13" s="220">
        <v>3276376</v>
      </c>
      <c r="J13" s="220">
        <v>1115765</v>
      </c>
      <c r="K13" s="220">
        <v>3468306</v>
      </c>
      <c r="L13" s="220">
        <v>1133098</v>
      </c>
      <c r="M13" s="221"/>
      <c r="N13" s="221"/>
      <c r="O13" s="221"/>
      <c r="P13" s="221"/>
      <c r="Q13" s="221"/>
      <c r="R13" s="221"/>
      <c r="S13" s="221"/>
      <c r="T13" s="221"/>
      <c r="U13" s="221"/>
      <c r="V13" s="221"/>
    </row>
    <row r="14" spans="1:22" s="222" customFormat="1" ht="18" customHeight="1">
      <c r="A14" s="218" t="s">
        <v>182</v>
      </c>
      <c r="B14" s="219" t="s">
        <v>14</v>
      </c>
      <c r="C14" s="220">
        <v>2949505</v>
      </c>
      <c r="D14" s="220">
        <v>1125891</v>
      </c>
      <c r="E14" s="220">
        <v>3066499</v>
      </c>
      <c r="F14" s="220">
        <v>1199170</v>
      </c>
      <c r="G14" s="220">
        <v>2795723</v>
      </c>
      <c r="H14" s="220">
        <v>1606267</v>
      </c>
      <c r="I14" s="220">
        <v>3076291</v>
      </c>
      <c r="J14" s="220">
        <v>1600850</v>
      </c>
      <c r="K14" s="220">
        <v>2933696</v>
      </c>
      <c r="L14" s="220">
        <v>1276321</v>
      </c>
      <c r="M14" s="221"/>
      <c r="N14" s="221"/>
      <c r="O14" s="221"/>
      <c r="P14" s="221"/>
      <c r="Q14" s="221"/>
      <c r="R14" s="221"/>
      <c r="S14" s="221"/>
      <c r="T14" s="221"/>
      <c r="U14" s="221"/>
      <c r="V14" s="221"/>
    </row>
    <row r="15" spans="1:22" s="222" customFormat="1" ht="18" customHeight="1">
      <c r="A15" s="218" t="s">
        <v>183</v>
      </c>
      <c r="B15" s="219" t="s">
        <v>16</v>
      </c>
      <c r="C15" s="220">
        <v>2953845</v>
      </c>
      <c r="D15" s="220">
        <v>452885</v>
      </c>
      <c r="E15" s="220">
        <v>3040033</v>
      </c>
      <c r="F15" s="220">
        <v>451476</v>
      </c>
      <c r="G15" s="220">
        <v>3227984</v>
      </c>
      <c r="H15" s="220">
        <v>631230</v>
      </c>
      <c r="I15" s="220">
        <v>3394919</v>
      </c>
      <c r="J15" s="220">
        <v>451828</v>
      </c>
      <c r="K15" s="220">
        <v>3216333</v>
      </c>
      <c r="L15" s="220">
        <v>421089</v>
      </c>
      <c r="M15" s="221"/>
      <c r="N15" s="221"/>
      <c r="O15" s="221"/>
      <c r="P15" s="221"/>
      <c r="Q15" s="221"/>
      <c r="R15" s="221"/>
      <c r="S15" s="221"/>
      <c r="T15" s="221"/>
      <c r="U15" s="221"/>
      <c r="V15" s="221"/>
    </row>
    <row r="16" spans="1:22" s="222" customFormat="1" ht="18" customHeight="1">
      <c r="A16" s="218" t="s">
        <v>200</v>
      </c>
      <c r="B16" s="219" t="s">
        <v>18</v>
      </c>
      <c r="C16" s="220">
        <v>1181765</v>
      </c>
      <c r="D16" s="220">
        <v>183362</v>
      </c>
      <c r="E16" s="220">
        <v>1099278</v>
      </c>
      <c r="F16" s="220">
        <v>189460</v>
      </c>
      <c r="G16" s="220">
        <v>1060901</v>
      </c>
      <c r="H16" s="220">
        <v>261746</v>
      </c>
      <c r="I16" s="220">
        <v>916977</v>
      </c>
      <c r="J16" s="220">
        <v>253935</v>
      </c>
      <c r="K16" s="220">
        <v>895784</v>
      </c>
      <c r="L16" s="220">
        <v>169472</v>
      </c>
      <c r="M16" s="221"/>
      <c r="N16" s="221"/>
      <c r="O16" s="221"/>
      <c r="P16" s="221"/>
      <c r="Q16" s="221"/>
      <c r="R16" s="221"/>
      <c r="S16" s="221"/>
      <c r="T16" s="221"/>
      <c r="U16" s="221"/>
      <c r="V16" s="221"/>
    </row>
    <row r="17" spans="1:22" s="222" customFormat="1" ht="18" customHeight="1">
      <c r="A17" s="218" t="s">
        <v>184</v>
      </c>
      <c r="B17" s="219" t="s">
        <v>20</v>
      </c>
      <c r="C17" s="220">
        <v>3651286</v>
      </c>
      <c r="D17" s="220">
        <v>725915</v>
      </c>
      <c r="E17" s="220">
        <v>3425472</v>
      </c>
      <c r="F17" s="220">
        <v>735991</v>
      </c>
      <c r="G17" s="220">
        <v>2783284</v>
      </c>
      <c r="H17" s="220">
        <v>1029965</v>
      </c>
      <c r="I17" s="220">
        <v>3281103</v>
      </c>
      <c r="J17" s="220">
        <v>973472</v>
      </c>
      <c r="K17" s="220">
        <v>3600921</v>
      </c>
      <c r="L17" s="220">
        <v>973472</v>
      </c>
      <c r="M17" s="221"/>
      <c r="N17" s="221"/>
      <c r="O17" s="221"/>
      <c r="P17" s="221"/>
      <c r="Q17" s="221"/>
      <c r="R17" s="221"/>
      <c r="S17" s="221"/>
      <c r="T17" s="221"/>
      <c r="U17" s="221"/>
      <c r="V17" s="221"/>
    </row>
    <row r="18" spans="1:22" s="222" customFormat="1" ht="18" customHeight="1">
      <c r="A18" s="218" t="s">
        <v>45</v>
      </c>
      <c r="B18" s="219" t="s">
        <v>21</v>
      </c>
      <c r="C18" s="220">
        <v>1328997</v>
      </c>
      <c r="D18" s="220">
        <v>221551</v>
      </c>
      <c r="E18" s="220">
        <v>1340043</v>
      </c>
      <c r="F18" s="220">
        <v>219552</v>
      </c>
      <c r="G18" s="220">
        <v>1132274</v>
      </c>
      <c r="H18" s="220">
        <v>308603</v>
      </c>
      <c r="I18" s="220">
        <v>956094</v>
      </c>
      <c r="J18" s="220">
        <v>272051</v>
      </c>
      <c r="K18" s="220">
        <v>1216095</v>
      </c>
      <c r="L18" s="220">
        <v>272051</v>
      </c>
      <c r="M18" s="221"/>
      <c r="N18" s="221"/>
      <c r="O18" s="221"/>
      <c r="P18" s="221"/>
      <c r="Q18" s="221"/>
      <c r="R18" s="221"/>
      <c r="S18" s="221"/>
      <c r="T18" s="221"/>
      <c r="U18" s="221"/>
      <c r="V18" s="221"/>
    </row>
    <row r="19" spans="1:22" s="222" customFormat="1" ht="18" customHeight="1">
      <c r="A19" s="218" t="s">
        <v>185</v>
      </c>
      <c r="B19" s="219" t="s">
        <v>23</v>
      </c>
      <c r="C19" s="220">
        <v>1573697</v>
      </c>
      <c r="D19" s="220">
        <v>394699</v>
      </c>
      <c r="E19" s="220">
        <v>1615035</v>
      </c>
      <c r="F19" s="220">
        <v>412970</v>
      </c>
      <c r="G19" s="220">
        <v>1530423</v>
      </c>
      <c r="H19" s="220">
        <v>574016</v>
      </c>
      <c r="I19" s="220">
        <v>1530667</v>
      </c>
      <c r="J19" s="220">
        <v>504402</v>
      </c>
      <c r="K19" s="220">
        <v>1489661</v>
      </c>
      <c r="L19" s="220">
        <v>471536</v>
      </c>
      <c r="M19" s="221"/>
      <c r="N19" s="221"/>
      <c r="O19" s="221"/>
      <c r="P19" s="221"/>
      <c r="Q19" s="221"/>
      <c r="R19" s="221"/>
      <c r="S19" s="221"/>
      <c r="T19" s="221"/>
      <c r="U19" s="221"/>
      <c r="V19" s="221"/>
    </row>
    <row r="20" spans="1:22" s="222" customFormat="1" ht="18" customHeight="1">
      <c r="A20" s="218" t="s">
        <v>24</v>
      </c>
      <c r="B20" s="219" t="s">
        <v>25</v>
      </c>
      <c r="C20" s="220">
        <v>1850826</v>
      </c>
      <c r="D20" s="220">
        <v>300485</v>
      </c>
      <c r="E20" s="220">
        <v>1787530</v>
      </c>
      <c r="F20" s="220">
        <v>293663</v>
      </c>
      <c r="G20" s="220">
        <v>1676403</v>
      </c>
      <c r="H20" s="220">
        <v>412027</v>
      </c>
      <c r="I20" s="220">
        <v>1762725</v>
      </c>
      <c r="J20" s="220">
        <v>295368</v>
      </c>
      <c r="K20" s="220">
        <v>1924418</v>
      </c>
      <c r="L20" s="220">
        <v>253205</v>
      </c>
      <c r="M20" s="221"/>
      <c r="N20" s="221"/>
      <c r="O20" s="221"/>
      <c r="P20" s="221"/>
      <c r="Q20" s="221"/>
      <c r="R20" s="221"/>
      <c r="S20" s="221"/>
      <c r="T20" s="221"/>
      <c r="U20" s="221"/>
      <c r="V20" s="221"/>
    </row>
    <row r="21" spans="1:22" s="222" customFormat="1" ht="18" customHeight="1">
      <c r="A21" s="218" t="s">
        <v>187</v>
      </c>
      <c r="B21" s="219" t="s">
        <v>26</v>
      </c>
      <c r="C21" s="220">
        <v>1106966</v>
      </c>
      <c r="D21" s="220">
        <v>181112</v>
      </c>
      <c r="E21" s="220">
        <v>1083591</v>
      </c>
      <c r="F21" s="220">
        <v>227826</v>
      </c>
      <c r="G21" s="220">
        <v>1035280</v>
      </c>
      <c r="H21" s="220">
        <v>284591</v>
      </c>
      <c r="I21" s="220">
        <v>1013350</v>
      </c>
      <c r="J21" s="220">
        <v>262792</v>
      </c>
      <c r="K21" s="220">
        <v>982427</v>
      </c>
      <c r="L21" s="220">
        <v>319540</v>
      </c>
      <c r="M21" s="221"/>
      <c r="Q21" s="223"/>
      <c r="R21" s="223"/>
    </row>
    <row r="22" spans="1:22" s="222" customFormat="1" ht="18" customHeight="1">
      <c r="A22" s="218" t="s">
        <v>27</v>
      </c>
      <c r="B22" s="219" t="s">
        <v>28</v>
      </c>
      <c r="C22" s="220">
        <v>4744798</v>
      </c>
      <c r="D22" s="220">
        <v>728306</v>
      </c>
      <c r="E22" s="220">
        <v>4685220</v>
      </c>
      <c r="F22" s="220">
        <v>743718</v>
      </c>
      <c r="G22" s="220">
        <v>4734874</v>
      </c>
      <c r="H22" s="220">
        <v>1024439</v>
      </c>
      <c r="I22" s="220">
        <v>4928595</v>
      </c>
      <c r="J22" s="220">
        <v>739865</v>
      </c>
      <c r="K22" s="220">
        <v>4743445</v>
      </c>
      <c r="L22" s="220">
        <v>731912</v>
      </c>
      <c r="Q22" s="223"/>
      <c r="R22" s="223"/>
    </row>
    <row r="23" spans="1:22" s="222" customFormat="1" ht="18" customHeight="1">
      <c r="A23" s="218" t="s">
        <v>188</v>
      </c>
      <c r="B23" s="219" t="s">
        <v>189</v>
      </c>
      <c r="C23" s="220">
        <v>1579744</v>
      </c>
      <c r="D23" s="220">
        <v>304347</v>
      </c>
      <c r="E23" s="220">
        <v>1527741</v>
      </c>
      <c r="F23" s="220">
        <v>288984</v>
      </c>
      <c r="G23" s="220">
        <v>1447123</v>
      </c>
      <c r="H23" s="220">
        <v>402421</v>
      </c>
      <c r="I23" s="220">
        <v>1245150</v>
      </c>
      <c r="J23" s="220">
        <v>292824</v>
      </c>
      <c r="K23" s="220">
        <v>1149262</v>
      </c>
      <c r="L23" s="220">
        <v>245485</v>
      </c>
      <c r="Q23" s="224"/>
      <c r="R23" s="223"/>
    </row>
    <row r="24" spans="1:22" s="222" customFormat="1" ht="18" customHeight="1">
      <c r="A24" s="218" t="s">
        <v>190</v>
      </c>
      <c r="B24" s="219" t="s">
        <v>295</v>
      </c>
      <c r="C24" s="220">
        <v>1698591</v>
      </c>
      <c r="D24" s="220">
        <v>405183</v>
      </c>
      <c r="E24" s="220">
        <v>1632973</v>
      </c>
      <c r="F24" s="220">
        <v>403886</v>
      </c>
      <c r="G24" s="220">
        <v>1604437</v>
      </c>
      <c r="H24" s="220">
        <v>567927</v>
      </c>
      <c r="I24" s="220">
        <v>1494684</v>
      </c>
      <c r="J24" s="220">
        <v>616210</v>
      </c>
      <c r="K24" s="220">
        <v>1463944</v>
      </c>
      <c r="L24" s="220">
        <v>300742</v>
      </c>
      <c r="Q24" s="223"/>
      <c r="R24" s="223"/>
    </row>
    <row r="25" spans="1:22" s="222" customFormat="1" ht="18" customHeight="1">
      <c r="A25" s="218" t="s">
        <v>202</v>
      </c>
      <c r="B25" s="219" t="s">
        <v>33</v>
      </c>
      <c r="C25" s="220">
        <v>882607</v>
      </c>
      <c r="D25" s="220">
        <v>217085</v>
      </c>
      <c r="E25" s="220">
        <v>919671</v>
      </c>
      <c r="F25" s="220">
        <v>209242</v>
      </c>
      <c r="G25" s="220">
        <v>954278</v>
      </c>
      <c r="H25" s="220">
        <v>303803</v>
      </c>
      <c r="I25" s="220">
        <v>972541</v>
      </c>
      <c r="J25" s="220">
        <v>271202</v>
      </c>
      <c r="K25" s="220">
        <v>1023587</v>
      </c>
      <c r="L25" s="220">
        <v>271202</v>
      </c>
      <c r="Q25" s="223"/>
      <c r="R25" s="223"/>
    </row>
    <row r="26" spans="1:22" s="222" customFormat="1" ht="18" customHeight="1">
      <c r="A26" s="225" t="s">
        <v>191</v>
      </c>
      <c r="B26" s="226" t="s">
        <v>35</v>
      </c>
      <c r="C26" s="220">
        <v>330244</v>
      </c>
      <c r="D26" s="220">
        <v>115714</v>
      </c>
      <c r="E26" s="220">
        <v>315448</v>
      </c>
      <c r="F26" s="220">
        <v>114283</v>
      </c>
      <c r="G26" s="220">
        <v>303335</v>
      </c>
      <c r="H26" s="220">
        <v>161931</v>
      </c>
      <c r="I26" s="220">
        <v>303335</v>
      </c>
      <c r="J26" s="220">
        <v>178640</v>
      </c>
      <c r="K26" s="220">
        <v>280195</v>
      </c>
      <c r="L26" s="220">
        <v>178640</v>
      </c>
      <c r="M26" s="222">
        <v>32552336</v>
      </c>
      <c r="Q26" s="223"/>
      <c r="R26" s="223"/>
    </row>
    <row r="27" spans="1:22" s="222" customFormat="1" ht="18" customHeight="1" thickBot="1">
      <c r="A27" s="227" t="s">
        <v>307</v>
      </c>
      <c r="B27" s="228" t="s">
        <v>37</v>
      </c>
      <c r="C27" s="220">
        <v>1161878</v>
      </c>
      <c r="D27" s="220">
        <v>79549</v>
      </c>
      <c r="E27" s="220">
        <v>1109224</v>
      </c>
      <c r="F27" s="220">
        <v>75626</v>
      </c>
      <c r="G27" s="220">
        <v>997645</v>
      </c>
      <c r="H27" s="220">
        <v>108294</v>
      </c>
      <c r="I27" s="220">
        <v>1048629</v>
      </c>
      <c r="J27" s="220">
        <v>98606</v>
      </c>
      <c r="K27" s="220">
        <v>1086506</v>
      </c>
      <c r="L27" s="220">
        <v>65781</v>
      </c>
      <c r="M27" s="222">
        <f>K29/M26</f>
        <v>1.9086435455814907</v>
      </c>
      <c r="Q27" s="223"/>
      <c r="R27" s="223"/>
    </row>
    <row r="28" spans="1:22" s="222" customFormat="1" ht="18" customHeight="1">
      <c r="A28" s="229" t="s">
        <v>66</v>
      </c>
      <c r="B28" s="230" t="s">
        <v>39</v>
      </c>
      <c r="C28" s="231">
        <f t="shared" ref="C28:L28" si="0">SUM(C8:C27)</f>
        <v>53189372</v>
      </c>
      <c r="D28" s="231">
        <f t="shared" si="0"/>
        <v>11435327</v>
      </c>
      <c r="E28" s="231">
        <f t="shared" si="0"/>
        <v>51260205</v>
      </c>
      <c r="F28" s="231">
        <f t="shared" si="0"/>
        <v>12075030</v>
      </c>
      <c r="G28" s="231">
        <f t="shared" si="0"/>
        <v>49615932</v>
      </c>
      <c r="H28" s="231">
        <f t="shared" si="0"/>
        <v>16474961</v>
      </c>
      <c r="I28" s="231">
        <f t="shared" si="0"/>
        <v>49817811</v>
      </c>
      <c r="J28" s="231">
        <f t="shared" si="0"/>
        <v>14529099</v>
      </c>
      <c r="K28" s="232">
        <f t="shared" si="0"/>
        <v>50214862</v>
      </c>
      <c r="L28" s="232">
        <f t="shared" si="0"/>
        <v>11915944</v>
      </c>
      <c r="Q28" s="223"/>
      <c r="R28" s="223"/>
    </row>
    <row r="29" spans="1:22" s="222" customFormat="1" ht="18" customHeight="1">
      <c r="A29" s="233" t="s">
        <v>308</v>
      </c>
      <c r="B29" s="234" t="s">
        <v>309</v>
      </c>
      <c r="C29" s="1714">
        <f>C28+D28</f>
        <v>64624699</v>
      </c>
      <c r="D29" s="1715"/>
      <c r="E29" s="1714">
        <f>E28+F28</f>
        <v>63335235</v>
      </c>
      <c r="F29" s="1715"/>
      <c r="G29" s="1714">
        <f>G28+H28</f>
        <v>66090893</v>
      </c>
      <c r="H29" s="1715"/>
      <c r="I29" s="1714">
        <f>J28+I28</f>
        <v>64346910</v>
      </c>
      <c r="J29" s="1715"/>
      <c r="K29" s="1714">
        <f>K28+L28</f>
        <v>62130806</v>
      </c>
      <c r="L29" s="1715"/>
      <c r="Q29" s="1707"/>
      <c r="R29" s="1707"/>
    </row>
    <row r="30" spans="1:22" s="222" customFormat="1" ht="18" customHeight="1">
      <c r="A30" s="1716" t="s">
        <v>310</v>
      </c>
      <c r="B30" s="1717"/>
      <c r="C30" s="1708">
        <v>2.2000000000000002</v>
      </c>
      <c r="D30" s="1709"/>
      <c r="E30" s="1708">
        <v>2.1</v>
      </c>
      <c r="F30" s="1709"/>
      <c r="G30" s="1708">
        <v>2.1</v>
      </c>
      <c r="H30" s="1709"/>
      <c r="I30" s="1708">
        <v>2</v>
      </c>
      <c r="J30" s="1709"/>
      <c r="K30" s="1708">
        <v>1.9</v>
      </c>
      <c r="L30" s="1709"/>
      <c r="O30" s="235"/>
    </row>
    <row r="31" spans="1:22" s="222" customFormat="1" ht="18" customHeight="1">
      <c r="A31" s="1712" t="s">
        <v>311</v>
      </c>
      <c r="B31" s="1713"/>
      <c r="C31" s="1710"/>
      <c r="D31" s="1711"/>
      <c r="E31" s="1710"/>
      <c r="F31" s="1711"/>
      <c r="G31" s="1710"/>
      <c r="H31" s="1711"/>
      <c r="I31" s="1710"/>
      <c r="J31" s="1711"/>
      <c r="K31" s="1710"/>
      <c r="L31" s="1711"/>
    </row>
    <row r="32" spans="1:22">
      <c r="A32" s="236"/>
      <c r="B32" s="237"/>
      <c r="F32" s="238"/>
      <c r="G32" s="238"/>
      <c r="H32" s="238"/>
      <c r="I32" s="238"/>
      <c r="J32" s="238"/>
      <c r="K32" s="238"/>
      <c r="L32" s="239"/>
    </row>
    <row r="33" spans="3:12">
      <c r="L33" s="239"/>
    </row>
    <row r="34" spans="3:12">
      <c r="C34" s="238"/>
      <c r="D34" s="238"/>
      <c r="E34" s="238"/>
      <c r="F34" s="238"/>
      <c r="G34" s="238"/>
      <c r="H34" s="238"/>
      <c r="I34" s="238"/>
      <c r="J34" s="238"/>
    </row>
    <row r="35" spans="3:12">
      <c r="C35" s="238"/>
      <c r="D35" s="238"/>
      <c r="E35" s="238"/>
      <c r="F35" s="238"/>
      <c r="G35" s="238"/>
      <c r="H35" s="238"/>
      <c r="I35" s="238"/>
      <c r="J35" s="238"/>
    </row>
    <row r="36" spans="3:12">
      <c r="C36" s="238"/>
      <c r="D36" s="238"/>
      <c r="E36" s="238"/>
      <c r="F36" s="238"/>
      <c r="G36" s="238"/>
      <c r="H36" s="238"/>
      <c r="I36" s="238"/>
      <c r="J36" s="238"/>
    </row>
    <row r="37" spans="3:12">
      <c r="C37" s="238"/>
      <c r="D37" s="238"/>
      <c r="E37" s="238"/>
      <c r="F37" s="238"/>
      <c r="G37" s="238"/>
      <c r="H37" s="238"/>
      <c r="I37" s="238"/>
      <c r="J37" s="238"/>
    </row>
    <row r="38" spans="3:12">
      <c r="C38" s="238"/>
      <c r="D38" s="238"/>
      <c r="E38" s="238"/>
      <c r="F38" s="238"/>
      <c r="G38" s="238"/>
      <c r="H38" s="238"/>
      <c r="I38" s="238"/>
      <c r="J38" s="238"/>
    </row>
    <row r="39" spans="3:12">
      <c r="C39" s="238"/>
      <c r="D39" s="238"/>
      <c r="E39" s="238"/>
      <c r="F39" s="238"/>
      <c r="G39" s="238"/>
      <c r="H39" s="238"/>
      <c r="I39" s="238"/>
      <c r="J39" s="238"/>
    </row>
    <row r="40" spans="3:12">
      <c r="C40" s="238"/>
      <c r="D40" s="238"/>
      <c r="E40" s="238"/>
      <c r="F40" s="238"/>
      <c r="G40" s="238"/>
      <c r="H40" s="238"/>
      <c r="I40" s="238"/>
      <c r="J40" s="238"/>
    </row>
    <row r="41" spans="3:12">
      <c r="C41" s="238"/>
      <c r="D41" s="238"/>
      <c r="E41" s="238"/>
      <c r="F41" s="238"/>
      <c r="G41" s="238"/>
      <c r="H41" s="238"/>
      <c r="I41" s="238"/>
      <c r="J41" s="238"/>
    </row>
    <row r="42" spans="3:12">
      <c r="C42" s="238"/>
      <c r="D42" s="238"/>
      <c r="E42" s="238"/>
      <c r="F42" s="238"/>
      <c r="G42" s="238"/>
      <c r="H42" s="238"/>
      <c r="I42" s="238"/>
      <c r="J42" s="238"/>
    </row>
    <row r="43" spans="3:12">
      <c r="C43" s="238"/>
      <c r="D43" s="238"/>
      <c r="E43" s="238"/>
      <c r="F43" s="238"/>
      <c r="G43" s="238"/>
      <c r="H43" s="238"/>
      <c r="I43" s="238"/>
      <c r="J43" s="238"/>
    </row>
    <row r="44" spans="3:12">
      <c r="C44" s="238"/>
      <c r="D44" s="238"/>
      <c r="E44" s="238"/>
      <c r="F44" s="238"/>
      <c r="G44" s="238"/>
      <c r="H44" s="238"/>
      <c r="I44" s="238"/>
      <c r="J44" s="238"/>
    </row>
    <row r="45" spans="3:12">
      <c r="C45" s="238"/>
      <c r="D45" s="238"/>
      <c r="E45" s="238"/>
      <c r="F45" s="238"/>
      <c r="G45" s="238"/>
      <c r="H45" s="238"/>
      <c r="I45" s="238"/>
      <c r="J45" s="238"/>
    </row>
    <row r="46" spans="3:12">
      <c r="C46" s="238"/>
      <c r="D46" s="238"/>
      <c r="E46" s="238"/>
      <c r="F46" s="238"/>
      <c r="G46" s="238"/>
      <c r="H46" s="238"/>
      <c r="I46" s="238"/>
      <c r="J46" s="238"/>
    </row>
    <row r="47" spans="3:12">
      <c r="C47" s="238"/>
      <c r="D47" s="238"/>
      <c r="E47" s="238"/>
      <c r="F47" s="238"/>
      <c r="G47" s="238"/>
      <c r="H47" s="238"/>
      <c r="I47" s="238"/>
      <c r="J47" s="238"/>
    </row>
    <row r="48" spans="3:12">
      <c r="C48" s="238"/>
      <c r="D48" s="238"/>
      <c r="E48" s="238"/>
      <c r="F48" s="238"/>
      <c r="G48" s="238"/>
      <c r="H48" s="238"/>
      <c r="I48" s="238"/>
      <c r="J48" s="238"/>
    </row>
    <row r="49" spans="3:10">
      <c r="C49" s="238"/>
      <c r="D49" s="238"/>
      <c r="E49" s="238"/>
      <c r="F49" s="238"/>
      <c r="G49" s="238"/>
      <c r="H49" s="238"/>
      <c r="I49" s="238"/>
      <c r="J49" s="238"/>
    </row>
    <row r="50" spans="3:10">
      <c r="C50" s="238"/>
      <c r="D50" s="238"/>
      <c r="E50" s="238"/>
      <c r="F50" s="238"/>
      <c r="G50" s="238"/>
      <c r="H50" s="238"/>
      <c r="I50" s="238"/>
      <c r="J50" s="238"/>
    </row>
  </sheetData>
  <mergeCells count="13">
    <mergeCell ref="Q29:R29"/>
    <mergeCell ref="K30:L31"/>
    <mergeCell ref="A31:B31"/>
    <mergeCell ref="C29:D29"/>
    <mergeCell ref="E29:F29"/>
    <mergeCell ref="G29:H29"/>
    <mergeCell ref="I29:J29"/>
    <mergeCell ref="K29:L29"/>
    <mergeCell ref="A30:B30"/>
    <mergeCell ref="C30:D31"/>
    <mergeCell ref="E30:F31"/>
    <mergeCell ref="G30:H31"/>
    <mergeCell ref="I30:J31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H26"/>
  <sheetViews>
    <sheetView showGridLines="0" rightToLeft="1" zoomScale="75" zoomScaleNormal="75" workbookViewId="0">
      <selection activeCell="A2" sqref="A2"/>
    </sheetView>
  </sheetViews>
  <sheetFormatPr defaultRowHeight="15.75"/>
  <cols>
    <col min="1" max="1" width="12" style="13" customWidth="1"/>
    <col min="2" max="2" width="14.42578125" style="294" customWidth="1"/>
    <col min="3" max="3" width="12.85546875" style="294" customWidth="1"/>
    <col min="4" max="4" width="13.7109375" style="240" bestFit="1" customWidth="1"/>
    <col min="5" max="5" width="21" style="240" bestFit="1" customWidth="1"/>
    <col min="6" max="6" width="17.7109375" style="240" bestFit="1" customWidth="1"/>
    <col min="7" max="7" width="14.7109375" style="240" customWidth="1"/>
    <col min="8" max="256" width="9" style="240"/>
    <col min="257" max="257" width="12" style="240" customWidth="1"/>
    <col min="258" max="258" width="14.42578125" style="240" customWidth="1"/>
    <col min="259" max="259" width="12.85546875" style="240" customWidth="1"/>
    <col min="260" max="260" width="13.7109375" style="240" bestFit="1" customWidth="1"/>
    <col min="261" max="261" width="21" style="240" bestFit="1" customWidth="1"/>
    <col min="262" max="262" width="17.7109375" style="240" bestFit="1" customWidth="1"/>
    <col min="263" max="263" width="14.7109375" style="240" customWidth="1"/>
    <col min="264" max="512" width="9" style="240"/>
    <col min="513" max="513" width="12" style="240" customWidth="1"/>
    <col min="514" max="514" width="14.42578125" style="240" customWidth="1"/>
    <col min="515" max="515" width="12.85546875" style="240" customWidth="1"/>
    <col min="516" max="516" width="13.7109375" style="240" bestFit="1" customWidth="1"/>
    <col min="517" max="517" width="21" style="240" bestFit="1" customWidth="1"/>
    <col min="518" max="518" width="17.7109375" style="240" bestFit="1" customWidth="1"/>
    <col min="519" max="519" width="14.7109375" style="240" customWidth="1"/>
    <col min="520" max="768" width="9" style="240"/>
    <col min="769" max="769" width="12" style="240" customWidth="1"/>
    <col min="770" max="770" width="14.42578125" style="240" customWidth="1"/>
    <col min="771" max="771" width="12.85546875" style="240" customWidth="1"/>
    <col min="772" max="772" width="13.7109375" style="240" bestFit="1" customWidth="1"/>
    <col min="773" max="773" width="21" style="240" bestFit="1" customWidth="1"/>
    <col min="774" max="774" width="17.7109375" style="240" bestFit="1" customWidth="1"/>
    <col min="775" max="775" width="14.7109375" style="240" customWidth="1"/>
    <col min="776" max="1024" width="9" style="240"/>
    <col min="1025" max="1025" width="12" style="240" customWidth="1"/>
    <col min="1026" max="1026" width="14.42578125" style="240" customWidth="1"/>
    <col min="1027" max="1027" width="12.85546875" style="240" customWidth="1"/>
    <col min="1028" max="1028" width="13.7109375" style="240" bestFit="1" customWidth="1"/>
    <col min="1029" max="1029" width="21" style="240" bestFit="1" customWidth="1"/>
    <col min="1030" max="1030" width="17.7109375" style="240" bestFit="1" customWidth="1"/>
    <col min="1031" max="1031" width="14.7109375" style="240" customWidth="1"/>
    <col min="1032" max="1280" width="9" style="240"/>
    <col min="1281" max="1281" width="12" style="240" customWidth="1"/>
    <col min="1282" max="1282" width="14.42578125" style="240" customWidth="1"/>
    <col min="1283" max="1283" width="12.85546875" style="240" customWidth="1"/>
    <col min="1284" max="1284" width="13.7109375" style="240" bestFit="1" customWidth="1"/>
    <col min="1285" max="1285" width="21" style="240" bestFit="1" customWidth="1"/>
    <col min="1286" max="1286" width="17.7109375" style="240" bestFit="1" customWidth="1"/>
    <col min="1287" max="1287" width="14.7109375" style="240" customWidth="1"/>
    <col min="1288" max="1536" width="9" style="240"/>
    <col min="1537" max="1537" width="12" style="240" customWidth="1"/>
    <col min="1538" max="1538" width="14.42578125" style="240" customWidth="1"/>
    <col min="1539" max="1539" width="12.85546875" style="240" customWidth="1"/>
    <col min="1540" max="1540" width="13.7109375" style="240" bestFit="1" customWidth="1"/>
    <col min="1541" max="1541" width="21" style="240" bestFit="1" customWidth="1"/>
    <col min="1542" max="1542" width="17.7109375" style="240" bestFit="1" customWidth="1"/>
    <col min="1543" max="1543" width="14.7109375" style="240" customWidth="1"/>
    <col min="1544" max="1792" width="9" style="240"/>
    <col min="1793" max="1793" width="12" style="240" customWidth="1"/>
    <col min="1794" max="1794" width="14.42578125" style="240" customWidth="1"/>
    <col min="1795" max="1795" width="12.85546875" style="240" customWidth="1"/>
    <col min="1796" max="1796" width="13.7109375" style="240" bestFit="1" customWidth="1"/>
    <col min="1797" max="1797" width="21" style="240" bestFit="1" customWidth="1"/>
    <col min="1798" max="1798" width="17.7109375" style="240" bestFit="1" customWidth="1"/>
    <col min="1799" max="1799" width="14.7109375" style="240" customWidth="1"/>
    <col min="1800" max="2048" width="9" style="240"/>
    <col min="2049" max="2049" width="12" style="240" customWidth="1"/>
    <col min="2050" max="2050" width="14.42578125" style="240" customWidth="1"/>
    <col min="2051" max="2051" width="12.85546875" style="240" customWidth="1"/>
    <col min="2052" max="2052" width="13.7109375" style="240" bestFit="1" customWidth="1"/>
    <col min="2053" max="2053" width="21" style="240" bestFit="1" customWidth="1"/>
    <col min="2054" max="2054" width="17.7109375" style="240" bestFit="1" customWidth="1"/>
    <col min="2055" max="2055" width="14.7109375" style="240" customWidth="1"/>
    <col min="2056" max="2304" width="9" style="240"/>
    <col min="2305" max="2305" width="12" style="240" customWidth="1"/>
    <col min="2306" max="2306" width="14.42578125" style="240" customWidth="1"/>
    <col min="2307" max="2307" width="12.85546875" style="240" customWidth="1"/>
    <col min="2308" max="2308" width="13.7109375" style="240" bestFit="1" customWidth="1"/>
    <col min="2309" max="2309" width="21" style="240" bestFit="1" customWidth="1"/>
    <col min="2310" max="2310" width="17.7109375" style="240" bestFit="1" customWidth="1"/>
    <col min="2311" max="2311" width="14.7109375" style="240" customWidth="1"/>
    <col min="2312" max="2560" width="9" style="240"/>
    <col min="2561" max="2561" width="12" style="240" customWidth="1"/>
    <col min="2562" max="2562" width="14.42578125" style="240" customWidth="1"/>
    <col min="2563" max="2563" width="12.85546875" style="240" customWidth="1"/>
    <col min="2564" max="2564" width="13.7109375" style="240" bestFit="1" customWidth="1"/>
    <col min="2565" max="2565" width="21" style="240" bestFit="1" customWidth="1"/>
    <col min="2566" max="2566" width="17.7109375" style="240" bestFit="1" customWidth="1"/>
    <col min="2567" max="2567" width="14.7109375" style="240" customWidth="1"/>
    <col min="2568" max="2816" width="9" style="240"/>
    <col min="2817" max="2817" width="12" style="240" customWidth="1"/>
    <col min="2818" max="2818" width="14.42578125" style="240" customWidth="1"/>
    <col min="2819" max="2819" width="12.85546875" style="240" customWidth="1"/>
    <col min="2820" max="2820" width="13.7109375" style="240" bestFit="1" customWidth="1"/>
    <col min="2821" max="2821" width="21" style="240" bestFit="1" customWidth="1"/>
    <col min="2822" max="2822" width="17.7109375" style="240" bestFit="1" customWidth="1"/>
    <col min="2823" max="2823" width="14.7109375" style="240" customWidth="1"/>
    <col min="2824" max="3072" width="9" style="240"/>
    <col min="3073" max="3073" width="12" style="240" customWidth="1"/>
    <col min="3074" max="3074" width="14.42578125" style="240" customWidth="1"/>
    <col min="3075" max="3075" width="12.85546875" style="240" customWidth="1"/>
    <col min="3076" max="3076" width="13.7109375" style="240" bestFit="1" customWidth="1"/>
    <col min="3077" max="3077" width="21" style="240" bestFit="1" customWidth="1"/>
    <col min="3078" max="3078" width="17.7109375" style="240" bestFit="1" customWidth="1"/>
    <col min="3079" max="3079" width="14.7109375" style="240" customWidth="1"/>
    <col min="3080" max="3328" width="9" style="240"/>
    <col min="3329" max="3329" width="12" style="240" customWidth="1"/>
    <col min="3330" max="3330" width="14.42578125" style="240" customWidth="1"/>
    <col min="3331" max="3331" width="12.85546875" style="240" customWidth="1"/>
    <col min="3332" max="3332" width="13.7109375" style="240" bestFit="1" customWidth="1"/>
    <col min="3333" max="3333" width="21" style="240" bestFit="1" customWidth="1"/>
    <col min="3334" max="3334" width="17.7109375" style="240" bestFit="1" customWidth="1"/>
    <col min="3335" max="3335" width="14.7109375" style="240" customWidth="1"/>
    <col min="3336" max="3584" width="9" style="240"/>
    <col min="3585" max="3585" width="12" style="240" customWidth="1"/>
    <col min="3586" max="3586" width="14.42578125" style="240" customWidth="1"/>
    <col min="3587" max="3587" width="12.85546875" style="240" customWidth="1"/>
    <col min="3588" max="3588" width="13.7109375" style="240" bestFit="1" customWidth="1"/>
    <col min="3589" max="3589" width="21" style="240" bestFit="1" customWidth="1"/>
    <col min="3590" max="3590" width="17.7109375" style="240" bestFit="1" customWidth="1"/>
    <col min="3591" max="3591" width="14.7109375" style="240" customWidth="1"/>
    <col min="3592" max="3840" width="9" style="240"/>
    <col min="3841" max="3841" width="12" style="240" customWidth="1"/>
    <col min="3842" max="3842" width="14.42578125" style="240" customWidth="1"/>
    <col min="3843" max="3843" width="12.85546875" style="240" customWidth="1"/>
    <col min="3844" max="3844" width="13.7109375" style="240" bestFit="1" customWidth="1"/>
    <col min="3845" max="3845" width="21" style="240" bestFit="1" customWidth="1"/>
    <col min="3846" max="3846" width="17.7109375" style="240" bestFit="1" customWidth="1"/>
    <col min="3847" max="3847" width="14.7109375" style="240" customWidth="1"/>
    <col min="3848" max="4096" width="9" style="240"/>
    <col min="4097" max="4097" width="12" style="240" customWidth="1"/>
    <col min="4098" max="4098" width="14.42578125" style="240" customWidth="1"/>
    <col min="4099" max="4099" width="12.85546875" style="240" customWidth="1"/>
    <col min="4100" max="4100" width="13.7109375" style="240" bestFit="1" customWidth="1"/>
    <col min="4101" max="4101" width="21" style="240" bestFit="1" customWidth="1"/>
    <col min="4102" max="4102" width="17.7109375" style="240" bestFit="1" customWidth="1"/>
    <col min="4103" max="4103" width="14.7109375" style="240" customWidth="1"/>
    <col min="4104" max="4352" width="9" style="240"/>
    <col min="4353" max="4353" width="12" style="240" customWidth="1"/>
    <col min="4354" max="4354" width="14.42578125" style="240" customWidth="1"/>
    <col min="4355" max="4355" width="12.85546875" style="240" customWidth="1"/>
    <col min="4356" max="4356" width="13.7109375" style="240" bestFit="1" customWidth="1"/>
    <col min="4357" max="4357" width="21" style="240" bestFit="1" customWidth="1"/>
    <col min="4358" max="4358" width="17.7109375" style="240" bestFit="1" customWidth="1"/>
    <col min="4359" max="4359" width="14.7109375" style="240" customWidth="1"/>
    <col min="4360" max="4608" width="9" style="240"/>
    <col min="4609" max="4609" width="12" style="240" customWidth="1"/>
    <col min="4610" max="4610" width="14.42578125" style="240" customWidth="1"/>
    <col min="4611" max="4611" width="12.85546875" style="240" customWidth="1"/>
    <col min="4612" max="4612" width="13.7109375" style="240" bestFit="1" customWidth="1"/>
    <col min="4613" max="4613" width="21" style="240" bestFit="1" customWidth="1"/>
    <col min="4614" max="4614" width="17.7109375" style="240" bestFit="1" customWidth="1"/>
    <col min="4615" max="4615" width="14.7109375" style="240" customWidth="1"/>
    <col min="4616" max="4864" width="9" style="240"/>
    <col min="4865" max="4865" width="12" style="240" customWidth="1"/>
    <col min="4866" max="4866" width="14.42578125" style="240" customWidth="1"/>
    <col min="4867" max="4867" width="12.85546875" style="240" customWidth="1"/>
    <col min="4868" max="4868" width="13.7109375" style="240" bestFit="1" customWidth="1"/>
    <col min="4869" max="4869" width="21" style="240" bestFit="1" customWidth="1"/>
    <col min="4870" max="4870" width="17.7109375" style="240" bestFit="1" customWidth="1"/>
    <col min="4871" max="4871" width="14.7109375" style="240" customWidth="1"/>
    <col min="4872" max="5120" width="9" style="240"/>
    <col min="5121" max="5121" width="12" style="240" customWidth="1"/>
    <col min="5122" max="5122" width="14.42578125" style="240" customWidth="1"/>
    <col min="5123" max="5123" width="12.85546875" style="240" customWidth="1"/>
    <col min="5124" max="5124" width="13.7109375" style="240" bestFit="1" customWidth="1"/>
    <col min="5125" max="5125" width="21" style="240" bestFit="1" customWidth="1"/>
    <col min="5126" max="5126" width="17.7109375" style="240" bestFit="1" customWidth="1"/>
    <col min="5127" max="5127" width="14.7109375" style="240" customWidth="1"/>
    <col min="5128" max="5376" width="9" style="240"/>
    <col min="5377" max="5377" width="12" style="240" customWidth="1"/>
    <col min="5378" max="5378" width="14.42578125" style="240" customWidth="1"/>
    <col min="5379" max="5379" width="12.85546875" style="240" customWidth="1"/>
    <col min="5380" max="5380" width="13.7109375" style="240" bestFit="1" customWidth="1"/>
    <col min="5381" max="5381" width="21" style="240" bestFit="1" customWidth="1"/>
    <col min="5382" max="5382" width="17.7109375" style="240" bestFit="1" customWidth="1"/>
    <col min="5383" max="5383" width="14.7109375" style="240" customWidth="1"/>
    <col min="5384" max="5632" width="9" style="240"/>
    <col min="5633" max="5633" width="12" style="240" customWidth="1"/>
    <col min="5634" max="5634" width="14.42578125" style="240" customWidth="1"/>
    <col min="5635" max="5635" width="12.85546875" style="240" customWidth="1"/>
    <col min="5636" max="5636" width="13.7109375" style="240" bestFit="1" customWidth="1"/>
    <col min="5637" max="5637" width="21" style="240" bestFit="1" customWidth="1"/>
    <col min="5638" max="5638" width="17.7109375" style="240" bestFit="1" customWidth="1"/>
    <col min="5639" max="5639" width="14.7109375" style="240" customWidth="1"/>
    <col min="5640" max="5888" width="9" style="240"/>
    <col min="5889" max="5889" width="12" style="240" customWidth="1"/>
    <col min="5890" max="5890" width="14.42578125" style="240" customWidth="1"/>
    <col min="5891" max="5891" width="12.85546875" style="240" customWidth="1"/>
    <col min="5892" max="5892" width="13.7109375" style="240" bestFit="1" customWidth="1"/>
    <col min="5893" max="5893" width="21" style="240" bestFit="1" customWidth="1"/>
    <col min="5894" max="5894" width="17.7109375" style="240" bestFit="1" customWidth="1"/>
    <col min="5895" max="5895" width="14.7109375" style="240" customWidth="1"/>
    <col min="5896" max="6144" width="9" style="240"/>
    <col min="6145" max="6145" width="12" style="240" customWidth="1"/>
    <col min="6146" max="6146" width="14.42578125" style="240" customWidth="1"/>
    <col min="6147" max="6147" width="12.85546875" style="240" customWidth="1"/>
    <col min="6148" max="6148" width="13.7109375" style="240" bestFit="1" customWidth="1"/>
    <col min="6149" max="6149" width="21" style="240" bestFit="1" customWidth="1"/>
    <col min="6150" max="6150" width="17.7109375" style="240" bestFit="1" customWidth="1"/>
    <col min="6151" max="6151" width="14.7109375" style="240" customWidth="1"/>
    <col min="6152" max="6400" width="9" style="240"/>
    <col min="6401" max="6401" width="12" style="240" customWidth="1"/>
    <col min="6402" max="6402" width="14.42578125" style="240" customWidth="1"/>
    <col min="6403" max="6403" width="12.85546875" style="240" customWidth="1"/>
    <col min="6404" max="6404" width="13.7109375" style="240" bestFit="1" customWidth="1"/>
    <col min="6405" max="6405" width="21" style="240" bestFit="1" customWidth="1"/>
    <col min="6406" max="6406" width="17.7109375" style="240" bestFit="1" customWidth="1"/>
    <col min="6407" max="6407" width="14.7109375" style="240" customWidth="1"/>
    <col min="6408" max="6656" width="9" style="240"/>
    <col min="6657" max="6657" width="12" style="240" customWidth="1"/>
    <col min="6658" max="6658" width="14.42578125" style="240" customWidth="1"/>
    <col min="6659" max="6659" width="12.85546875" style="240" customWidth="1"/>
    <col min="6660" max="6660" width="13.7109375" style="240" bestFit="1" customWidth="1"/>
    <col min="6661" max="6661" width="21" style="240" bestFit="1" customWidth="1"/>
    <col min="6662" max="6662" width="17.7109375" style="240" bestFit="1" customWidth="1"/>
    <col min="6663" max="6663" width="14.7109375" style="240" customWidth="1"/>
    <col min="6664" max="6912" width="9" style="240"/>
    <col min="6913" max="6913" width="12" style="240" customWidth="1"/>
    <col min="6914" max="6914" width="14.42578125" style="240" customWidth="1"/>
    <col min="6915" max="6915" width="12.85546875" style="240" customWidth="1"/>
    <col min="6916" max="6916" width="13.7109375" style="240" bestFit="1" customWidth="1"/>
    <col min="6917" max="6917" width="21" style="240" bestFit="1" customWidth="1"/>
    <col min="6918" max="6918" width="17.7109375" style="240" bestFit="1" customWidth="1"/>
    <col min="6919" max="6919" width="14.7109375" style="240" customWidth="1"/>
    <col min="6920" max="7168" width="9" style="240"/>
    <col min="7169" max="7169" width="12" style="240" customWidth="1"/>
    <col min="7170" max="7170" width="14.42578125" style="240" customWidth="1"/>
    <col min="7171" max="7171" width="12.85546875" style="240" customWidth="1"/>
    <col min="7172" max="7172" width="13.7109375" style="240" bestFit="1" customWidth="1"/>
    <col min="7173" max="7173" width="21" style="240" bestFit="1" customWidth="1"/>
    <col min="7174" max="7174" width="17.7109375" style="240" bestFit="1" customWidth="1"/>
    <col min="7175" max="7175" width="14.7109375" style="240" customWidth="1"/>
    <col min="7176" max="7424" width="9" style="240"/>
    <col min="7425" max="7425" width="12" style="240" customWidth="1"/>
    <col min="7426" max="7426" width="14.42578125" style="240" customWidth="1"/>
    <col min="7427" max="7427" width="12.85546875" style="240" customWidth="1"/>
    <col min="7428" max="7428" width="13.7109375" style="240" bestFit="1" customWidth="1"/>
    <col min="7429" max="7429" width="21" style="240" bestFit="1" customWidth="1"/>
    <col min="7430" max="7430" width="17.7109375" style="240" bestFit="1" customWidth="1"/>
    <col min="7431" max="7431" width="14.7109375" style="240" customWidth="1"/>
    <col min="7432" max="7680" width="9" style="240"/>
    <col min="7681" max="7681" width="12" style="240" customWidth="1"/>
    <col min="7682" max="7682" width="14.42578125" style="240" customWidth="1"/>
    <col min="7683" max="7683" width="12.85546875" style="240" customWidth="1"/>
    <col min="7684" max="7684" width="13.7109375" style="240" bestFit="1" customWidth="1"/>
    <col min="7685" max="7685" width="21" style="240" bestFit="1" customWidth="1"/>
    <col min="7686" max="7686" width="17.7109375" style="240" bestFit="1" customWidth="1"/>
    <col min="7687" max="7687" width="14.7109375" style="240" customWidth="1"/>
    <col min="7688" max="7936" width="9" style="240"/>
    <col min="7937" max="7937" width="12" style="240" customWidth="1"/>
    <col min="7938" max="7938" width="14.42578125" style="240" customWidth="1"/>
    <col min="7939" max="7939" width="12.85546875" style="240" customWidth="1"/>
    <col min="7940" max="7940" width="13.7109375" style="240" bestFit="1" customWidth="1"/>
    <col min="7941" max="7941" width="21" style="240" bestFit="1" customWidth="1"/>
    <col min="7942" max="7942" width="17.7109375" style="240" bestFit="1" customWidth="1"/>
    <col min="7943" max="7943" width="14.7109375" style="240" customWidth="1"/>
    <col min="7944" max="8192" width="9" style="240"/>
    <col min="8193" max="8193" width="12" style="240" customWidth="1"/>
    <col min="8194" max="8194" width="14.42578125" style="240" customWidth="1"/>
    <col min="8195" max="8195" width="12.85546875" style="240" customWidth="1"/>
    <col min="8196" max="8196" width="13.7109375" style="240" bestFit="1" customWidth="1"/>
    <col min="8197" max="8197" width="21" style="240" bestFit="1" customWidth="1"/>
    <col min="8198" max="8198" width="17.7109375" style="240" bestFit="1" customWidth="1"/>
    <col min="8199" max="8199" width="14.7109375" style="240" customWidth="1"/>
    <col min="8200" max="8448" width="9" style="240"/>
    <col min="8449" max="8449" width="12" style="240" customWidth="1"/>
    <col min="8450" max="8450" width="14.42578125" style="240" customWidth="1"/>
    <col min="8451" max="8451" width="12.85546875" style="240" customWidth="1"/>
    <col min="8452" max="8452" width="13.7109375" style="240" bestFit="1" customWidth="1"/>
    <col min="8453" max="8453" width="21" style="240" bestFit="1" customWidth="1"/>
    <col min="8454" max="8454" width="17.7109375" style="240" bestFit="1" customWidth="1"/>
    <col min="8455" max="8455" width="14.7109375" style="240" customWidth="1"/>
    <col min="8456" max="8704" width="9" style="240"/>
    <col min="8705" max="8705" width="12" style="240" customWidth="1"/>
    <col min="8706" max="8706" width="14.42578125" style="240" customWidth="1"/>
    <col min="8707" max="8707" width="12.85546875" style="240" customWidth="1"/>
    <col min="8708" max="8708" width="13.7109375" style="240" bestFit="1" customWidth="1"/>
    <col min="8709" max="8709" width="21" style="240" bestFit="1" customWidth="1"/>
    <col min="8710" max="8710" width="17.7109375" style="240" bestFit="1" customWidth="1"/>
    <col min="8711" max="8711" width="14.7109375" style="240" customWidth="1"/>
    <col min="8712" max="8960" width="9" style="240"/>
    <col min="8961" max="8961" width="12" style="240" customWidth="1"/>
    <col min="8962" max="8962" width="14.42578125" style="240" customWidth="1"/>
    <col min="8963" max="8963" width="12.85546875" style="240" customWidth="1"/>
    <col min="8964" max="8964" width="13.7109375" style="240" bestFit="1" customWidth="1"/>
    <col min="8965" max="8965" width="21" style="240" bestFit="1" customWidth="1"/>
    <col min="8966" max="8966" width="17.7109375" style="240" bestFit="1" customWidth="1"/>
    <col min="8967" max="8967" width="14.7109375" style="240" customWidth="1"/>
    <col min="8968" max="9216" width="9" style="240"/>
    <col min="9217" max="9217" width="12" style="240" customWidth="1"/>
    <col min="9218" max="9218" width="14.42578125" style="240" customWidth="1"/>
    <col min="9219" max="9219" width="12.85546875" style="240" customWidth="1"/>
    <col min="9220" max="9220" width="13.7109375" style="240" bestFit="1" customWidth="1"/>
    <col min="9221" max="9221" width="21" style="240" bestFit="1" customWidth="1"/>
    <col min="9222" max="9222" width="17.7109375" style="240" bestFit="1" customWidth="1"/>
    <col min="9223" max="9223" width="14.7109375" style="240" customWidth="1"/>
    <col min="9224" max="9472" width="9" style="240"/>
    <col min="9473" max="9473" width="12" style="240" customWidth="1"/>
    <col min="9474" max="9474" width="14.42578125" style="240" customWidth="1"/>
    <col min="9475" max="9475" width="12.85546875" style="240" customWidth="1"/>
    <col min="9476" max="9476" width="13.7109375" style="240" bestFit="1" customWidth="1"/>
    <col min="9477" max="9477" width="21" style="240" bestFit="1" customWidth="1"/>
    <col min="9478" max="9478" width="17.7109375" style="240" bestFit="1" customWidth="1"/>
    <col min="9479" max="9479" width="14.7109375" style="240" customWidth="1"/>
    <col min="9480" max="9728" width="9" style="240"/>
    <col min="9729" max="9729" width="12" style="240" customWidth="1"/>
    <col min="9730" max="9730" width="14.42578125" style="240" customWidth="1"/>
    <col min="9731" max="9731" width="12.85546875" style="240" customWidth="1"/>
    <col min="9732" max="9732" width="13.7109375" style="240" bestFit="1" customWidth="1"/>
    <col min="9733" max="9733" width="21" style="240" bestFit="1" customWidth="1"/>
    <col min="9734" max="9734" width="17.7109375" style="240" bestFit="1" customWidth="1"/>
    <col min="9735" max="9735" width="14.7109375" style="240" customWidth="1"/>
    <col min="9736" max="9984" width="9" style="240"/>
    <col min="9985" max="9985" width="12" style="240" customWidth="1"/>
    <col min="9986" max="9986" width="14.42578125" style="240" customWidth="1"/>
    <col min="9987" max="9987" width="12.85546875" style="240" customWidth="1"/>
    <col min="9988" max="9988" width="13.7109375" style="240" bestFit="1" customWidth="1"/>
    <col min="9989" max="9989" width="21" style="240" bestFit="1" customWidth="1"/>
    <col min="9990" max="9990" width="17.7109375" style="240" bestFit="1" customWidth="1"/>
    <col min="9991" max="9991" width="14.7109375" style="240" customWidth="1"/>
    <col min="9992" max="10240" width="9" style="240"/>
    <col min="10241" max="10241" width="12" style="240" customWidth="1"/>
    <col min="10242" max="10242" width="14.42578125" style="240" customWidth="1"/>
    <col min="10243" max="10243" width="12.85546875" style="240" customWidth="1"/>
    <col min="10244" max="10244" width="13.7109375" style="240" bestFit="1" customWidth="1"/>
    <col min="10245" max="10245" width="21" style="240" bestFit="1" customWidth="1"/>
    <col min="10246" max="10246" width="17.7109375" style="240" bestFit="1" customWidth="1"/>
    <col min="10247" max="10247" width="14.7109375" style="240" customWidth="1"/>
    <col min="10248" max="10496" width="9" style="240"/>
    <col min="10497" max="10497" width="12" style="240" customWidth="1"/>
    <col min="10498" max="10498" width="14.42578125" style="240" customWidth="1"/>
    <col min="10499" max="10499" width="12.85546875" style="240" customWidth="1"/>
    <col min="10500" max="10500" width="13.7109375" style="240" bestFit="1" customWidth="1"/>
    <col min="10501" max="10501" width="21" style="240" bestFit="1" customWidth="1"/>
    <col min="10502" max="10502" width="17.7109375" style="240" bestFit="1" customWidth="1"/>
    <col min="10503" max="10503" width="14.7109375" style="240" customWidth="1"/>
    <col min="10504" max="10752" width="9" style="240"/>
    <col min="10753" max="10753" width="12" style="240" customWidth="1"/>
    <col min="10754" max="10754" width="14.42578125" style="240" customWidth="1"/>
    <col min="10755" max="10755" width="12.85546875" style="240" customWidth="1"/>
    <col min="10756" max="10756" width="13.7109375" style="240" bestFit="1" customWidth="1"/>
    <col min="10757" max="10757" width="21" style="240" bestFit="1" customWidth="1"/>
    <col min="10758" max="10758" width="17.7109375" style="240" bestFit="1" customWidth="1"/>
    <col min="10759" max="10759" width="14.7109375" style="240" customWidth="1"/>
    <col min="10760" max="11008" width="9" style="240"/>
    <col min="11009" max="11009" width="12" style="240" customWidth="1"/>
    <col min="11010" max="11010" width="14.42578125" style="240" customWidth="1"/>
    <col min="11011" max="11011" width="12.85546875" style="240" customWidth="1"/>
    <col min="11012" max="11012" width="13.7109375" style="240" bestFit="1" customWidth="1"/>
    <col min="11013" max="11013" width="21" style="240" bestFit="1" customWidth="1"/>
    <col min="11014" max="11014" width="17.7109375" style="240" bestFit="1" customWidth="1"/>
    <col min="11015" max="11015" width="14.7109375" style="240" customWidth="1"/>
    <col min="11016" max="11264" width="9" style="240"/>
    <col min="11265" max="11265" width="12" style="240" customWidth="1"/>
    <col min="11266" max="11266" width="14.42578125" style="240" customWidth="1"/>
    <col min="11267" max="11267" width="12.85546875" style="240" customWidth="1"/>
    <col min="11268" max="11268" width="13.7109375" style="240" bestFit="1" customWidth="1"/>
    <col min="11269" max="11269" width="21" style="240" bestFit="1" customWidth="1"/>
    <col min="11270" max="11270" width="17.7109375" style="240" bestFit="1" customWidth="1"/>
    <col min="11271" max="11271" width="14.7109375" style="240" customWidth="1"/>
    <col min="11272" max="11520" width="9" style="240"/>
    <col min="11521" max="11521" width="12" style="240" customWidth="1"/>
    <col min="11522" max="11522" width="14.42578125" style="240" customWidth="1"/>
    <col min="11523" max="11523" width="12.85546875" style="240" customWidth="1"/>
    <col min="11524" max="11524" width="13.7109375" style="240" bestFit="1" customWidth="1"/>
    <col min="11525" max="11525" width="21" style="240" bestFit="1" customWidth="1"/>
    <col min="11526" max="11526" width="17.7109375" style="240" bestFit="1" customWidth="1"/>
    <col min="11527" max="11527" width="14.7109375" style="240" customWidth="1"/>
    <col min="11528" max="11776" width="9" style="240"/>
    <col min="11777" max="11777" width="12" style="240" customWidth="1"/>
    <col min="11778" max="11778" width="14.42578125" style="240" customWidth="1"/>
    <col min="11779" max="11779" width="12.85546875" style="240" customWidth="1"/>
    <col min="11780" max="11780" width="13.7109375" style="240" bestFit="1" customWidth="1"/>
    <col min="11781" max="11781" width="21" style="240" bestFit="1" customWidth="1"/>
    <col min="11782" max="11782" width="17.7109375" style="240" bestFit="1" customWidth="1"/>
    <col min="11783" max="11783" width="14.7109375" style="240" customWidth="1"/>
    <col min="11784" max="12032" width="9" style="240"/>
    <col min="12033" max="12033" width="12" style="240" customWidth="1"/>
    <col min="12034" max="12034" width="14.42578125" style="240" customWidth="1"/>
    <col min="12035" max="12035" width="12.85546875" style="240" customWidth="1"/>
    <col min="12036" max="12036" width="13.7109375" style="240" bestFit="1" customWidth="1"/>
    <col min="12037" max="12037" width="21" style="240" bestFit="1" customWidth="1"/>
    <col min="12038" max="12038" width="17.7109375" style="240" bestFit="1" customWidth="1"/>
    <col min="12039" max="12039" width="14.7109375" style="240" customWidth="1"/>
    <col min="12040" max="12288" width="9" style="240"/>
    <col min="12289" max="12289" width="12" style="240" customWidth="1"/>
    <col min="12290" max="12290" width="14.42578125" style="240" customWidth="1"/>
    <col min="12291" max="12291" width="12.85546875" style="240" customWidth="1"/>
    <col min="12292" max="12292" width="13.7109375" style="240" bestFit="1" customWidth="1"/>
    <col min="12293" max="12293" width="21" style="240" bestFit="1" customWidth="1"/>
    <col min="12294" max="12294" width="17.7109375" style="240" bestFit="1" customWidth="1"/>
    <col min="12295" max="12295" width="14.7109375" style="240" customWidth="1"/>
    <col min="12296" max="12544" width="9" style="240"/>
    <col min="12545" max="12545" width="12" style="240" customWidth="1"/>
    <col min="12546" max="12546" width="14.42578125" style="240" customWidth="1"/>
    <col min="12547" max="12547" width="12.85546875" style="240" customWidth="1"/>
    <col min="12548" max="12548" width="13.7109375" style="240" bestFit="1" customWidth="1"/>
    <col min="12549" max="12549" width="21" style="240" bestFit="1" customWidth="1"/>
    <col min="12550" max="12550" width="17.7109375" style="240" bestFit="1" customWidth="1"/>
    <col min="12551" max="12551" width="14.7109375" style="240" customWidth="1"/>
    <col min="12552" max="12800" width="9" style="240"/>
    <col min="12801" max="12801" width="12" style="240" customWidth="1"/>
    <col min="12802" max="12802" width="14.42578125" style="240" customWidth="1"/>
    <col min="12803" max="12803" width="12.85546875" style="240" customWidth="1"/>
    <col min="12804" max="12804" width="13.7109375" style="240" bestFit="1" customWidth="1"/>
    <col min="12805" max="12805" width="21" style="240" bestFit="1" customWidth="1"/>
    <col min="12806" max="12806" width="17.7109375" style="240" bestFit="1" customWidth="1"/>
    <col min="12807" max="12807" width="14.7109375" style="240" customWidth="1"/>
    <col min="12808" max="13056" width="9" style="240"/>
    <col min="13057" max="13057" width="12" style="240" customWidth="1"/>
    <col min="13058" max="13058" width="14.42578125" style="240" customWidth="1"/>
    <col min="13059" max="13059" width="12.85546875" style="240" customWidth="1"/>
    <col min="13060" max="13060" width="13.7109375" style="240" bestFit="1" customWidth="1"/>
    <col min="13061" max="13061" width="21" style="240" bestFit="1" customWidth="1"/>
    <col min="13062" max="13062" width="17.7109375" style="240" bestFit="1" customWidth="1"/>
    <col min="13063" max="13063" width="14.7109375" style="240" customWidth="1"/>
    <col min="13064" max="13312" width="9" style="240"/>
    <col min="13313" max="13313" width="12" style="240" customWidth="1"/>
    <col min="13314" max="13314" width="14.42578125" style="240" customWidth="1"/>
    <col min="13315" max="13315" width="12.85546875" style="240" customWidth="1"/>
    <col min="13316" max="13316" width="13.7109375" style="240" bestFit="1" customWidth="1"/>
    <col min="13317" max="13317" width="21" style="240" bestFit="1" customWidth="1"/>
    <col min="13318" max="13318" width="17.7109375" style="240" bestFit="1" customWidth="1"/>
    <col min="13319" max="13319" width="14.7109375" style="240" customWidth="1"/>
    <col min="13320" max="13568" width="9" style="240"/>
    <col min="13569" max="13569" width="12" style="240" customWidth="1"/>
    <col min="13570" max="13570" width="14.42578125" style="240" customWidth="1"/>
    <col min="13571" max="13571" width="12.85546875" style="240" customWidth="1"/>
    <col min="13572" max="13572" width="13.7109375" style="240" bestFit="1" customWidth="1"/>
    <col min="13573" max="13573" width="21" style="240" bestFit="1" customWidth="1"/>
    <col min="13574" max="13574" width="17.7109375" style="240" bestFit="1" customWidth="1"/>
    <col min="13575" max="13575" width="14.7109375" style="240" customWidth="1"/>
    <col min="13576" max="13824" width="9" style="240"/>
    <col min="13825" max="13825" width="12" style="240" customWidth="1"/>
    <col min="13826" max="13826" width="14.42578125" style="240" customWidth="1"/>
    <col min="13827" max="13827" width="12.85546875" style="240" customWidth="1"/>
    <col min="13828" max="13828" width="13.7109375" style="240" bestFit="1" customWidth="1"/>
    <col min="13829" max="13829" width="21" style="240" bestFit="1" customWidth="1"/>
    <col min="13830" max="13830" width="17.7109375" style="240" bestFit="1" customWidth="1"/>
    <col min="13831" max="13831" width="14.7109375" style="240" customWidth="1"/>
    <col min="13832" max="14080" width="9" style="240"/>
    <col min="14081" max="14081" width="12" style="240" customWidth="1"/>
    <col min="14082" max="14082" width="14.42578125" style="240" customWidth="1"/>
    <col min="14083" max="14083" width="12.85546875" style="240" customWidth="1"/>
    <col min="14084" max="14084" width="13.7109375" style="240" bestFit="1" customWidth="1"/>
    <col min="14085" max="14085" width="21" style="240" bestFit="1" customWidth="1"/>
    <col min="14086" max="14086" width="17.7109375" style="240" bestFit="1" customWidth="1"/>
    <col min="14087" max="14087" width="14.7109375" style="240" customWidth="1"/>
    <col min="14088" max="14336" width="9" style="240"/>
    <col min="14337" max="14337" width="12" style="240" customWidth="1"/>
    <col min="14338" max="14338" width="14.42578125" style="240" customWidth="1"/>
    <col min="14339" max="14339" width="12.85546875" style="240" customWidth="1"/>
    <col min="14340" max="14340" width="13.7109375" style="240" bestFit="1" customWidth="1"/>
    <col min="14341" max="14341" width="21" style="240" bestFit="1" customWidth="1"/>
    <col min="14342" max="14342" width="17.7109375" style="240" bestFit="1" customWidth="1"/>
    <col min="14343" max="14343" width="14.7109375" style="240" customWidth="1"/>
    <col min="14344" max="14592" width="9" style="240"/>
    <col min="14593" max="14593" width="12" style="240" customWidth="1"/>
    <col min="14594" max="14594" width="14.42578125" style="240" customWidth="1"/>
    <col min="14595" max="14595" width="12.85546875" style="240" customWidth="1"/>
    <col min="14596" max="14596" width="13.7109375" style="240" bestFit="1" customWidth="1"/>
    <col min="14597" max="14597" width="21" style="240" bestFit="1" customWidth="1"/>
    <col min="14598" max="14598" width="17.7109375" style="240" bestFit="1" customWidth="1"/>
    <col min="14599" max="14599" width="14.7109375" style="240" customWidth="1"/>
    <col min="14600" max="14848" width="9" style="240"/>
    <col min="14849" max="14849" width="12" style="240" customWidth="1"/>
    <col min="14850" max="14850" width="14.42578125" style="240" customWidth="1"/>
    <col min="14851" max="14851" width="12.85546875" style="240" customWidth="1"/>
    <col min="14852" max="14852" width="13.7109375" style="240" bestFit="1" customWidth="1"/>
    <col min="14853" max="14853" width="21" style="240" bestFit="1" customWidth="1"/>
    <col min="14854" max="14854" width="17.7109375" style="240" bestFit="1" customWidth="1"/>
    <col min="14855" max="14855" width="14.7109375" style="240" customWidth="1"/>
    <col min="14856" max="15104" width="9" style="240"/>
    <col min="15105" max="15105" width="12" style="240" customWidth="1"/>
    <col min="15106" max="15106" width="14.42578125" style="240" customWidth="1"/>
    <col min="15107" max="15107" width="12.85546875" style="240" customWidth="1"/>
    <col min="15108" max="15108" width="13.7109375" style="240" bestFit="1" customWidth="1"/>
    <col min="15109" max="15109" width="21" style="240" bestFit="1" customWidth="1"/>
    <col min="15110" max="15110" width="17.7109375" style="240" bestFit="1" customWidth="1"/>
    <col min="15111" max="15111" width="14.7109375" style="240" customWidth="1"/>
    <col min="15112" max="15360" width="9" style="240"/>
    <col min="15361" max="15361" width="12" style="240" customWidth="1"/>
    <col min="15362" max="15362" width="14.42578125" style="240" customWidth="1"/>
    <col min="15363" max="15363" width="12.85546875" style="240" customWidth="1"/>
    <col min="15364" max="15364" width="13.7109375" style="240" bestFit="1" customWidth="1"/>
    <col min="15365" max="15365" width="21" style="240" bestFit="1" customWidth="1"/>
    <col min="15366" max="15366" width="17.7109375" style="240" bestFit="1" customWidth="1"/>
    <col min="15367" max="15367" width="14.7109375" style="240" customWidth="1"/>
    <col min="15368" max="15616" width="9" style="240"/>
    <col min="15617" max="15617" width="12" style="240" customWidth="1"/>
    <col min="15618" max="15618" width="14.42578125" style="240" customWidth="1"/>
    <col min="15619" max="15619" width="12.85546875" style="240" customWidth="1"/>
    <col min="15620" max="15620" width="13.7109375" style="240" bestFit="1" customWidth="1"/>
    <col min="15621" max="15621" width="21" style="240" bestFit="1" customWidth="1"/>
    <col min="15622" max="15622" width="17.7109375" style="240" bestFit="1" customWidth="1"/>
    <col min="15623" max="15623" width="14.7109375" style="240" customWidth="1"/>
    <col min="15624" max="15872" width="9" style="240"/>
    <col min="15873" max="15873" width="12" style="240" customWidth="1"/>
    <col min="15874" max="15874" width="14.42578125" style="240" customWidth="1"/>
    <col min="15875" max="15875" width="12.85546875" style="240" customWidth="1"/>
    <col min="15876" max="15876" width="13.7109375" style="240" bestFit="1" customWidth="1"/>
    <col min="15877" max="15877" width="21" style="240" bestFit="1" customWidth="1"/>
    <col min="15878" max="15878" width="17.7109375" style="240" bestFit="1" customWidth="1"/>
    <col min="15879" max="15879" width="14.7109375" style="240" customWidth="1"/>
    <col min="15880" max="16128" width="9" style="240"/>
    <col min="16129" max="16129" width="12" style="240" customWidth="1"/>
    <col min="16130" max="16130" width="14.42578125" style="240" customWidth="1"/>
    <col min="16131" max="16131" width="12.85546875" style="240" customWidth="1"/>
    <col min="16132" max="16132" width="13.7109375" style="240" bestFit="1" customWidth="1"/>
    <col min="16133" max="16133" width="21" style="240" bestFit="1" customWidth="1"/>
    <col min="16134" max="16134" width="17.7109375" style="240" bestFit="1" customWidth="1"/>
    <col min="16135" max="16135" width="14.7109375" style="240" customWidth="1"/>
    <col min="16136" max="16384" width="9" style="240"/>
  </cols>
  <sheetData>
    <row r="1" spans="1:8" ht="18">
      <c r="A1" s="202" t="s">
        <v>1559</v>
      </c>
      <c r="B1" s="202"/>
      <c r="C1" s="202"/>
      <c r="D1" s="202"/>
      <c r="E1" s="202"/>
      <c r="F1" s="202"/>
      <c r="G1" s="202"/>
    </row>
    <row r="2" spans="1:8" s="13" customFormat="1" ht="18">
      <c r="A2" s="202" t="s">
        <v>1558</v>
      </c>
      <c r="B2" s="202"/>
      <c r="C2" s="202"/>
      <c r="D2" s="202"/>
      <c r="E2" s="202"/>
      <c r="F2" s="202"/>
      <c r="G2" s="202"/>
    </row>
    <row r="3" spans="1:8" s="13" customFormat="1">
      <c r="A3" s="241" t="s">
        <v>312</v>
      </c>
      <c r="B3" s="242"/>
      <c r="C3" s="242"/>
      <c r="D3" s="243"/>
      <c r="E3" s="243"/>
      <c r="F3" s="243"/>
      <c r="G3" s="244" t="s">
        <v>313</v>
      </c>
    </row>
    <row r="4" spans="1:8" ht="24.95" customHeight="1">
      <c r="A4" s="245"/>
      <c r="B4" s="1718" t="s">
        <v>314</v>
      </c>
      <c r="C4" s="1721" t="s">
        <v>315</v>
      </c>
      <c r="D4" s="246" t="s">
        <v>316</v>
      </c>
      <c r="E4" s="247"/>
      <c r="F4" s="246" t="s">
        <v>317</v>
      </c>
      <c r="G4" s="247"/>
    </row>
    <row r="5" spans="1:8" ht="39" customHeight="1">
      <c r="A5" s="248"/>
      <c r="B5" s="1719"/>
      <c r="C5" s="1722"/>
      <c r="D5" s="249" t="s">
        <v>318</v>
      </c>
      <c r="E5" s="250"/>
      <c r="F5" s="249" t="s">
        <v>319</v>
      </c>
      <c r="G5" s="250"/>
    </row>
    <row r="6" spans="1:8" ht="47.25" customHeight="1">
      <c r="A6" s="251" t="s">
        <v>320</v>
      </c>
      <c r="B6" s="1719"/>
      <c r="C6" s="1723" t="s">
        <v>321</v>
      </c>
      <c r="D6" s="252" t="s">
        <v>322</v>
      </c>
      <c r="E6" s="253" t="s">
        <v>323</v>
      </c>
      <c r="F6" s="253" t="s">
        <v>324</v>
      </c>
      <c r="G6" s="254" t="s">
        <v>325</v>
      </c>
    </row>
    <row r="7" spans="1:8" ht="15" customHeight="1">
      <c r="A7" s="248"/>
      <c r="B7" s="1720"/>
      <c r="C7" s="1724"/>
      <c r="D7" s="255" t="s">
        <v>326</v>
      </c>
      <c r="E7" s="256" t="s">
        <v>327</v>
      </c>
      <c r="F7" s="256" t="s">
        <v>328</v>
      </c>
      <c r="G7" s="256" t="s">
        <v>294</v>
      </c>
    </row>
    <row r="8" spans="1:8" ht="21.95" customHeight="1">
      <c r="A8" s="257" t="s">
        <v>175</v>
      </c>
      <c r="B8" s="258" t="s">
        <v>4</v>
      </c>
      <c r="C8" s="259">
        <v>51928</v>
      </c>
      <c r="D8" s="259">
        <v>82</v>
      </c>
      <c r="E8" s="260">
        <f>C8/D8</f>
        <v>633.26829268292681</v>
      </c>
      <c r="F8" s="261">
        <v>234</v>
      </c>
      <c r="G8" s="260">
        <f>C8/F8</f>
        <v>221.91452991452991</v>
      </c>
    </row>
    <row r="9" spans="1:8" ht="21.95" customHeight="1">
      <c r="A9" s="262" t="s">
        <v>42</v>
      </c>
      <c r="B9" s="263" t="s">
        <v>6</v>
      </c>
      <c r="C9" s="264">
        <v>84671</v>
      </c>
      <c r="D9" s="264">
        <v>75</v>
      </c>
      <c r="E9" s="265">
        <f t="shared" ref="E9:E20" si="0">C9/D9</f>
        <v>1128.9466666666667</v>
      </c>
      <c r="F9" s="266">
        <v>261</v>
      </c>
      <c r="G9" s="265">
        <f t="shared" ref="G9:G20" si="1">C9/F9</f>
        <v>324.40996168582376</v>
      </c>
      <c r="H9" s="267" t="s">
        <v>51</v>
      </c>
    </row>
    <row r="10" spans="1:8" ht="21.95" customHeight="1">
      <c r="A10" s="268" t="s">
        <v>179</v>
      </c>
      <c r="B10" s="263" t="s">
        <v>11</v>
      </c>
      <c r="C10" s="264">
        <v>19606</v>
      </c>
      <c r="D10" s="264">
        <v>32</v>
      </c>
      <c r="E10" s="265">
        <f t="shared" si="0"/>
        <v>612.6875</v>
      </c>
      <c r="F10" s="266">
        <v>87</v>
      </c>
      <c r="G10" s="265">
        <f t="shared" si="1"/>
        <v>225.35632183908046</v>
      </c>
    </row>
    <row r="11" spans="1:8" ht="21.95" customHeight="1">
      <c r="A11" s="268" t="s">
        <v>180</v>
      </c>
      <c r="B11" s="263" t="s">
        <v>13</v>
      </c>
      <c r="C11" s="264">
        <v>9834</v>
      </c>
      <c r="D11" s="264">
        <v>22</v>
      </c>
      <c r="E11" s="265">
        <f t="shared" si="0"/>
        <v>447</v>
      </c>
      <c r="F11" s="266">
        <v>64</v>
      </c>
      <c r="G11" s="265">
        <f t="shared" si="1"/>
        <v>153.65625</v>
      </c>
    </row>
    <row r="12" spans="1:8" ht="21.95" customHeight="1">
      <c r="A12" s="268" t="s">
        <v>182</v>
      </c>
      <c r="B12" s="263" t="s">
        <v>14</v>
      </c>
      <c r="C12" s="264">
        <v>30511</v>
      </c>
      <c r="D12" s="264">
        <v>56</v>
      </c>
      <c r="E12" s="265">
        <f t="shared" si="0"/>
        <v>544.83928571428567</v>
      </c>
      <c r="F12" s="266">
        <v>164</v>
      </c>
      <c r="G12" s="265">
        <f t="shared" si="1"/>
        <v>186.04268292682926</v>
      </c>
    </row>
    <row r="13" spans="1:8" ht="21.95" customHeight="1">
      <c r="A13" s="268" t="s">
        <v>19</v>
      </c>
      <c r="B13" s="263" t="s">
        <v>20</v>
      </c>
      <c r="C13" s="264">
        <v>17007</v>
      </c>
      <c r="D13" s="264">
        <v>32</v>
      </c>
      <c r="E13" s="265">
        <f t="shared" si="0"/>
        <v>531.46875</v>
      </c>
      <c r="F13" s="266">
        <v>89</v>
      </c>
      <c r="G13" s="265">
        <f t="shared" si="1"/>
        <v>191.08988764044943</v>
      </c>
    </row>
    <row r="14" spans="1:8" ht="21.95" customHeight="1">
      <c r="A14" s="268" t="s">
        <v>185</v>
      </c>
      <c r="B14" s="263" t="s">
        <v>23</v>
      </c>
      <c r="C14" s="264">
        <v>7429</v>
      </c>
      <c r="D14" s="264">
        <v>22</v>
      </c>
      <c r="E14" s="265">
        <f t="shared" si="0"/>
        <v>337.68181818181819</v>
      </c>
      <c r="F14" s="266">
        <v>61</v>
      </c>
      <c r="G14" s="265">
        <f t="shared" si="1"/>
        <v>121.78688524590164</v>
      </c>
    </row>
    <row r="15" spans="1:8" ht="21.95" customHeight="1">
      <c r="A15" s="268" t="s">
        <v>24</v>
      </c>
      <c r="B15" s="263" t="s">
        <v>186</v>
      </c>
      <c r="C15" s="264">
        <v>6782</v>
      </c>
      <c r="D15" s="264">
        <v>13</v>
      </c>
      <c r="E15" s="265">
        <f t="shared" si="0"/>
        <v>521.69230769230774</v>
      </c>
      <c r="F15" s="266">
        <v>40</v>
      </c>
      <c r="G15" s="265">
        <f t="shared" si="1"/>
        <v>169.55</v>
      </c>
    </row>
    <row r="16" spans="1:8" ht="21.95" customHeight="1">
      <c r="A16" s="269" t="s">
        <v>187</v>
      </c>
      <c r="B16" s="270" t="s">
        <v>26</v>
      </c>
      <c r="C16" s="271">
        <v>2883</v>
      </c>
      <c r="D16" s="272">
        <v>12</v>
      </c>
      <c r="E16" s="265">
        <f t="shared" si="0"/>
        <v>240.25</v>
      </c>
      <c r="F16" s="273">
        <v>38</v>
      </c>
      <c r="G16" s="265">
        <f t="shared" si="1"/>
        <v>75.868421052631575</v>
      </c>
    </row>
    <row r="17" spans="1:7" ht="21.95" customHeight="1">
      <c r="A17" s="274" t="s">
        <v>27</v>
      </c>
      <c r="B17" s="275" t="s">
        <v>329</v>
      </c>
      <c r="C17" s="276">
        <v>10143</v>
      </c>
      <c r="D17" s="277">
        <v>16</v>
      </c>
      <c r="E17" s="265">
        <f t="shared" si="0"/>
        <v>633.9375</v>
      </c>
      <c r="F17" s="278">
        <v>50</v>
      </c>
      <c r="G17" s="265">
        <f t="shared" si="1"/>
        <v>202.86</v>
      </c>
    </row>
    <row r="18" spans="1:7" ht="21.95" customHeight="1">
      <c r="A18" s="269" t="s">
        <v>29</v>
      </c>
      <c r="B18" s="270" t="s">
        <v>30</v>
      </c>
      <c r="C18" s="271">
        <v>2866</v>
      </c>
      <c r="D18" s="272">
        <v>14</v>
      </c>
      <c r="E18" s="265">
        <f t="shared" si="0"/>
        <v>204.71428571428572</v>
      </c>
      <c r="F18" s="273">
        <v>42</v>
      </c>
      <c r="G18" s="265">
        <f t="shared" si="1"/>
        <v>68.238095238095241</v>
      </c>
    </row>
    <row r="19" spans="1:7" ht="21.95" customHeight="1">
      <c r="A19" s="274" t="s">
        <v>48</v>
      </c>
      <c r="B19" s="275" t="s">
        <v>31</v>
      </c>
      <c r="C19" s="276">
        <v>5251</v>
      </c>
      <c r="D19" s="277">
        <v>14</v>
      </c>
      <c r="E19" s="265">
        <f t="shared" si="0"/>
        <v>375.07142857142856</v>
      </c>
      <c r="F19" s="278">
        <v>40</v>
      </c>
      <c r="G19" s="265">
        <f t="shared" si="1"/>
        <v>131.27500000000001</v>
      </c>
    </row>
    <row r="20" spans="1:7" ht="21.95" customHeight="1" thickBot="1">
      <c r="A20" s="279" t="s">
        <v>32</v>
      </c>
      <c r="B20" s="280" t="s">
        <v>33</v>
      </c>
      <c r="C20" s="281">
        <v>3492</v>
      </c>
      <c r="D20" s="282">
        <v>14</v>
      </c>
      <c r="E20" s="283">
        <f t="shared" si="0"/>
        <v>249.42857142857142</v>
      </c>
      <c r="F20" s="284">
        <v>40</v>
      </c>
      <c r="G20" s="283">
        <f t="shared" si="1"/>
        <v>87.3</v>
      </c>
    </row>
    <row r="21" spans="1:7" ht="21.95" customHeight="1">
      <c r="A21" s="285" t="s">
        <v>66</v>
      </c>
      <c r="B21" s="286" t="s">
        <v>39</v>
      </c>
      <c r="C21" s="287">
        <f>SUM(C8:C20)</f>
        <v>252403</v>
      </c>
      <c r="D21" s="287">
        <f>SUM(D8:D20)</f>
        <v>404</v>
      </c>
      <c r="E21" s="287">
        <f>C21/D21</f>
        <v>624.75990099009903</v>
      </c>
      <c r="F21" s="287">
        <f>SUM(F8:F20)</f>
        <v>1210</v>
      </c>
      <c r="G21" s="287">
        <f>C21/F21</f>
        <v>208.59752066115703</v>
      </c>
    </row>
    <row r="22" spans="1:7" ht="14.25">
      <c r="A22" s="288"/>
      <c r="B22" s="289"/>
      <c r="C22" s="289"/>
      <c r="D22" s="290"/>
      <c r="E22" s="290"/>
      <c r="F22" s="290"/>
      <c r="G22" s="291" t="s">
        <v>330</v>
      </c>
    </row>
    <row r="23" spans="1:7" ht="15">
      <c r="A23" s="241"/>
      <c r="B23" s="292"/>
      <c r="C23" s="292"/>
      <c r="D23" s="293"/>
      <c r="E23" s="293"/>
      <c r="F23" s="293"/>
      <c r="G23" s="293"/>
    </row>
    <row r="24" spans="1:7" ht="15">
      <c r="A24" s="243"/>
      <c r="B24" s="292"/>
      <c r="C24" s="292"/>
      <c r="D24" s="293"/>
      <c r="E24" s="293"/>
      <c r="F24" s="293"/>
      <c r="G24" s="293"/>
    </row>
    <row r="25" spans="1:7" ht="15">
      <c r="A25" s="243"/>
      <c r="B25" s="292"/>
      <c r="C25" s="292"/>
      <c r="D25" s="293"/>
      <c r="E25" s="293"/>
      <c r="F25" s="293"/>
      <c r="G25" s="293"/>
    </row>
    <row r="26" spans="1:7" ht="15">
      <c r="A26" s="243"/>
      <c r="B26" s="292"/>
      <c r="C26" s="292"/>
      <c r="D26" s="293"/>
      <c r="E26" s="293"/>
      <c r="F26" s="293"/>
      <c r="G26" s="293"/>
    </row>
  </sheetData>
  <mergeCells count="3">
    <mergeCell ref="B4:B7"/>
    <mergeCell ref="C4:C5"/>
    <mergeCell ref="C6:C7"/>
  </mergeCells>
  <printOptions horizontalCentered="1" verticalCentered="1"/>
  <pageMargins left="0.70866141732283472" right="0.70866141732283472" top="0.23622047244094491" bottom="0.3937007874015748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M21"/>
  <sheetViews>
    <sheetView rightToLeft="1" zoomScaleNormal="100" workbookViewId="0">
      <selection activeCell="A2" sqref="A2"/>
    </sheetView>
  </sheetViews>
  <sheetFormatPr defaultColWidth="9" defaultRowHeight="12"/>
  <cols>
    <col min="1" max="16384" width="9" style="147"/>
  </cols>
  <sheetData>
    <row r="1" spans="1:13" ht="18">
      <c r="A1" s="145" t="s">
        <v>1560</v>
      </c>
      <c r="B1" s="202"/>
      <c r="C1" s="202"/>
      <c r="D1" s="202"/>
      <c r="E1" s="202"/>
      <c r="F1" s="202"/>
      <c r="G1" s="202"/>
      <c r="H1" s="202"/>
      <c r="I1" s="202"/>
      <c r="J1" s="202"/>
      <c r="K1" s="146"/>
      <c r="L1" s="146"/>
      <c r="M1" s="146"/>
    </row>
    <row r="2" spans="1:13" ht="18">
      <c r="A2" s="113" t="s">
        <v>331</v>
      </c>
      <c r="B2" s="202"/>
      <c r="C2" s="202"/>
      <c r="D2" s="202"/>
      <c r="E2" s="202"/>
      <c r="F2" s="202"/>
      <c r="G2" s="202"/>
      <c r="H2" s="202"/>
      <c r="I2" s="202"/>
      <c r="J2" s="202"/>
      <c r="K2" s="295"/>
      <c r="L2" s="295"/>
      <c r="M2" s="295"/>
    </row>
    <row r="3" spans="1:13">
      <c r="A3" s="296" t="s">
        <v>332</v>
      </c>
      <c r="B3" s="296"/>
      <c r="C3" s="296"/>
      <c r="D3" s="296"/>
      <c r="E3" s="296"/>
      <c r="F3" s="296"/>
      <c r="G3" s="296"/>
      <c r="H3" s="296"/>
      <c r="I3" s="296"/>
      <c r="J3" s="296" t="s">
        <v>333</v>
      </c>
      <c r="K3" s="296"/>
      <c r="L3" s="296"/>
      <c r="M3" s="296"/>
    </row>
    <row r="4" spans="1:13">
      <c r="A4" s="1725" t="s">
        <v>334</v>
      </c>
      <c r="B4" s="1728" t="s">
        <v>335</v>
      </c>
      <c r="C4" s="297" t="s">
        <v>336</v>
      </c>
      <c r="D4" s="298"/>
      <c r="E4" s="298"/>
      <c r="F4" s="298"/>
      <c r="G4" s="298"/>
      <c r="H4" s="298"/>
      <c r="I4" s="298"/>
      <c r="J4" s="299" t="s">
        <v>337</v>
      </c>
      <c r="K4" s="146"/>
      <c r="L4" s="146"/>
      <c r="M4" s="146"/>
    </row>
    <row r="5" spans="1:13">
      <c r="A5" s="1726"/>
      <c r="B5" s="1729"/>
      <c r="C5" s="300" t="s">
        <v>338</v>
      </c>
      <c r="D5" s="301" t="s">
        <v>339</v>
      </c>
      <c r="E5" s="300" t="s">
        <v>340</v>
      </c>
      <c r="F5" s="300" t="s">
        <v>341</v>
      </c>
      <c r="G5" s="301" t="s">
        <v>342</v>
      </c>
      <c r="H5" s="301" t="s">
        <v>343</v>
      </c>
      <c r="I5" s="300" t="s">
        <v>344</v>
      </c>
      <c r="J5" s="300" t="s">
        <v>66</v>
      </c>
      <c r="K5" s="146"/>
      <c r="L5" s="146"/>
      <c r="M5" s="146"/>
    </row>
    <row r="6" spans="1:13" ht="24">
      <c r="A6" s="1727"/>
      <c r="B6" s="1730"/>
      <c r="C6" s="302" t="s">
        <v>345</v>
      </c>
      <c r="D6" s="303" t="s">
        <v>346</v>
      </c>
      <c r="E6" s="302" t="s">
        <v>347</v>
      </c>
      <c r="F6" s="302" t="s">
        <v>348</v>
      </c>
      <c r="G6" s="303" t="s">
        <v>349</v>
      </c>
      <c r="H6" s="303" t="s">
        <v>350</v>
      </c>
      <c r="I6" s="302" t="s">
        <v>351</v>
      </c>
      <c r="J6" s="304" t="s">
        <v>39</v>
      </c>
      <c r="K6" s="146"/>
      <c r="L6" s="146"/>
      <c r="M6" s="146"/>
    </row>
    <row r="7" spans="1:13">
      <c r="A7" s="305" t="s">
        <v>175</v>
      </c>
      <c r="B7" s="306" t="s">
        <v>4</v>
      </c>
      <c r="C7" s="307">
        <v>19821</v>
      </c>
      <c r="D7" s="308">
        <v>1070</v>
      </c>
      <c r="E7" s="307">
        <v>3070</v>
      </c>
      <c r="F7" s="307">
        <v>250</v>
      </c>
      <c r="G7" s="308">
        <v>14</v>
      </c>
      <c r="H7" s="308">
        <v>373</v>
      </c>
      <c r="I7" s="307">
        <v>27330</v>
      </c>
      <c r="J7" s="307">
        <v>51928</v>
      </c>
      <c r="K7" s="146"/>
      <c r="L7" s="146"/>
      <c r="M7" s="146"/>
    </row>
    <row r="8" spans="1:13">
      <c r="A8" s="309" t="s">
        <v>42</v>
      </c>
      <c r="B8" s="310" t="s">
        <v>6</v>
      </c>
      <c r="C8" s="311">
        <v>24238</v>
      </c>
      <c r="D8" s="312">
        <v>4521</v>
      </c>
      <c r="E8" s="311">
        <v>5399</v>
      </c>
      <c r="F8" s="311">
        <v>652</v>
      </c>
      <c r="G8" s="312">
        <v>43</v>
      </c>
      <c r="H8" s="312">
        <v>474</v>
      </c>
      <c r="I8" s="311">
        <v>49344</v>
      </c>
      <c r="J8" s="313">
        <v>84671</v>
      </c>
      <c r="K8" s="314"/>
      <c r="L8" s="314"/>
      <c r="M8" s="314"/>
    </row>
    <row r="9" spans="1:13">
      <c r="A9" s="309" t="s">
        <v>179</v>
      </c>
      <c r="B9" s="310" t="s">
        <v>11</v>
      </c>
      <c r="C9" s="311">
        <v>6031</v>
      </c>
      <c r="D9" s="312">
        <v>974</v>
      </c>
      <c r="E9" s="311">
        <v>2584</v>
      </c>
      <c r="F9" s="311">
        <v>116</v>
      </c>
      <c r="G9" s="312">
        <v>1</v>
      </c>
      <c r="H9" s="312">
        <v>166</v>
      </c>
      <c r="I9" s="311">
        <v>9734</v>
      </c>
      <c r="J9" s="313">
        <v>19606</v>
      </c>
      <c r="K9" s="146"/>
      <c r="L9" s="146"/>
      <c r="M9" s="146"/>
    </row>
    <row r="10" spans="1:13">
      <c r="A10" s="309" t="s">
        <v>180</v>
      </c>
      <c r="B10" s="310" t="s">
        <v>13</v>
      </c>
      <c r="C10" s="311">
        <v>627</v>
      </c>
      <c r="D10" s="312">
        <v>500</v>
      </c>
      <c r="E10" s="311">
        <v>948</v>
      </c>
      <c r="F10" s="311">
        <v>83</v>
      </c>
      <c r="G10" s="312">
        <v>3</v>
      </c>
      <c r="H10" s="312">
        <v>52</v>
      </c>
      <c r="I10" s="311">
        <v>7621</v>
      </c>
      <c r="J10" s="313">
        <v>9834</v>
      </c>
      <c r="K10" s="146"/>
      <c r="L10" s="146"/>
      <c r="M10" s="146"/>
    </row>
    <row r="11" spans="1:13">
      <c r="A11" s="309" t="s">
        <v>182</v>
      </c>
      <c r="B11" s="310" t="s">
        <v>14</v>
      </c>
      <c r="C11" s="311">
        <v>10258</v>
      </c>
      <c r="D11" s="312">
        <v>1028</v>
      </c>
      <c r="E11" s="311">
        <v>2165</v>
      </c>
      <c r="F11" s="311">
        <v>229</v>
      </c>
      <c r="G11" s="312">
        <v>18</v>
      </c>
      <c r="H11" s="312">
        <v>117</v>
      </c>
      <c r="I11" s="311">
        <v>16696</v>
      </c>
      <c r="J11" s="313">
        <v>30511</v>
      </c>
      <c r="K11" s="146"/>
      <c r="L11" s="146"/>
      <c r="M11" s="146"/>
    </row>
    <row r="12" spans="1:13">
      <c r="A12" s="309" t="s">
        <v>352</v>
      </c>
      <c r="B12" s="310" t="s">
        <v>20</v>
      </c>
      <c r="C12" s="311">
        <v>6560</v>
      </c>
      <c r="D12" s="312">
        <v>622</v>
      </c>
      <c r="E12" s="311">
        <v>1022</v>
      </c>
      <c r="F12" s="311">
        <v>54</v>
      </c>
      <c r="G12" s="312">
        <v>5</v>
      </c>
      <c r="H12" s="312">
        <v>72</v>
      </c>
      <c r="I12" s="311">
        <v>8672</v>
      </c>
      <c r="J12" s="313">
        <v>17007</v>
      </c>
      <c r="K12" s="146"/>
      <c r="L12" s="146"/>
      <c r="M12" s="146"/>
    </row>
    <row r="13" spans="1:13">
      <c r="A13" s="309" t="s">
        <v>185</v>
      </c>
      <c r="B13" s="310" t="s">
        <v>23</v>
      </c>
      <c r="C13" s="311">
        <v>2431</v>
      </c>
      <c r="D13" s="312">
        <v>309</v>
      </c>
      <c r="E13" s="311">
        <v>400</v>
      </c>
      <c r="F13" s="311">
        <v>30</v>
      </c>
      <c r="G13" s="312">
        <v>9</v>
      </c>
      <c r="H13" s="312">
        <v>41</v>
      </c>
      <c r="I13" s="311">
        <v>4209</v>
      </c>
      <c r="J13" s="313">
        <v>7429</v>
      </c>
      <c r="K13" s="146"/>
      <c r="L13" s="146"/>
      <c r="M13" s="146"/>
    </row>
    <row r="14" spans="1:13">
      <c r="A14" s="309" t="s">
        <v>24</v>
      </c>
      <c r="B14" s="310" t="s">
        <v>186</v>
      </c>
      <c r="C14" s="311">
        <v>2510</v>
      </c>
      <c r="D14" s="312">
        <v>312</v>
      </c>
      <c r="E14" s="311">
        <v>343</v>
      </c>
      <c r="F14" s="311">
        <v>46</v>
      </c>
      <c r="G14" s="312">
        <v>0</v>
      </c>
      <c r="H14" s="312">
        <v>13</v>
      </c>
      <c r="I14" s="311">
        <v>3558</v>
      </c>
      <c r="J14" s="313">
        <v>6782</v>
      </c>
      <c r="K14" s="146"/>
      <c r="L14" s="146"/>
      <c r="M14" s="146"/>
    </row>
    <row r="15" spans="1:13">
      <c r="A15" s="315" t="s">
        <v>187</v>
      </c>
      <c r="B15" s="316" t="s">
        <v>26</v>
      </c>
      <c r="C15" s="317">
        <v>984</v>
      </c>
      <c r="D15" s="318">
        <v>138</v>
      </c>
      <c r="E15" s="317">
        <v>168</v>
      </c>
      <c r="F15" s="317">
        <v>15</v>
      </c>
      <c r="G15" s="318">
        <v>1</v>
      </c>
      <c r="H15" s="318">
        <v>22</v>
      </c>
      <c r="I15" s="317">
        <v>1555</v>
      </c>
      <c r="J15" s="313">
        <v>2883</v>
      </c>
      <c r="K15" s="146"/>
      <c r="L15" s="146"/>
      <c r="M15" s="146"/>
    </row>
    <row r="16" spans="1:13">
      <c r="A16" s="319" t="s">
        <v>27</v>
      </c>
      <c r="B16" s="320" t="s">
        <v>28</v>
      </c>
      <c r="C16" s="313">
        <v>4369</v>
      </c>
      <c r="D16" s="321">
        <v>267</v>
      </c>
      <c r="E16" s="313">
        <v>641</v>
      </c>
      <c r="F16" s="313">
        <v>52</v>
      </c>
      <c r="G16" s="321">
        <v>15</v>
      </c>
      <c r="H16" s="321">
        <v>27</v>
      </c>
      <c r="I16" s="313">
        <v>4772</v>
      </c>
      <c r="J16" s="313">
        <v>10143</v>
      </c>
      <c r="K16" s="146"/>
      <c r="L16" s="146"/>
      <c r="M16" s="146"/>
    </row>
    <row r="17" spans="1:10">
      <c r="A17" s="315" t="s">
        <v>29</v>
      </c>
      <c r="B17" s="316" t="s">
        <v>30</v>
      </c>
      <c r="C17" s="317">
        <v>1080</v>
      </c>
      <c r="D17" s="318">
        <v>156</v>
      </c>
      <c r="E17" s="317">
        <v>195</v>
      </c>
      <c r="F17" s="317">
        <v>19</v>
      </c>
      <c r="G17" s="318">
        <v>1</v>
      </c>
      <c r="H17" s="318">
        <v>21</v>
      </c>
      <c r="I17" s="317">
        <v>1394</v>
      </c>
      <c r="J17" s="313">
        <v>2866</v>
      </c>
    </row>
    <row r="18" spans="1:10">
      <c r="A18" s="322" t="s">
        <v>48</v>
      </c>
      <c r="B18" s="323" t="s">
        <v>353</v>
      </c>
      <c r="C18" s="324">
        <v>1768</v>
      </c>
      <c r="D18" s="325">
        <v>218</v>
      </c>
      <c r="E18" s="324">
        <v>364</v>
      </c>
      <c r="F18" s="324">
        <v>25</v>
      </c>
      <c r="G18" s="325">
        <v>0</v>
      </c>
      <c r="H18" s="325">
        <v>24</v>
      </c>
      <c r="I18" s="324">
        <v>2852</v>
      </c>
      <c r="J18" s="313">
        <v>5251</v>
      </c>
    </row>
    <row r="19" spans="1:10" ht="12.75" thickBot="1">
      <c r="A19" s="326" t="s">
        <v>32</v>
      </c>
      <c r="B19" s="327" t="s">
        <v>33</v>
      </c>
      <c r="C19" s="328">
        <v>1298</v>
      </c>
      <c r="D19" s="329">
        <v>103</v>
      </c>
      <c r="E19" s="328">
        <v>167</v>
      </c>
      <c r="F19" s="328">
        <v>24</v>
      </c>
      <c r="G19" s="329">
        <v>0</v>
      </c>
      <c r="H19" s="329">
        <v>30</v>
      </c>
      <c r="I19" s="328">
        <v>1870</v>
      </c>
      <c r="J19" s="324">
        <v>3492</v>
      </c>
    </row>
    <row r="20" spans="1:10">
      <c r="A20" s="330" t="s">
        <v>66</v>
      </c>
      <c r="B20" s="331" t="s">
        <v>39</v>
      </c>
      <c r="C20" s="332">
        <v>81975</v>
      </c>
      <c r="D20" s="332">
        <v>10218</v>
      </c>
      <c r="E20" s="332">
        <v>17466</v>
      </c>
      <c r="F20" s="332">
        <v>1595</v>
      </c>
      <c r="G20" s="332">
        <v>110</v>
      </c>
      <c r="H20" s="332">
        <v>1432</v>
      </c>
      <c r="I20" s="332">
        <v>139607</v>
      </c>
      <c r="J20" s="332">
        <v>252403</v>
      </c>
    </row>
    <row r="21" spans="1:10" ht="13.5">
      <c r="A21" s="333"/>
      <c r="B21" s="334"/>
      <c r="C21" s="335"/>
      <c r="D21" s="335"/>
      <c r="E21" s="335"/>
      <c r="F21" s="335"/>
      <c r="G21" s="335"/>
      <c r="H21" s="335"/>
      <c r="I21" s="335"/>
      <c r="J21" s="336"/>
    </row>
  </sheetData>
  <mergeCells count="2">
    <mergeCell ref="A4:A6"/>
    <mergeCell ref="B4:B6"/>
  </mergeCells>
  <pageMargins left="0.7" right="0.7" top="0.75" bottom="0.75" header="0.3" footer="0.3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J33"/>
  <sheetViews>
    <sheetView showGridLines="0" rightToLeft="1" zoomScaleNormal="100" zoomScaleSheetLayoutView="70" workbookViewId="0">
      <selection activeCell="C7" sqref="C7"/>
    </sheetView>
  </sheetViews>
  <sheetFormatPr defaultRowHeight="15"/>
  <cols>
    <col min="1" max="1" width="10.28515625" style="339" customWidth="1"/>
    <col min="2" max="2" width="14.85546875" style="359" customWidth="1"/>
    <col min="3" max="10" width="11.140625" style="339" customWidth="1"/>
    <col min="11" max="256" width="9" style="339"/>
    <col min="257" max="257" width="10.28515625" style="339" customWidth="1"/>
    <col min="258" max="258" width="14.85546875" style="339" customWidth="1"/>
    <col min="259" max="266" width="11.140625" style="339" customWidth="1"/>
    <col min="267" max="512" width="9" style="339"/>
    <col min="513" max="513" width="10.28515625" style="339" customWidth="1"/>
    <col min="514" max="514" width="14.85546875" style="339" customWidth="1"/>
    <col min="515" max="522" width="11.140625" style="339" customWidth="1"/>
    <col min="523" max="768" width="9" style="339"/>
    <col min="769" max="769" width="10.28515625" style="339" customWidth="1"/>
    <col min="770" max="770" width="14.85546875" style="339" customWidth="1"/>
    <col min="771" max="778" width="11.140625" style="339" customWidth="1"/>
    <col min="779" max="1024" width="9" style="339"/>
    <col min="1025" max="1025" width="10.28515625" style="339" customWidth="1"/>
    <col min="1026" max="1026" width="14.85546875" style="339" customWidth="1"/>
    <col min="1027" max="1034" width="11.140625" style="339" customWidth="1"/>
    <col min="1035" max="1280" width="9" style="339"/>
    <col min="1281" max="1281" width="10.28515625" style="339" customWidth="1"/>
    <col min="1282" max="1282" width="14.85546875" style="339" customWidth="1"/>
    <col min="1283" max="1290" width="11.140625" style="339" customWidth="1"/>
    <col min="1291" max="1536" width="9" style="339"/>
    <col min="1537" max="1537" width="10.28515625" style="339" customWidth="1"/>
    <col min="1538" max="1538" width="14.85546875" style="339" customWidth="1"/>
    <col min="1539" max="1546" width="11.140625" style="339" customWidth="1"/>
    <col min="1547" max="1792" width="9" style="339"/>
    <col min="1793" max="1793" width="10.28515625" style="339" customWidth="1"/>
    <col min="1794" max="1794" width="14.85546875" style="339" customWidth="1"/>
    <col min="1795" max="1802" width="11.140625" style="339" customWidth="1"/>
    <col min="1803" max="2048" width="9" style="339"/>
    <col min="2049" max="2049" width="10.28515625" style="339" customWidth="1"/>
    <col min="2050" max="2050" width="14.85546875" style="339" customWidth="1"/>
    <col min="2051" max="2058" width="11.140625" style="339" customWidth="1"/>
    <col min="2059" max="2304" width="9" style="339"/>
    <col min="2305" max="2305" width="10.28515625" style="339" customWidth="1"/>
    <col min="2306" max="2306" width="14.85546875" style="339" customWidth="1"/>
    <col min="2307" max="2314" width="11.140625" style="339" customWidth="1"/>
    <col min="2315" max="2560" width="9" style="339"/>
    <col min="2561" max="2561" width="10.28515625" style="339" customWidth="1"/>
    <col min="2562" max="2562" width="14.85546875" style="339" customWidth="1"/>
    <col min="2563" max="2570" width="11.140625" style="339" customWidth="1"/>
    <col min="2571" max="2816" width="9" style="339"/>
    <col min="2817" max="2817" width="10.28515625" style="339" customWidth="1"/>
    <col min="2818" max="2818" width="14.85546875" style="339" customWidth="1"/>
    <col min="2819" max="2826" width="11.140625" style="339" customWidth="1"/>
    <col min="2827" max="3072" width="9" style="339"/>
    <col min="3073" max="3073" width="10.28515625" style="339" customWidth="1"/>
    <col min="3074" max="3074" width="14.85546875" style="339" customWidth="1"/>
    <col min="3075" max="3082" width="11.140625" style="339" customWidth="1"/>
    <col min="3083" max="3328" width="9" style="339"/>
    <col min="3329" max="3329" width="10.28515625" style="339" customWidth="1"/>
    <col min="3330" max="3330" width="14.85546875" style="339" customWidth="1"/>
    <col min="3331" max="3338" width="11.140625" style="339" customWidth="1"/>
    <col min="3339" max="3584" width="9" style="339"/>
    <col min="3585" max="3585" width="10.28515625" style="339" customWidth="1"/>
    <col min="3586" max="3586" width="14.85546875" style="339" customWidth="1"/>
    <col min="3587" max="3594" width="11.140625" style="339" customWidth="1"/>
    <col min="3595" max="3840" width="9" style="339"/>
    <col min="3841" max="3841" width="10.28515625" style="339" customWidth="1"/>
    <col min="3842" max="3842" width="14.85546875" style="339" customWidth="1"/>
    <col min="3843" max="3850" width="11.140625" style="339" customWidth="1"/>
    <col min="3851" max="4096" width="9" style="339"/>
    <col min="4097" max="4097" width="10.28515625" style="339" customWidth="1"/>
    <col min="4098" max="4098" width="14.85546875" style="339" customWidth="1"/>
    <col min="4099" max="4106" width="11.140625" style="339" customWidth="1"/>
    <col min="4107" max="4352" width="9" style="339"/>
    <col min="4353" max="4353" width="10.28515625" style="339" customWidth="1"/>
    <col min="4354" max="4354" width="14.85546875" style="339" customWidth="1"/>
    <col min="4355" max="4362" width="11.140625" style="339" customWidth="1"/>
    <col min="4363" max="4608" width="9" style="339"/>
    <col min="4609" max="4609" width="10.28515625" style="339" customWidth="1"/>
    <col min="4610" max="4610" width="14.85546875" style="339" customWidth="1"/>
    <col min="4611" max="4618" width="11.140625" style="339" customWidth="1"/>
    <col min="4619" max="4864" width="9" style="339"/>
    <col min="4865" max="4865" width="10.28515625" style="339" customWidth="1"/>
    <col min="4866" max="4866" width="14.85546875" style="339" customWidth="1"/>
    <col min="4867" max="4874" width="11.140625" style="339" customWidth="1"/>
    <col min="4875" max="5120" width="9" style="339"/>
    <col min="5121" max="5121" width="10.28515625" style="339" customWidth="1"/>
    <col min="5122" max="5122" width="14.85546875" style="339" customWidth="1"/>
    <col min="5123" max="5130" width="11.140625" style="339" customWidth="1"/>
    <col min="5131" max="5376" width="9" style="339"/>
    <col min="5377" max="5377" width="10.28515625" style="339" customWidth="1"/>
    <col min="5378" max="5378" width="14.85546875" style="339" customWidth="1"/>
    <col min="5379" max="5386" width="11.140625" style="339" customWidth="1"/>
    <col min="5387" max="5632" width="9" style="339"/>
    <col min="5633" max="5633" width="10.28515625" style="339" customWidth="1"/>
    <col min="5634" max="5634" width="14.85546875" style="339" customWidth="1"/>
    <col min="5635" max="5642" width="11.140625" style="339" customWidth="1"/>
    <col min="5643" max="5888" width="9" style="339"/>
    <col min="5889" max="5889" width="10.28515625" style="339" customWidth="1"/>
    <col min="5890" max="5890" width="14.85546875" style="339" customWidth="1"/>
    <col min="5891" max="5898" width="11.140625" style="339" customWidth="1"/>
    <col min="5899" max="6144" width="9" style="339"/>
    <col min="6145" max="6145" width="10.28515625" style="339" customWidth="1"/>
    <col min="6146" max="6146" width="14.85546875" style="339" customWidth="1"/>
    <col min="6147" max="6154" width="11.140625" style="339" customWidth="1"/>
    <col min="6155" max="6400" width="9" style="339"/>
    <col min="6401" max="6401" width="10.28515625" style="339" customWidth="1"/>
    <col min="6402" max="6402" width="14.85546875" style="339" customWidth="1"/>
    <col min="6403" max="6410" width="11.140625" style="339" customWidth="1"/>
    <col min="6411" max="6656" width="9" style="339"/>
    <col min="6657" max="6657" width="10.28515625" style="339" customWidth="1"/>
    <col min="6658" max="6658" width="14.85546875" style="339" customWidth="1"/>
    <col min="6659" max="6666" width="11.140625" style="339" customWidth="1"/>
    <col min="6667" max="6912" width="9" style="339"/>
    <col min="6913" max="6913" width="10.28515625" style="339" customWidth="1"/>
    <col min="6914" max="6914" width="14.85546875" style="339" customWidth="1"/>
    <col min="6915" max="6922" width="11.140625" style="339" customWidth="1"/>
    <col min="6923" max="7168" width="9" style="339"/>
    <col min="7169" max="7169" width="10.28515625" style="339" customWidth="1"/>
    <col min="7170" max="7170" width="14.85546875" style="339" customWidth="1"/>
    <col min="7171" max="7178" width="11.140625" style="339" customWidth="1"/>
    <col min="7179" max="7424" width="9" style="339"/>
    <col min="7425" max="7425" width="10.28515625" style="339" customWidth="1"/>
    <col min="7426" max="7426" width="14.85546875" style="339" customWidth="1"/>
    <col min="7427" max="7434" width="11.140625" style="339" customWidth="1"/>
    <col min="7435" max="7680" width="9" style="339"/>
    <col min="7681" max="7681" width="10.28515625" style="339" customWidth="1"/>
    <col min="7682" max="7682" width="14.85546875" style="339" customWidth="1"/>
    <col min="7683" max="7690" width="11.140625" style="339" customWidth="1"/>
    <col min="7691" max="7936" width="9" style="339"/>
    <col min="7937" max="7937" width="10.28515625" style="339" customWidth="1"/>
    <col min="7938" max="7938" width="14.85546875" style="339" customWidth="1"/>
    <col min="7939" max="7946" width="11.140625" style="339" customWidth="1"/>
    <col min="7947" max="8192" width="9" style="339"/>
    <col min="8193" max="8193" width="10.28515625" style="339" customWidth="1"/>
    <col min="8194" max="8194" width="14.85546875" style="339" customWidth="1"/>
    <col min="8195" max="8202" width="11.140625" style="339" customWidth="1"/>
    <col min="8203" max="8448" width="9" style="339"/>
    <col min="8449" max="8449" width="10.28515625" style="339" customWidth="1"/>
    <col min="8450" max="8450" width="14.85546875" style="339" customWidth="1"/>
    <col min="8451" max="8458" width="11.140625" style="339" customWidth="1"/>
    <col min="8459" max="8704" width="9" style="339"/>
    <col min="8705" max="8705" width="10.28515625" style="339" customWidth="1"/>
    <col min="8706" max="8706" width="14.85546875" style="339" customWidth="1"/>
    <col min="8707" max="8714" width="11.140625" style="339" customWidth="1"/>
    <col min="8715" max="8960" width="9" style="339"/>
    <col min="8961" max="8961" width="10.28515625" style="339" customWidth="1"/>
    <col min="8962" max="8962" width="14.85546875" style="339" customWidth="1"/>
    <col min="8963" max="8970" width="11.140625" style="339" customWidth="1"/>
    <col min="8971" max="9216" width="9" style="339"/>
    <col min="9217" max="9217" width="10.28515625" style="339" customWidth="1"/>
    <col min="9218" max="9218" width="14.85546875" style="339" customWidth="1"/>
    <col min="9219" max="9226" width="11.140625" style="339" customWidth="1"/>
    <col min="9227" max="9472" width="9" style="339"/>
    <col min="9473" max="9473" width="10.28515625" style="339" customWidth="1"/>
    <col min="9474" max="9474" width="14.85546875" style="339" customWidth="1"/>
    <col min="9475" max="9482" width="11.140625" style="339" customWidth="1"/>
    <col min="9483" max="9728" width="9" style="339"/>
    <col min="9729" max="9729" width="10.28515625" style="339" customWidth="1"/>
    <col min="9730" max="9730" width="14.85546875" style="339" customWidth="1"/>
    <col min="9731" max="9738" width="11.140625" style="339" customWidth="1"/>
    <col min="9739" max="9984" width="9" style="339"/>
    <col min="9985" max="9985" width="10.28515625" style="339" customWidth="1"/>
    <col min="9986" max="9986" width="14.85546875" style="339" customWidth="1"/>
    <col min="9987" max="9994" width="11.140625" style="339" customWidth="1"/>
    <col min="9995" max="10240" width="9" style="339"/>
    <col min="10241" max="10241" width="10.28515625" style="339" customWidth="1"/>
    <col min="10242" max="10242" width="14.85546875" style="339" customWidth="1"/>
    <col min="10243" max="10250" width="11.140625" style="339" customWidth="1"/>
    <col min="10251" max="10496" width="9" style="339"/>
    <col min="10497" max="10497" width="10.28515625" style="339" customWidth="1"/>
    <col min="10498" max="10498" width="14.85546875" style="339" customWidth="1"/>
    <col min="10499" max="10506" width="11.140625" style="339" customWidth="1"/>
    <col min="10507" max="10752" width="9" style="339"/>
    <col min="10753" max="10753" width="10.28515625" style="339" customWidth="1"/>
    <col min="10754" max="10754" width="14.85546875" style="339" customWidth="1"/>
    <col min="10755" max="10762" width="11.140625" style="339" customWidth="1"/>
    <col min="10763" max="11008" width="9" style="339"/>
    <col min="11009" max="11009" width="10.28515625" style="339" customWidth="1"/>
    <col min="11010" max="11010" width="14.85546875" style="339" customWidth="1"/>
    <col min="11011" max="11018" width="11.140625" style="339" customWidth="1"/>
    <col min="11019" max="11264" width="9" style="339"/>
    <col min="11265" max="11265" width="10.28515625" style="339" customWidth="1"/>
    <col min="11266" max="11266" width="14.85546875" style="339" customWidth="1"/>
    <col min="11267" max="11274" width="11.140625" style="339" customWidth="1"/>
    <col min="11275" max="11520" width="9" style="339"/>
    <col min="11521" max="11521" width="10.28515625" style="339" customWidth="1"/>
    <col min="11522" max="11522" width="14.85546875" style="339" customWidth="1"/>
    <col min="11523" max="11530" width="11.140625" style="339" customWidth="1"/>
    <col min="11531" max="11776" width="9" style="339"/>
    <col min="11777" max="11777" width="10.28515625" style="339" customWidth="1"/>
    <col min="11778" max="11778" width="14.85546875" style="339" customWidth="1"/>
    <col min="11779" max="11786" width="11.140625" style="339" customWidth="1"/>
    <col min="11787" max="12032" width="9" style="339"/>
    <col min="12033" max="12033" width="10.28515625" style="339" customWidth="1"/>
    <col min="12034" max="12034" width="14.85546875" style="339" customWidth="1"/>
    <col min="12035" max="12042" width="11.140625" style="339" customWidth="1"/>
    <col min="12043" max="12288" width="9" style="339"/>
    <col min="12289" max="12289" width="10.28515625" style="339" customWidth="1"/>
    <col min="12290" max="12290" width="14.85546875" style="339" customWidth="1"/>
    <col min="12291" max="12298" width="11.140625" style="339" customWidth="1"/>
    <col min="12299" max="12544" width="9" style="339"/>
    <col min="12545" max="12545" width="10.28515625" style="339" customWidth="1"/>
    <col min="12546" max="12546" width="14.85546875" style="339" customWidth="1"/>
    <col min="12547" max="12554" width="11.140625" style="339" customWidth="1"/>
    <col min="12555" max="12800" width="9" style="339"/>
    <col min="12801" max="12801" width="10.28515625" style="339" customWidth="1"/>
    <col min="12802" max="12802" width="14.85546875" style="339" customWidth="1"/>
    <col min="12803" max="12810" width="11.140625" style="339" customWidth="1"/>
    <col min="12811" max="13056" width="9" style="339"/>
    <col min="13057" max="13057" width="10.28515625" style="339" customWidth="1"/>
    <col min="13058" max="13058" width="14.85546875" style="339" customWidth="1"/>
    <col min="13059" max="13066" width="11.140625" style="339" customWidth="1"/>
    <col min="13067" max="13312" width="9" style="339"/>
    <col min="13313" max="13313" width="10.28515625" style="339" customWidth="1"/>
    <col min="13314" max="13314" width="14.85546875" style="339" customWidth="1"/>
    <col min="13315" max="13322" width="11.140625" style="339" customWidth="1"/>
    <col min="13323" max="13568" width="9" style="339"/>
    <col min="13569" max="13569" width="10.28515625" style="339" customWidth="1"/>
    <col min="13570" max="13570" width="14.85546875" style="339" customWidth="1"/>
    <col min="13571" max="13578" width="11.140625" style="339" customWidth="1"/>
    <col min="13579" max="13824" width="9" style="339"/>
    <col min="13825" max="13825" width="10.28515625" style="339" customWidth="1"/>
    <col min="13826" max="13826" width="14.85546875" style="339" customWidth="1"/>
    <col min="13827" max="13834" width="11.140625" style="339" customWidth="1"/>
    <col min="13835" max="14080" width="9" style="339"/>
    <col min="14081" max="14081" width="10.28515625" style="339" customWidth="1"/>
    <col min="14082" max="14082" width="14.85546875" style="339" customWidth="1"/>
    <col min="14083" max="14090" width="11.140625" style="339" customWidth="1"/>
    <col min="14091" max="14336" width="9" style="339"/>
    <col min="14337" max="14337" width="10.28515625" style="339" customWidth="1"/>
    <col min="14338" max="14338" width="14.85546875" style="339" customWidth="1"/>
    <col min="14339" max="14346" width="11.140625" style="339" customWidth="1"/>
    <col min="14347" max="14592" width="9" style="339"/>
    <col min="14593" max="14593" width="10.28515625" style="339" customWidth="1"/>
    <col min="14594" max="14594" width="14.85546875" style="339" customWidth="1"/>
    <col min="14595" max="14602" width="11.140625" style="339" customWidth="1"/>
    <col min="14603" max="14848" width="9" style="339"/>
    <col min="14849" max="14849" width="10.28515625" style="339" customWidth="1"/>
    <col min="14850" max="14850" width="14.85546875" style="339" customWidth="1"/>
    <col min="14851" max="14858" width="11.140625" style="339" customWidth="1"/>
    <col min="14859" max="15104" width="9" style="339"/>
    <col min="15105" max="15105" width="10.28515625" style="339" customWidth="1"/>
    <col min="15106" max="15106" width="14.85546875" style="339" customWidth="1"/>
    <col min="15107" max="15114" width="11.140625" style="339" customWidth="1"/>
    <col min="15115" max="15360" width="9" style="339"/>
    <col min="15361" max="15361" width="10.28515625" style="339" customWidth="1"/>
    <col min="15362" max="15362" width="14.85546875" style="339" customWidth="1"/>
    <col min="15363" max="15370" width="11.140625" style="339" customWidth="1"/>
    <col min="15371" max="15616" width="9" style="339"/>
    <col min="15617" max="15617" width="10.28515625" style="339" customWidth="1"/>
    <col min="15618" max="15618" width="14.85546875" style="339" customWidth="1"/>
    <col min="15619" max="15626" width="11.140625" style="339" customWidth="1"/>
    <col min="15627" max="15872" width="9" style="339"/>
    <col min="15873" max="15873" width="10.28515625" style="339" customWidth="1"/>
    <col min="15874" max="15874" width="14.85546875" style="339" customWidth="1"/>
    <col min="15875" max="15882" width="11.140625" style="339" customWidth="1"/>
    <col min="15883" max="16128" width="9" style="339"/>
    <col min="16129" max="16129" width="10.28515625" style="339" customWidth="1"/>
    <col min="16130" max="16130" width="14.85546875" style="339" customWidth="1"/>
    <col min="16131" max="16138" width="11.140625" style="339" customWidth="1"/>
    <col min="16139" max="16384" width="9" style="339"/>
  </cols>
  <sheetData>
    <row r="1" spans="1:10">
      <c r="A1" s="337" t="s">
        <v>1561</v>
      </c>
      <c r="B1" s="145"/>
      <c r="C1" s="145"/>
      <c r="D1" s="145"/>
      <c r="E1" s="145"/>
      <c r="F1" s="145"/>
      <c r="G1" s="145"/>
      <c r="H1" s="338"/>
      <c r="I1" s="338"/>
      <c r="J1" s="338"/>
    </row>
    <row r="2" spans="1:10">
      <c r="A2" s="340" t="s">
        <v>1595</v>
      </c>
      <c r="B2" s="113"/>
      <c r="C2" s="113"/>
      <c r="D2" s="113"/>
      <c r="E2" s="113"/>
      <c r="F2" s="113"/>
      <c r="G2" s="113"/>
      <c r="H2" s="338"/>
      <c r="I2" s="338"/>
      <c r="J2" s="338"/>
    </row>
    <row r="3" spans="1:10" ht="15.75">
      <c r="A3" s="1731"/>
      <c r="B3" s="1731"/>
      <c r="C3" s="1731"/>
      <c r="D3" s="1731"/>
      <c r="E3" s="1731"/>
      <c r="F3" s="1731"/>
      <c r="G3" s="1731"/>
      <c r="H3" s="338"/>
      <c r="I3" s="338"/>
      <c r="J3" s="338"/>
    </row>
    <row r="4" spans="1:10">
      <c r="A4" s="341" t="s">
        <v>354</v>
      </c>
      <c r="B4" s="289"/>
      <c r="C4" s="290"/>
      <c r="D4" s="290"/>
      <c r="E4" s="290"/>
      <c r="F4" s="290"/>
      <c r="G4" s="291" t="s">
        <v>355</v>
      </c>
      <c r="H4" s="290"/>
      <c r="I4" s="290"/>
    </row>
    <row r="5" spans="1:10" ht="35.1" customHeight="1">
      <c r="A5" s="1732" t="s">
        <v>320</v>
      </c>
      <c r="B5" s="1734" t="s">
        <v>314</v>
      </c>
      <c r="C5" s="342" t="s">
        <v>55</v>
      </c>
      <c r="D5" s="343"/>
      <c r="E5" s="343"/>
      <c r="F5" s="343"/>
      <c r="G5" s="344" t="s">
        <v>356</v>
      </c>
      <c r="H5" s="345"/>
      <c r="I5" s="345"/>
    </row>
    <row r="6" spans="1:10" ht="35.1" customHeight="1">
      <c r="A6" s="1733"/>
      <c r="B6" s="1735"/>
      <c r="C6" s="346">
        <v>1434</v>
      </c>
      <c r="D6" s="346">
        <v>1435</v>
      </c>
      <c r="E6" s="346">
        <v>1436</v>
      </c>
      <c r="F6" s="346">
        <v>1437</v>
      </c>
      <c r="G6" s="347">
        <v>1438</v>
      </c>
      <c r="I6" s="345"/>
    </row>
    <row r="7" spans="1:10" ht="27.95" customHeight="1">
      <c r="A7" s="257" t="s">
        <v>175</v>
      </c>
      <c r="B7" s="258" t="s">
        <v>4</v>
      </c>
      <c r="C7" s="348">
        <v>30216</v>
      </c>
      <c r="D7" s="348">
        <v>54721</v>
      </c>
      <c r="E7" s="348">
        <v>60091</v>
      </c>
      <c r="F7" s="348">
        <v>60531</v>
      </c>
      <c r="G7" s="348">
        <v>51928</v>
      </c>
      <c r="I7" s="349"/>
    </row>
    <row r="8" spans="1:10" ht="27.95" customHeight="1">
      <c r="A8" s="350" t="s">
        <v>42</v>
      </c>
      <c r="B8" s="263" t="s">
        <v>6</v>
      </c>
      <c r="C8" s="348">
        <v>74981</v>
      </c>
      <c r="D8" s="348">
        <v>81798</v>
      </c>
      <c r="E8" s="348">
        <v>92577</v>
      </c>
      <c r="F8" s="348">
        <v>92938</v>
      </c>
      <c r="G8" s="351">
        <v>84671</v>
      </c>
      <c r="I8" s="349"/>
    </row>
    <row r="9" spans="1:10" ht="27.95" customHeight="1">
      <c r="A9" s="268" t="s">
        <v>179</v>
      </c>
      <c r="B9" s="263" t="s">
        <v>11</v>
      </c>
      <c r="C9" s="348">
        <v>23306</v>
      </c>
      <c r="D9" s="348">
        <v>24233</v>
      </c>
      <c r="E9" s="348">
        <v>30566</v>
      </c>
      <c r="F9" s="348">
        <v>31674</v>
      </c>
      <c r="G9" s="351">
        <v>19606</v>
      </c>
      <c r="I9" s="349"/>
    </row>
    <row r="10" spans="1:10" ht="27.95" customHeight="1">
      <c r="A10" s="268" t="s">
        <v>180</v>
      </c>
      <c r="B10" s="263" t="s">
        <v>13</v>
      </c>
      <c r="C10" s="348">
        <v>13051</v>
      </c>
      <c r="D10" s="348">
        <v>12877</v>
      </c>
      <c r="E10" s="348">
        <v>15520</v>
      </c>
      <c r="F10" s="348">
        <v>15739</v>
      </c>
      <c r="G10" s="351">
        <v>9834</v>
      </c>
      <c r="I10" s="349"/>
    </row>
    <row r="11" spans="1:10" ht="27.95" customHeight="1">
      <c r="A11" s="268" t="s">
        <v>182</v>
      </c>
      <c r="B11" s="263" t="s">
        <v>14</v>
      </c>
      <c r="C11" s="348">
        <v>29101</v>
      </c>
      <c r="D11" s="348">
        <v>31295</v>
      </c>
      <c r="E11" s="348">
        <v>33583</v>
      </c>
      <c r="F11" s="348">
        <v>35260</v>
      </c>
      <c r="G11" s="351">
        <v>30511</v>
      </c>
      <c r="I11" s="349"/>
    </row>
    <row r="12" spans="1:10" ht="27.95" customHeight="1">
      <c r="A12" s="268" t="s">
        <v>19</v>
      </c>
      <c r="B12" s="263" t="s">
        <v>20</v>
      </c>
      <c r="C12" s="348">
        <v>15663</v>
      </c>
      <c r="D12" s="348">
        <v>17538</v>
      </c>
      <c r="E12" s="348">
        <v>19768</v>
      </c>
      <c r="F12" s="348">
        <v>20712</v>
      </c>
      <c r="G12" s="351">
        <v>17007</v>
      </c>
      <c r="I12" s="349"/>
    </row>
    <row r="13" spans="1:10" ht="27.95" customHeight="1">
      <c r="A13" s="268" t="s">
        <v>185</v>
      </c>
      <c r="B13" s="263" t="s">
        <v>23</v>
      </c>
      <c r="C13" s="348">
        <v>8885</v>
      </c>
      <c r="D13" s="348">
        <v>8733</v>
      </c>
      <c r="E13" s="348">
        <v>9867</v>
      </c>
      <c r="F13" s="348">
        <v>9717</v>
      </c>
      <c r="G13" s="351">
        <v>7429</v>
      </c>
      <c r="I13" s="349"/>
    </row>
    <row r="14" spans="1:10" ht="27.95" customHeight="1">
      <c r="A14" s="268" t="s">
        <v>24</v>
      </c>
      <c r="B14" s="263" t="s">
        <v>186</v>
      </c>
      <c r="C14" s="348">
        <v>5297</v>
      </c>
      <c r="D14" s="348">
        <v>5324</v>
      </c>
      <c r="E14" s="348">
        <v>6273</v>
      </c>
      <c r="F14" s="348">
        <v>7323</v>
      </c>
      <c r="G14" s="351">
        <v>6782</v>
      </c>
      <c r="I14" s="349"/>
    </row>
    <row r="15" spans="1:10" ht="27.95" customHeight="1">
      <c r="A15" s="274" t="s">
        <v>187</v>
      </c>
      <c r="B15" s="275" t="s">
        <v>26</v>
      </c>
      <c r="C15" s="352">
        <v>2814</v>
      </c>
      <c r="D15" s="352">
        <v>3859</v>
      </c>
      <c r="E15" s="352">
        <v>3540</v>
      </c>
      <c r="F15" s="352">
        <v>3391</v>
      </c>
      <c r="G15" s="351">
        <v>2883</v>
      </c>
      <c r="I15" s="349"/>
    </row>
    <row r="16" spans="1:10" ht="27.95" customHeight="1">
      <c r="A16" s="268" t="s">
        <v>27</v>
      </c>
      <c r="B16" s="263" t="s">
        <v>357</v>
      </c>
      <c r="C16" s="353">
        <v>7199</v>
      </c>
      <c r="D16" s="353">
        <v>8004</v>
      </c>
      <c r="E16" s="353">
        <v>11259</v>
      </c>
      <c r="F16" s="353">
        <v>11858</v>
      </c>
      <c r="G16" s="351">
        <v>10143</v>
      </c>
      <c r="I16" s="349"/>
    </row>
    <row r="17" spans="1:10" ht="27.95" customHeight="1">
      <c r="A17" s="269" t="s">
        <v>29</v>
      </c>
      <c r="B17" s="270" t="s">
        <v>30</v>
      </c>
      <c r="C17" s="352">
        <v>2975</v>
      </c>
      <c r="D17" s="352">
        <v>3121</v>
      </c>
      <c r="E17" s="352">
        <v>3697</v>
      </c>
      <c r="F17" s="352">
        <v>3469</v>
      </c>
      <c r="G17" s="351">
        <v>2866</v>
      </c>
      <c r="I17" s="349"/>
    </row>
    <row r="18" spans="1:10" ht="27.95" customHeight="1">
      <c r="A18" s="274" t="s">
        <v>358</v>
      </c>
      <c r="B18" s="275" t="s">
        <v>49</v>
      </c>
      <c r="C18" s="353">
        <v>4571</v>
      </c>
      <c r="D18" s="353">
        <v>5134</v>
      </c>
      <c r="E18" s="353">
        <v>5902</v>
      </c>
      <c r="F18" s="353">
        <v>6155</v>
      </c>
      <c r="G18" s="351">
        <v>5251</v>
      </c>
      <c r="I18" s="349"/>
    </row>
    <row r="19" spans="1:10" ht="27.95" customHeight="1" thickBot="1">
      <c r="A19" s="354" t="s">
        <v>32</v>
      </c>
      <c r="B19" s="355" t="s">
        <v>33</v>
      </c>
      <c r="C19" s="352">
        <v>3348</v>
      </c>
      <c r="D19" s="352">
        <v>4152</v>
      </c>
      <c r="E19" s="356">
        <v>4146</v>
      </c>
      <c r="F19" s="356">
        <v>4216</v>
      </c>
      <c r="G19" s="357">
        <v>3492</v>
      </c>
      <c r="I19" s="349"/>
    </row>
    <row r="20" spans="1:10" ht="27.95" customHeight="1">
      <c r="A20" s="285" t="s">
        <v>66</v>
      </c>
      <c r="B20" s="286" t="s">
        <v>39</v>
      </c>
      <c r="C20" s="358">
        <f>SUM(C6:C19)</f>
        <v>222841</v>
      </c>
      <c r="D20" s="358">
        <f>SUM(D7:D19)</f>
        <v>260789</v>
      </c>
      <c r="E20" s="358">
        <f>SUM(E7:E19)</f>
        <v>296789</v>
      </c>
      <c r="F20" s="358">
        <f>SUM(F7:F19)</f>
        <v>302983</v>
      </c>
      <c r="G20" s="358">
        <f>SUM(G7:G19)</f>
        <v>252403</v>
      </c>
      <c r="I20" s="349"/>
    </row>
    <row r="21" spans="1:10">
      <c r="A21" s="1736"/>
      <c r="B21" s="1736"/>
      <c r="C21" s="1736"/>
      <c r="D21" s="290"/>
      <c r="E21" s="290"/>
      <c r="F21" s="290"/>
      <c r="G21" s="290"/>
      <c r="H21" s="290"/>
      <c r="I21" s="290"/>
      <c r="J21" s="291"/>
    </row>
    <row r="22" spans="1:10">
      <c r="J22" s="360"/>
    </row>
    <row r="24" spans="1:10">
      <c r="C24" s="361"/>
      <c r="D24" s="361"/>
      <c r="E24" s="361"/>
      <c r="F24" s="361"/>
      <c r="G24" s="361"/>
      <c r="H24" s="361"/>
      <c r="I24" s="361"/>
      <c r="J24" s="361"/>
    </row>
    <row r="25" spans="1:10">
      <c r="C25" s="361"/>
      <c r="D25" s="361"/>
      <c r="E25" s="361"/>
      <c r="F25" s="361"/>
      <c r="G25" s="361"/>
      <c r="H25" s="361"/>
      <c r="I25" s="361"/>
      <c r="J25" s="361"/>
    </row>
    <row r="26" spans="1:10">
      <c r="C26" s="361"/>
      <c r="D26" s="361"/>
      <c r="E26" s="361"/>
      <c r="F26" s="361"/>
      <c r="G26" s="361"/>
      <c r="H26" s="361"/>
      <c r="I26" s="361"/>
      <c r="J26" s="361"/>
    </row>
    <row r="27" spans="1:10">
      <c r="C27" s="361"/>
      <c r="D27" s="361"/>
      <c r="E27" s="361"/>
      <c r="F27" s="361"/>
      <c r="G27" s="361"/>
      <c r="H27" s="361"/>
      <c r="I27" s="361"/>
      <c r="J27" s="361"/>
    </row>
    <row r="28" spans="1:10">
      <c r="C28" s="361"/>
      <c r="D28" s="361"/>
      <c r="E28" s="361"/>
      <c r="F28" s="361"/>
      <c r="G28" s="361"/>
      <c r="H28" s="361"/>
      <c r="I28" s="361"/>
      <c r="J28" s="361"/>
    </row>
    <row r="29" spans="1:10">
      <c r="C29" s="361"/>
      <c r="D29" s="361"/>
      <c r="E29" s="361"/>
      <c r="F29" s="361"/>
      <c r="G29" s="361"/>
      <c r="H29" s="361"/>
      <c r="I29" s="361"/>
      <c r="J29" s="361"/>
    </row>
    <row r="30" spans="1:10">
      <c r="C30" s="361"/>
      <c r="D30" s="361"/>
      <c r="E30" s="361"/>
      <c r="F30" s="361"/>
      <c r="G30" s="361"/>
      <c r="H30" s="361"/>
      <c r="I30" s="361"/>
      <c r="J30" s="361"/>
    </row>
    <row r="31" spans="1:10">
      <c r="C31" s="361"/>
      <c r="D31" s="361"/>
      <c r="E31" s="361"/>
      <c r="F31" s="361"/>
      <c r="G31" s="361"/>
      <c r="H31" s="361"/>
      <c r="I31" s="361"/>
      <c r="J31" s="361"/>
    </row>
    <row r="32" spans="1:10">
      <c r="C32" s="361"/>
      <c r="D32" s="361"/>
      <c r="E32" s="361"/>
      <c r="F32" s="361"/>
      <c r="G32" s="361"/>
      <c r="H32" s="361"/>
      <c r="I32" s="361"/>
      <c r="J32" s="361"/>
    </row>
    <row r="33" spans="3:10">
      <c r="C33" s="361"/>
      <c r="D33" s="361"/>
      <c r="E33" s="361"/>
      <c r="F33" s="361"/>
      <c r="G33" s="361"/>
      <c r="H33" s="361"/>
      <c r="I33" s="361"/>
      <c r="J33" s="361"/>
    </row>
  </sheetData>
  <mergeCells count="4">
    <mergeCell ref="A3:G3"/>
    <mergeCell ref="A5:A6"/>
    <mergeCell ref="B5:B6"/>
    <mergeCell ref="A21:C21"/>
  </mergeCells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Q65"/>
  <sheetViews>
    <sheetView showGridLines="0" rightToLeft="1" topLeftCell="A22" zoomScale="75" zoomScaleNormal="75" zoomScaleSheetLayoutView="75" workbookViewId="0">
      <selection activeCell="P16" sqref="P16"/>
    </sheetView>
  </sheetViews>
  <sheetFormatPr defaultRowHeight="12.75"/>
  <cols>
    <col min="1" max="1" width="37.5703125" style="362" customWidth="1"/>
    <col min="2" max="2" width="13.7109375" style="416" customWidth="1"/>
    <col min="3" max="3" width="12.42578125" style="416" customWidth="1"/>
    <col min="4" max="4" width="13.7109375" style="416" customWidth="1"/>
    <col min="5" max="5" width="11.140625" style="362" customWidth="1"/>
    <col min="6" max="6" width="8.5703125" style="362" hidden="1" customWidth="1"/>
    <col min="7" max="7" width="8.140625" style="362" hidden="1" customWidth="1"/>
    <col min="8" max="8" width="8.5703125" style="362" hidden="1" customWidth="1"/>
    <col min="9" max="9" width="8" style="363" hidden="1" customWidth="1"/>
    <col min="10" max="15" width="9" style="362"/>
    <col min="16" max="16" width="7.5703125" style="362" bestFit="1" customWidth="1"/>
    <col min="17" max="17" width="8.85546875" style="362" bestFit="1" customWidth="1"/>
    <col min="18" max="256" width="9" style="362"/>
    <col min="257" max="257" width="37.5703125" style="362" customWidth="1"/>
    <col min="258" max="258" width="13.7109375" style="362" customWidth="1"/>
    <col min="259" max="259" width="12.42578125" style="362" customWidth="1"/>
    <col min="260" max="260" width="13.7109375" style="362" customWidth="1"/>
    <col min="261" max="261" width="11.140625" style="362" customWidth="1"/>
    <col min="262" max="265" width="0" style="362" hidden="1" customWidth="1"/>
    <col min="266" max="271" width="9" style="362"/>
    <col min="272" max="272" width="7.5703125" style="362" bestFit="1" customWidth="1"/>
    <col min="273" max="273" width="8.85546875" style="362" bestFit="1" customWidth="1"/>
    <col min="274" max="512" width="9" style="362"/>
    <col min="513" max="513" width="37.5703125" style="362" customWidth="1"/>
    <col min="514" max="514" width="13.7109375" style="362" customWidth="1"/>
    <col min="515" max="515" width="12.42578125" style="362" customWidth="1"/>
    <col min="516" max="516" width="13.7109375" style="362" customWidth="1"/>
    <col min="517" max="517" width="11.140625" style="362" customWidth="1"/>
    <col min="518" max="521" width="0" style="362" hidden="1" customWidth="1"/>
    <col min="522" max="527" width="9" style="362"/>
    <col min="528" max="528" width="7.5703125" style="362" bestFit="1" customWidth="1"/>
    <col min="529" max="529" width="8.85546875" style="362" bestFit="1" customWidth="1"/>
    <col min="530" max="768" width="9" style="362"/>
    <col min="769" max="769" width="37.5703125" style="362" customWidth="1"/>
    <col min="770" max="770" width="13.7109375" style="362" customWidth="1"/>
    <col min="771" max="771" width="12.42578125" style="362" customWidth="1"/>
    <col min="772" max="772" width="13.7109375" style="362" customWidth="1"/>
    <col min="773" max="773" width="11.140625" style="362" customWidth="1"/>
    <col min="774" max="777" width="0" style="362" hidden="1" customWidth="1"/>
    <col min="778" max="783" width="9" style="362"/>
    <col min="784" max="784" width="7.5703125" style="362" bestFit="1" customWidth="1"/>
    <col min="785" max="785" width="8.85546875" style="362" bestFit="1" customWidth="1"/>
    <col min="786" max="1024" width="9" style="362"/>
    <col min="1025" max="1025" width="37.5703125" style="362" customWidth="1"/>
    <col min="1026" max="1026" width="13.7109375" style="362" customWidth="1"/>
    <col min="1027" max="1027" width="12.42578125" style="362" customWidth="1"/>
    <col min="1028" max="1028" width="13.7109375" style="362" customWidth="1"/>
    <col min="1029" max="1029" width="11.140625" style="362" customWidth="1"/>
    <col min="1030" max="1033" width="0" style="362" hidden="1" customWidth="1"/>
    <col min="1034" max="1039" width="9" style="362"/>
    <col min="1040" max="1040" width="7.5703125" style="362" bestFit="1" customWidth="1"/>
    <col min="1041" max="1041" width="8.85546875" style="362" bestFit="1" customWidth="1"/>
    <col min="1042" max="1280" width="9" style="362"/>
    <col min="1281" max="1281" width="37.5703125" style="362" customWidth="1"/>
    <col min="1282" max="1282" width="13.7109375" style="362" customWidth="1"/>
    <col min="1283" max="1283" width="12.42578125" style="362" customWidth="1"/>
    <col min="1284" max="1284" width="13.7109375" style="362" customWidth="1"/>
    <col min="1285" max="1285" width="11.140625" style="362" customWidth="1"/>
    <col min="1286" max="1289" width="0" style="362" hidden="1" customWidth="1"/>
    <col min="1290" max="1295" width="9" style="362"/>
    <col min="1296" max="1296" width="7.5703125" style="362" bestFit="1" customWidth="1"/>
    <col min="1297" max="1297" width="8.85546875" style="362" bestFit="1" customWidth="1"/>
    <col min="1298" max="1536" width="9" style="362"/>
    <col min="1537" max="1537" width="37.5703125" style="362" customWidth="1"/>
    <col min="1538" max="1538" width="13.7109375" style="362" customWidth="1"/>
    <col min="1539" max="1539" width="12.42578125" style="362" customWidth="1"/>
    <col min="1540" max="1540" width="13.7109375" style="362" customWidth="1"/>
    <col min="1541" max="1541" width="11.140625" style="362" customWidth="1"/>
    <col min="1542" max="1545" width="0" style="362" hidden="1" customWidth="1"/>
    <col min="1546" max="1551" width="9" style="362"/>
    <col min="1552" max="1552" width="7.5703125" style="362" bestFit="1" customWidth="1"/>
    <col min="1553" max="1553" width="8.85546875" style="362" bestFit="1" customWidth="1"/>
    <col min="1554" max="1792" width="9" style="362"/>
    <col min="1793" max="1793" width="37.5703125" style="362" customWidth="1"/>
    <col min="1794" max="1794" width="13.7109375" style="362" customWidth="1"/>
    <col min="1795" max="1795" width="12.42578125" style="362" customWidth="1"/>
    <col min="1796" max="1796" width="13.7109375" style="362" customWidth="1"/>
    <col min="1797" max="1797" width="11.140625" style="362" customWidth="1"/>
    <col min="1798" max="1801" width="0" style="362" hidden="1" customWidth="1"/>
    <col min="1802" max="1807" width="9" style="362"/>
    <col min="1808" max="1808" width="7.5703125" style="362" bestFit="1" customWidth="1"/>
    <col min="1809" max="1809" width="8.85546875" style="362" bestFit="1" customWidth="1"/>
    <col min="1810" max="2048" width="9" style="362"/>
    <col min="2049" max="2049" width="37.5703125" style="362" customWidth="1"/>
    <col min="2050" max="2050" width="13.7109375" style="362" customWidth="1"/>
    <col min="2051" max="2051" width="12.42578125" style="362" customWidth="1"/>
    <col min="2052" max="2052" width="13.7109375" style="362" customWidth="1"/>
    <col min="2053" max="2053" width="11.140625" style="362" customWidth="1"/>
    <col min="2054" max="2057" width="0" style="362" hidden="1" customWidth="1"/>
    <col min="2058" max="2063" width="9" style="362"/>
    <col min="2064" max="2064" width="7.5703125" style="362" bestFit="1" customWidth="1"/>
    <col min="2065" max="2065" width="8.85546875" style="362" bestFit="1" customWidth="1"/>
    <col min="2066" max="2304" width="9" style="362"/>
    <col min="2305" max="2305" width="37.5703125" style="362" customWidth="1"/>
    <col min="2306" max="2306" width="13.7109375" style="362" customWidth="1"/>
    <col min="2307" max="2307" width="12.42578125" style="362" customWidth="1"/>
    <col min="2308" max="2308" width="13.7109375" style="362" customWidth="1"/>
    <col min="2309" max="2309" width="11.140625" style="362" customWidth="1"/>
    <col min="2310" max="2313" width="0" style="362" hidden="1" customWidth="1"/>
    <col min="2314" max="2319" width="9" style="362"/>
    <col min="2320" max="2320" width="7.5703125" style="362" bestFit="1" customWidth="1"/>
    <col min="2321" max="2321" width="8.85546875" style="362" bestFit="1" customWidth="1"/>
    <col min="2322" max="2560" width="9" style="362"/>
    <col min="2561" max="2561" width="37.5703125" style="362" customWidth="1"/>
    <col min="2562" max="2562" width="13.7109375" style="362" customWidth="1"/>
    <col min="2563" max="2563" width="12.42578125" style="362" customWidth="1"/>
    <col min="2564" max="2564" width="13.7109375" style="362" customWidth="1"/>
    <col min="2565" max="2565" width="11.140625" style="362" customWidth="1"/>
    <col min="2566" max="2569" width="0" style="362" hidden="1" customWidth="1"/>
    <col min="2570" max="2575" width="9" style="362"/>
    <col min="2576" max="2576" width="7.5703125" style="362" bestFit="1" customWidth="1"/>
    <col min="2577" max="2577" width="8.85546875" style="362" bestFit="1" customWidth="1"/>
    <col min="2578" max="2816" width="9" style="362"/>
    <col min="2817" max="2817" width="37.5703125" style="362" customWidth="1"/>
    <col min="2818" max="2818" width="13.7109375" style="362" customWidth="1"/>
    <col min="2819" max="2819" width="12.42578125" style="362" customWidth="1"/>
    <col min="2820" max="2820" width="13.7109375" style="362" customWidth="1"/>
    <col min="2821" max="2821" width="11.140625" style="362" customWidth="1"/>
    <col min="2822" max="2825" width="0" style="362" hidden="1" customWidth="1"/>
    <col min="2826" max="2831" width="9" style="362"/>
    <col min="2832" max="2832" width="7.5703125" style="362" bestFit="1" customWidth="1"/>
    <col min="2833" max="2833" width="8.85546875" style="362" bestFit="1" customWidth="1"/>
    <col min="2834" max="3072" width="9" style="362"/>
    <col min="3073" max="3073" width="37.5703125" style="362" customWidth="1"/>
    <col min="3074" max="3074" width="13.7109375" style="362" customWidth="1"/>
    <col min="3075" max="3075" width="12.42578125" style="362" customWidth="1"/>
    <col min="3076" max="3076" width="13.7109375" style="362" customWidth="1"/>
    <col min="3077" max="3077" width="11.140625" style="362" customWidth="1"/>
    <col min="3078" max="3081" width="0" style="362" hidden="1" customWidth="1"/>
    <col min="3082" max="3087" width="9" style="362"/>
    <col min="3088" max="3088" width="7.5703125" style="362" bestFit="1" customWidth="1"/>
    <col min="3089" max="3089" width="8.85546875" style="362" bestFit="1" customWidth="1"/>
    <col min="3090" max="3328" width="9" style="362"/>
    <col min="3329" max="3329" width="37.5703125" style="362" customWidth="1"/>
    <col min="3330" max="3330" width="13.7109375" style="362" customWidth="1"/>
    <col min="3331" max="3331" width="12.42578125" style="362" customWidth="1"/>
    <col min="3332" max="3332" width="13.7109375" style="362" customWidth="1"/>
    <col min="3333" max="3333" width="11.140625" style="362" customWidth="1"/>
    <col min="3334" max="3337" width="0" style="362" hidden="1" customWidth="1"/>
    <col min="3338" max="3343" width="9" style="362"/>
    <col min="3344" max="3344" width="7.5703125" style="362" bestFit="1" customWidth="1"/>
    <col min="3345" max="3345" width="8.85546875" style="362" bestFit="1" customWidth="1"/>
    <col min="3346" max="3584" width="9" style="362"/>
    <col min="3585" max="3585" width="37.5703125" style="362" customWidth="1"/>
    <col min="3586" max="3586" width="13.7109375" style="362" customWidth="1"/>
    <col min="3587" max="3587" width="12.42578125" style="362" customWidth="1"/>
    <col min="3588" max="3588" width="13.7109375" style="362" customWidth="1"/>
    <col min="3589" max="3589" width="11.140625" style="362" customWidth="1"/>
    <col min="3590" max="3593" width="0" style="362" hidden="1" customWidth="1"/>
    <col min="3594" max="3599" width="9" style="362"/>
    <col min="3600" max="3600" width="7.5703125" style="362" bestFit="1" customWidth="1"/>
    <col min="3601" max="3601" width="8.85546875" style="362" bestFit="1" customWidth="1"/>
    <col min="3602" max="3840" width="9" style="362"/>
    <col min="3841" max="3841" width="37.5703125" style="362" customWidth="1"/>
    <col min="3842" max="3842" width="13.7109375" style="362" customWidth="1"/>
    <col min="3843" max="3843" width="12.42578125" style="362" customWidth="1"/>
    <col min="3844" max="3844" width="13.7109375" style="362" customWidth="1"/>
    <col min="3845" max="3845" width="11.140625" style="362" customWidth="1"/>
    <col min="3846" max="3849" width="0" style="362" hidden="1" customWidth="1"/>
    <col min="3850" max="3855" width="9" style="362"/>
    <col min="3856" max="3856" width="7.5703125" style="362" bestFit="1" customWidth="1"/>
    <col min="3857" max="3857" width="8.85546875" style="362" bestFit="1" customWidth="1"/>
    <col min="3858" max="4096" width="9" style="362"/>
    <col min="4097" max="4097" width="37.5703125" style="362" customWidth="1"/>
    <col min="4098" max="4098" width="13.7109375" style="362" customWidth="1"/>
    <col min="4099" max="4099" width="12.42578125" style="362" customWidth="1"/>
    <col min="4100" max="4100" width="13.7109375" style="362" customWidth="1"/>
    <col min="4101" max="4101" width="11.140625" style="362" customWidth="1"/>
    <col min="4102" max="4105" width="0" style="362" hidden="1" customWidth="1"/>
    <col min="4106" max="4111" width="9" style="362"/>
    <col min="4112" max="4112" width="7.5703125" style="362" bestFit="1" customWidth="1"/>
    <col min="4113" max="4113" width="8.85546875" style="362" bestFit="1" customWidth="1"/>
    <col min="4114" max="4352" width="9" style="362"/>
    <col min="4353" max="4353" width="37.5703125" style="362" customWidth="1"/>
    <col min="4354" max="4354" width="13.7109375" style="362" customWidth="1"/>
    <col min="4355" max="4355" width="12.42578125" style="362" customWidth="1"/>
    <col min="4356" max="4356" width="13.7109375" style="362" customWidth="1"/>
    <col min="4357" max="4357" width="11.140625" style="362" customWidth="1"/>
    <col min="4358" max="4361" width="0" style="362" hidden="1" customWidth="1"/>
    <col min="4362" max="4367" width="9" style="362"/>
    <col min="4368" max="4368" width="7.5703125" style="362" bestFit="1" customWidth="1"/>
    <col min="4369" max="4369" width="8.85546875" style="362" bestFit="1" customWidth="1"/>
    <col min="4370" max="4608" width="9" style="362"/>
    <col min="4609" max="4609" width="37.5703125" style="362" customWidth="1"/>
    <col min="4610" max="4610" width="13.7109375" style="362" customWidth="1"/>
    <col min="4611" max="4611" width="12.42578125" style="362" customWidth="1"/>
    <col min="4612" max="4612" width="13.7109375" style="362" customWidth="1"/>
    <col min="4613" max="4613" width="11.140625" style="362" customWidth="1"/>
    <col min="4614" max="4617" width="0" style="362" hidden="1" customWidth="1"/>
    <col min="4618" max="4623" width="9" style="362"/>
    <col min="4624" max="4624" width="7.5703125" style="362" bestFit="1" customWidth="1"/>
    <col min="4625" max="4625" width="8.85546875" style="362" bestFit="1" customWidth="1"/>
    <col min="4626" max="4864" width="9" style="362"/>
    <col min="4865" max="4865" width="37.5703125" style="362" customWidth="1"/>
    <col min="4866" max="4866" width="13.7109375" style="362" customWidth="1"/>
    <col min="4867" max="4867" width="12.42578125" style="362" customWidth="1"/>
    <col min="4868" max="4868" width="13.7109375" style="362" customWidth="1"/>
    <col min="4869" max="4869" width="11.140625" style="362" customWidth="1"/>
    <col min="4870" max="4873" width="0" style="362" hidden="1" customWidth="1"/>
    <col min="4874" max="4879" width="9" style="362"/>
    <col min="4880" max="4880" width="7.5703125" style="362" bestFit="1" customWidth="1"/>
    <col min="4881" max="4881" width="8.85546875" style="362" bestFit="1" customWidth="1"/>
    <col min="4882" max="5120" width="9" style="362"/>
    <col min="5121" max="5121" width="37.5703125" style="362" customWidth="1"/>
    <col min="5122" max="5122" width="13.7109375" style="362" customWidth="1"/>
    <col min="5123" max="5123" width="12.42578125" style="362" customWidth="1"/>
    <col min="5124" max="5124" width="13.7109375" style="362" customWidth="1"/>
    <col min="5125" max="5125" width="11.140625" style="362" customWidth="1"/>
    <col min="5126" max="5129" width="0" style="362" hidden="1" customWidth="1"/>
    <col min="5130" max="5135" width="9" style="362"/>
    <col min="5136" max="5136" width="7.5703125" style="362" bestFit="1" customWidth="1"/>
    <col min="5137" max="5137" width="8.85546875" style="362" bestFit="1" customWidth="1"/>
    <col min="5138" max="5376" width="9" style="362"/>
    <col min="5377" max="5377" width="37.5703125" style="362" customWidth="1"/>
    <col min="5378" max="5378" width="13.7109375" style="362" customWidth="1"/>
    <col min="5379" max="5379" width="12.42578125" style="362" customWidth="1"/>
    <col min="5380" max="5380" width="13.7109375" style="362" customWidth="1"/>
    <col min="5381" max="5381" width="11.140625" style="362" customWidth="1"/>
    <col min="5382" max="5385" width="0" style="362" hidden="1" customWidth="1"/>
    <col min="5386" max="5391" width="9" style="362"/>
    <col min="5392" max="5392" width="7.5703125" style="362" bestFit="1" customWidth="1"/>
    <col min="5393" max="5393" width="8.85546875" style="362" bestFit="1" customWidth="1"/>
    <col min="5394" max="5632" width="9" style="362"/>
    <col min="5633" max="5633" width="37.5703125" style="362" customWidth="1"/>
    <col min="5634" max="5634" width="13.7109375" style="362" customWidth="1"/>
    <col min="5635" max="5635" width="12.42578125" style="362" customWidth="1"/>
    <col min="5636" max="5636" width="13.7109375" style="362" customWidth="1"/>
    <col min="5637" max="5637" width="11.140625" style="362" customWidth="1"/>
    <col min="5638" max="5641" width="0" style="362" hidden="1" customWidth="1"/>
    <col min="5642" max="5647" width="9" style="362"/>
    <col min="5648" max="5648" width="7.5703125" style="362" bestFit="1" customWidth="1"/>
    <col min="5649" max="5649" width="8.85546875" style="362" bestFit="1" customWidth="1"/>
    <col min="5650" max="5888" width="9" style="362"/>
    <col min="5889" max="5889" width="37.5703125" style="362" customWidth="1"/>
    <col min="5890" max="5890" width="13.7109375" style="362" customWidth="1"/>
    <col min="5891" max="5891" width="12.42578125" style="362" customWidth="1"/>
    <col min="5892" max="5892" width="13.7109375" style="362" customWidth="1"/>
    <col min="5893" max="5893" width="11.140625" style="362" customWidth="1"/>
    <col min="5894" max="5897" width="0" style="362" hidden="1" customWidth="1"/>
    <col min="5898" max="5903" width="9" style="362"/>
    <col min="5904" max="5904" width="7.5703125" style="362" bestFit="1" customWidth="1"/>
    <col min="5905" max="5905" width="8.85546875" style="362" bestFit="1" customWidth="1"/>
    <col min="5906" max="6144" width="9" style="362"/>
    <col min="6145" max="6145" width="37.5703125" style="362" customWidth="1"/>
    <col min="6146" max="6146" width="13.7109375" style="362" customWidth="1"/>
    <col min="6147" max="6147" width="12.42578125" style="362" customWidth="1"/>
    <col min="6148" max="6148" width="13.7109375" style="362" customWidth="1"/>
    <col min="6149" max="6149" width="11.140625" style="362" customWidth="1"/>
    <col min="6150" max="6153" width="0" style="362" hidden="1" customWidth="1"/>
    <col min="6154" max="6159" width="9" style="362"/>
    <col min="6160" max="6160" width="7.5703125" style="362" bestFit="1" customWidth="1"/>
    <col min="6161" max="6161" width="8.85546875" style="362" bestFit="1" customWidth="1"/>
    <col min="6162" max="6400" width="9" style="362"/>
    <col min="6401" max="6401" width="37.5703125" style="362" customWidth="1"/>
    <col min="6402" max="6402" width="13.7109375" style="362" customWidth="1"/>
    <col min="6403" max="6403" width="12.42578125" style="362" customWidth="1"/>
    <col min="6404" max="6404" width="13.7109375" style="362" customWidth="1"/>
    <col min="6405" max="6405" width="11.140625" style="362" customWidth="1"/>
    <col min="6406" max="6409" width="0" style="362" hidden="1" customWidth="1"/>
    <col min="6410" max="6415" width="9" style="362"/>
    <col min="6416" max="6416" width="7.5703125" style="362" bestFit="1" customWidth="1"/>
    <col min="6417" max="6417" width="8.85546875" style="362" bestFit="1" customWidth="1"/>
    <col min="6418" max="6656" width="9" style="362"/>
    <col min="6657" max="6657" width="37.5703125" style="362" customWidth="1"/>
    <col min="6658" max="6658" width="13.7109375" style="362" customWidth="1"/>
    <col min="6659" max="6659" width="12.42578125" style="362" customWidth="1"/>
    <col min="6660" max="6660" width="13.7109375" style="362" customWidth="1"/>
    <col min="6661" max="6661" width="11.140625" style="362" customWidth="1"/>
    <col min="6662" max="6665" width="0" style="362" hidden="1" customWidth="1"/>
    <col min="6666" max="6671" width="9" style="362"/>
    <col min="6672" max="6672" width="7.5703125" style="362" bestFit="1" customWidth="1"/>
    <col min="6673" max="6673" width="8.85546875" style="362" bestFit="1" customWidth="1"/>
    <col min="6674" max="6912" width="9" style="362"/>
    <col min="6913" max="6913" width="37.5703125" style="362" customWidth="1"/>
    <col min="6914" max="6914" width="13.7109375" style="362" customWidth="1"/>
    <col min="6915" max="6915" width="12.42578125" style="362" customWidth="1"/>
    <col min="6916" max="6916" width="13.7109375" style="362" customWidth="1"/>
    <col min="6917" max="6917" width="11.140625" style="362" customWidth="1"/>
    <col min="6918" max="6921" width="0" style="362" hidden="1" customWidth="1"/>
    <col min="6922" max="6927" width="9" style="362"/>
    <col min="6928" max="6928" width="7.5703125" style="362" bestFit="1" customWidth="1"/>
    <col min="6929" max="6929" width="8.85546875" style="362" bestFit="1" customWidth="1"/>
    <col min="6930" max="7168" width="9" style="362"/>
    <col min="7169" max="7169" width="37.5703125" style="362" customWidth="1"/>
    <col min="7170" max="7170" width="13.7109375" style="362" customWidth="1"/>
    <col min="7171" max="7171" width="12.42578125" style="362" customWidth="1"/>
    <col min="7172" max="7172" width="13.7109375" style="362" customWidth="1"/>
    <col min="7173" max="7173" width="11.140625" style="362" customWidth="1"/>
    <col min="7174" max="7177" width="0" style="362" hidden="1" customWidth="1"/>
    <col min="7178" max="7183" width="9" style="362"/>
    <col min="7184" max="7184" width="7.5703125" style="362" bestFit="1" customWidth="1"/>
    <col min="7185" max="7185" width="8.85546875" style="362" bestFit="1" customWidth="1"/>
    <col min="7186" max="7424" width="9" style="362"/>
    <col min="7425" max="7425" width="37.5703125" style="362" customWidth="1"/>
    <col min="7426" max="7426" width="13.7109375" style="362" customWidth="1"/>
    <col min="7427" max="7427" width="12.42578125" style="362" customWidth="1"/>
    <col min="7428" max="7428" width="13.7109375" style="362" customWidth="1"/>
    <col min="7429" max="7429" width="11.140625" style="362" customWidth="1"/>
    <col min="7430" max="7433" width="0" style="362" hidden="1" customWidth="1"/>
    <col min="7434" max="7439" width="9" style="362"/>
    <col min="7440" max="7440" width="7.5703125" style="362" bestFit="1" customWidth="1"/>
    <col min="7441" max="7441" width="8.85546875" style="362" bestFit="1" customWidth="1"/>
    <col min="7442" max="7680" width="9" style="362"/>
    <col min="7681" max="7681" width="37.5703125" style="362" customWidth="1"/>
    <col min="7682" max="7682" width="13.7109375" style="362" customWidth="1"/>
    <col min="7683" max="7683" width="12.42578125" style="362" customWidth="1"/>
    <col min="7684" max="7684" width="13.7109375" style="362" customWidth="1"/>
    <col min="7685" max="7685" width="11.140625" style="362" customWidth="1"/>
    <col min="7686" max="7689" width="0" style="362" hidden="1" customWidth="1"/>
    <col min="7690" max="7695" width="9" style="362"/>
    <col min="7696" max="7696" width="7.5703125" style="362" bestFit="1" customWidth="1"/>
    <col min="7697" max="7697" width="8.85546875" style="362" bestFit="1" customWidth="1"/>
    <col min="7698" max="7936" width="9" style="362"/>
    <col min="7937" max="7937" width="37.5703125" style="362" customWidth="1"/>
    <col min="7938" max="7938" width="13.7109375" style="362" customWidth="1"/>
    <col min="7939" max="7939" width="12.42578125" style="362" customWidth="1"/>
    <col min="7940" max="7940" width="13.7109375" style="362" customWidth="1"/>
    <col min="7941" max="7941" width="11.140625" style="362" customWidth="1"/>
    <col min="7942" max="7945" width="0" style="362" hidden="1" customWidth="1"/>
    <col min="7946" max="7951" width="9" style="362"/>
    <col min="7952" max="7952" width="7.5703125" style="362" bestFit="1" customWidth="1"/>
    <col min="7953" max="7953" width="8.85546875" style="362" bestFit="1" customWidth="1"/>
    <col min="7954" max="8192" width="9" style="362"/>
    <col min="8193" max="8193" width="37.5703125" style="362" customWidth="1"/>
    <col min="8194" max="8194" width="13.7109375" style="362" customWidth="1"/>
    <col min="8195" max="8195" width="12.42578125" style="362" customWidth="1"/>
    <col min="8196" max="8196" width="13.7109375" style="362" customWidth="1"/>
    <col min="8197" max="8197" width="11.140625" style="362" customWidth="1"/>
    <col min="8198" max="8201" width="0" style="362" hidden="1" customWidth="1"/>
    <col min="8202" max="8207" width="9" style="362"/>
    <col min="8208" max="8208" width="7.5703125" style="362" bestFit="1" customWidth="1"/>
    <col min="8209" max="8209" width="8.85546875" style="362" bestFit="1" customWidth="1"/>
    <col min="8210" max="8448" width="9" style="362"/>
    <col min="8449" max="8449" width="37.5703125" style="362" customWidth="1"/>
    <col min="8450" max="8450" width="13.7109375" style="362" customWidth="1"/>
    <col min="8451" max="8451" width="12.42578125" style="362" customWidth="1"/>
    <col min="8452" max="8452" width="13.7109375" style="362" customWidth="1"/>
    <col min="8453" max="8453" width="11.140625" style="362" customWidth="1"/>
    <col min="8454" max="8457" width="0" style="362" hidden="1" customWidth="1"/>
    <col min="8458" max="8463" width="9" style="362"/>
    <col min="8464" max="8464" width="7.5703125" style="362" bestFit="1" customWidth="1"/>
    <col min="8465" max="8465" width="8.85546875" style="362" bestFit="1" customWidth="1"/>
    <col min="8466" max="8704" width="9" style="362"/>
    <col min="8705" max="8705" width="37.5703125" style="362" customWidth="1"/>
    <col min="8706" max="8706" width="13.7109375" style="362" customWidth="1"/>
    <col min="8707" max="8707" width="12.42578125" style="362" customWidth="1"/>
    <col min="8708" max="8708" width="13.7109375" style="362" customWidth="1"/>
    <col min="8709" max="8709" width="11.140625" style="362" customWidth="1"/>
    <col min="8710" max="8713" width="0" style="362" hidden="1" customWidth="1"/>
    <col min="8714" max="8719" width="9" style="362"/>
    <col min="8720" max="8720" width="7.5703125" style="362" bestFit="1" customWidth="1"/>
    <col min="8721" max="8721" width="8.85546875" style="362" bestFit="1" customWidth="1"/>
    <col min="8722" max="8960" width="9" style="362"/>
    <col min="8961" max="8961" width="37.5703125" style="362" customWidth="1"/>
    <col min="8962" max="8962" width="13.7109375" style="362" customWidth="1"/>
    <col min="8963" max="8963" width="12.42578125" style="362" customWidth="1"/>
    <col min="8964" max="8964" width="13.7109375" style="362" customWidth="1"/>
    <col min="8965" max="8965" width="11.140625" style="362" customWidth="1"/>
    <col min="8966" max="8969" width="0" style="362" hidden="1" customWidth="1"/>
    <col min="8970" max="8975" width="9" style="362"/>
    <col min="8976" max="8976" width="7.5703125" style="362" bestFit="1" customWidth="1"/>
    <col min="8977" max="8977" width="8.85546875" style="362" bestFit="1" customWidth="1"/>
    <col min="8978" max="9216" width="9" style="362"/>
    <col min="9217" max="9217" width="37.5703125" style="362" customWidth="1"/>
    <col min="9218" max="9218" width="13.7109375" style="362" customWidth="1"/>
    <col min="9219" max="9219" width="12.42578125" style="362" customWidth="1"/>
    <col min="9220" max="9220" width="13.7109375" style="362" customWidth="1"/>
    <col min="9221" max="9221" width="11.140625" style="362" customWidth="1"/>
    <col min="9222" max="9225" width="0" style="362" hidden="1" customWidth="1"/>
    <col min="9226" max="9231" width="9" style="362"/>
    <col min="9232" max="9232" width="7.5703125" style="362" bestFit="1" customWidth="1"/>
    <col min="9233" max="9233" width="8.85546875" style="362" bestFit="1" customWidth="1"/>
    <col min="9234" max="9472" width="9" style="362"/>
    <col min="9473" max="9473" width="37.5703125" style="362" customWidth="1"/>
    <col min="9474" max="9474" width="13.7109375" style="362" customWidth="1"/>
    <col min="9475" max="9475" width="12.42578125" style="362" customWidth="1"/>
    <col min="9476" max="9476" width="13.7109375" style="362" customWidth="1"/>
    <col min="9477" max="9477" width="11.140625" style="362" customWidth="1"/>
    <col min="9478" max="9481" width="0" style="362" hidden="1" customWidth="1"/>
    <col min="9482" max="9487" width="9" style="362"/>
    <col min="9488" max="9488" width="7.5703125" style="362" bestFit="1" customWidth="1"/>
    <col min="9489" max="9489" width="8.85546875" style="362" bestFit="1" customWidth="1"/>
    <col min="9490" max="9728" width="9" style="362"/>
    <col min="9729" max="9729" width="37.5703125" style="362" customWidth="1"/>
    <col min="9730" max="9730" width="13.7109375" style="362" customWidth="1"/>
    <col min="9731" max="9731" width="12.42578125" style="362" customWidth="1"/>
    <col min="9732" max="9732" width="13.7109375" style="362" customWidth="1"/>
    <col min="9733" max="9733" width="11.140625" style="362" customWidth="1"/>
    <col min="9734" max="9737" width="0" style="362" hidden="1" customWidth="1"/>
    <col min="9738" max="9743" width="9" style="362"/>
    <col min="9744" max="9744" width="7.5703125" style="362" bestFit="1" customWidth="1"/>
    <col min="9745" max="9745" width="8.85546875" style="362" bestFit="1" customWidth="1"/>
    <col min="9746" max="9984" width="9" style="362"/>
    <col min="9985" max="9985" width="37.5703125" style="362" customWidth="1"/>
    <col min="9986" max="9986" width="13.7109375" style="362" customWidth="1"/>
    <col min="9987" max="9987" width="12.42578125" style="362" customWidth="1"/>
    <col min="9988" max="9988" width="13.7109375" style="362" customWidth="1"/>
    <col min="9989" max="9989" width="11.140625" style="362" customWidth="1"/>
    <col min="9990" max="9993" width="0" style="362" hidden="1" customWidth="1"/>
    <col min="9994" max="9999" width="9" style="362"/>
    <col min="10000" max="10000" width="7.5703125" style="362" bestFit="1" customWidth="1"/>
    <col min="10001" max="10001" width="8.85546875" style="362" bestFit="1" customWidth="1"/>
    <col min="10002" max="10240" width="9" style="362"/>
    <col min="10241" max="10241" width="37.5703125" style="362" customWidth="1"/>
    <col min="10242" max="10242" width="13.7109375" style="362" customWidth="1"/>
    <col min="10243" max="10243" width="12.42578125" style="362" customWidth="1"/>
    <col min="10244" max="10244" width="13.7109375" style="362" customWidth="1"/>
    <col min="10245" max="10245" width="11.140625" style="362" customWidth="1"/>
    <col min="10246" max="10249" width="0" style="362" hidden="1" customWidth="1"/>
    <col min="10250" max="10255" width="9" style="362"/>
    <col min="10256" max="10256" width="7.5703125" style="362" bestFit="1" customWidth="1"/>
    <col min="10257" max="10257" width="8.85546875" style="362" bestFit="1" customWidth="1"/>
    <col min="10258" max="10496" width="9" style="362"/>
    <col min="10497" max="10497" width="37.5703125" style="362" customWidth="1"/>
    <col min="10498" max="10498" width="13.7109375" style="362" customWidth="1"/>
    <col min="10499" max="10499" width="12.42578125" style="362" customWidth="1"/>
    <col min="10500" max="10500" width="13.7109375" style="362" customWidth="1"/>
    <col min="10501" max="10501" width="11.140625" style="362" customWidth="1"/>
    <col min="10502" max="10505" width="0" style="362" hidden="1" customWidth="1"/>
    <col min="10506" max="10511" width="9" style="362"/>
    <col min="10512" max="10512" width="7.5703125" style="362" bestFit="1" customWidth="1"/>
    <col min="10513" max="10513" width="8.85546875" style="362" bestFit="1" customWidth="1"/>
    <col min="10514" max="10752" width="9" style="362"/>
    <col min="10753" max="10753" width="37.5703125" style="362" customWidth="1"/>
    <col min="10754" max="10754" width="13.7109375" style="362" customWidth="1"/>
    <col min="10755" max="10755" width="12.42578125" style="362" customWidth="1"/>
    <col min="10756" max="10756" width="13.7109375" style="362" customWidth="1"/>
    <col min="10757" max="10757" width="11.140625" style="362" customWidth="1"/>
    <col min="10758" max="10761" width="0" style="362" hidden="1" customWidth="1"/>
    <col min="10762" max="10767" width="9" style="362"/>
    <col min="10768" max="10768" width="7.5703125" style="362" bestFit="1" customWidth="1"/>
    <col min="10769" max="10769" width="8.85546875" style="362" bestFit="1" customWidth="1"/>
    <col min="10770" max="11008" width="9" style="362"/>
    <col min="11009" max="11009" width="37.5703125" style="362" customWidth="1"/>
    <col min="11010" max="11010" width="13.7109375" style="362" customWidth="1"/>
    <col min="11011" max="11011" width="12.42578125" style="362" customWidth="1"/>
    <col min="11012" max="11012" width="13.7109375" style="362" customWidth="1"/>
    <col min="11013" max="11013" width="11.140625" style="362" customWidth="1"/>
    <col min="11014" max="11017" width="0" style="362" hidden="1" customWidth="1"/>
    <col min="11018" max="11023" width="9" style="362"/>
    <col min="11024" max="11024" width="7.5703125" style="362" bestFit="1" customWidth="1"/>
    <col min="11025" max="11025" width="8.85546875" style="362" bestFit="1" customWidth="1"/>
    <col min="11026" max="11264" width="9" style="362"/>
    <col min="11265" max="11265" width="37.5703125" style="362" customWidth="1"/>
    <col min="11266" max="11266" width="13.7109375" style="362" customWidth="1"/>
    <col min="11267" max="11267" width="12.42578125" style="362" customWidth="1"/>
    <col min="11268" max="11268" width="13.7109375" style="362" customWidth="1"/>
    <col min="11269" max="11269" width="11.140625" style="362" customWidth="1"/>
    <col min="11270" max="11273" width="0" style="362" hidden="1" customWidth="1"/>
    <col min="11274" max="11279" width="9" style="362"/>
    <col min="11280" max="11280" width="7.5703125" style="362" bestFit="1" customWidth="1"/>
    <col min="11281" max="11281" width="8.85546875" style="362" bestFit="1" customWidth="1"/>
    <col min="11282" max="11520" width="9" style="362"/>
    <col min="11521" max="11521" width="37.5703125" style="362" customWidth="1"/>
    <col min="11522" max="11522" width="13.7109375" style="362" customWidth="1"/>
    <col min="11523" max="11523" width="12.42578125" style="362" customWidth="1"/>
    <col min="11524" max="11524" width="13.7109375" style="362" customWidth="1"/>
    <col min="11525" max="11525" width="11.140625" style="362" customWidth="1"/>
    <col min="11526" max="11529" width="0" style="362" hidden="1" customWidth="1"/>
    <col min="11530" max="11535" width="9" style="362"/>
    <col min="11536" max="11536" width="7.5703125" style="362" bestFit="1" customWidth="1"/>
    <col min="11537" max="11537" width="8.85546875" style="362" bestFit="1" customWidth="1"/>
    <col min="11538" max="11776" width="9" style="362"/>
    <col min="11777" max="11777" width="37.5703125" style="362" customWidth="1"/>
    <col min="11778" max="11778" width="13.7109375" style="362" customWidth="1"/>
    <col min="11779" max="11779" width="12.42578125" style="362" customWidth="1"/>
    <col min="11780" max="11780" width="13.7109375" style="362" customWidth="1"/>
    <col min="11781" max="11781" width="11.140625" style="362" customWidth="1"/>
    <col min="11782" max="11785" width="0" style="362" hidden="1" customWidth="1"/>
    <col min="11786" max="11791" width="9" style="362"/>
    <col min="11792" max="11792" width="7.5703125" style="362" bestFit="1" customWidth="1"/>
    <col min="11793" max="11793" width="8.85546875" style="362" bestFit="1" customWidth="1"/>
    <col min="11794" max="12032" width="9" style="362"/>
    <col min="12033" max="12033" width="37.5703125" style="362" customWidth="1"/>
    <col min="12034" max="12034" width="13.7109375" style="362" customWidth="1"/>
    <col min="12035" max="12035" width="12.42578125" style="362" customWidth="1"/>
    <col min="12036" max="12036" width="13.7109375" style="362" customWidth="1"/>
    <col min="12037" max="12037" width="11.140625" style="362" customWidth="1"/>
    <col min="12038" max="12041" width="0" style="362" hidden="1" customWidth="1"/>
    <col min="12042" max="12047" width="9" style="362"/>
    <col min="12048" max="12048" width="7.5703125" style="362" bestFit="1" customWidth="1"/>
    <col min="12049" max="12049" width="8.85546875" style="362" bestFit="1" customWidth="1"/>
    <col min="12050" max="12288" width="9" style="362"/>
    <col min="12289" max="12289" width="37.5703125" style="362" customWidth="1"/>
    <col min="12290" max="12290" width="13.7109375" style="362" customWidth="1"/>
    <col min="12291" max="12291" width="12.42578125" style="362" customWidth="1"/>
    <col min="12292" max="12292" width="13.7109375" style="362" customWidth="1"/>
    <col min="12293" max="12293" width="11.140625" style="362" customWidth="1"/>
    <col min="12294" max="12297" width="0" style="362" hidden="1" customWidth="1"/>
    <col min="12298" max="12303" width="9" style="362"/>
    <col min="12304" max="12304" width="7.5703125" style="362" bestFit="1" customWidth="1"/>
    <col min="12305" max="12305" width="8.85546875" style="362" bestFit="1" customWidth="1"/>
    <col min="12306" max="12544" width="9" style="362"/>
    <col min="12545" max="12545" width="37.5703125" style="362" customWidth="1"/>
    <col min="12546" max="12546" width="13.7109375" style="362" customWidth="1"/>
    <col min="12547" max="12547" width="12.42578125" style="362" customWidth="1"/>
    <col min="12548" max="12548" width="13.7109375" style="362" customWidth="1"/>
    <col min="12549" max="12549" width="11.140625" style="362" customWidth="1"/>
    <col min="12550" max="12553" width="0" style="362" hidden="1" customWidth="1"/>
    <col min="12554" max="12559" width="9" style="362"/>
    <col min="12560" max="12560" width="7.5703125" style="362" bestFit="1" customWidth="1"/>
    <col min="12561" max="12561" width="8.85546875" style="362" bestFit="1" customWidth="1"/>
    <col min="12562" max="12800" width="9" style="362"/>
    <col min="12801" max="12801" width="37.5703125" style="362" customWidth="1"/>
    <col min="12802" max="12802" width="13.7109375" style="362" customWidth="1"/>
    <col min="12803" max="12803" width="12.42578125" style="362" customWidth="1"/>
    <col min="12804" max="12804" width="13.7109375" style="362" customWidth="1"/>
    <col min="12805" max="12805" width="11.140625" style="362" customWidth="1"/>
    <col min="12806" max="12809" width="0" style="362" hidden="1" customWidth="1"/>
    <col min="12810" max="12815" width="9" style="362"/>
    <col min="12816" max="12816" width="7.5703125" style="362" bestFit="1" customWidth="1"/>
    <col min="12817" max="12817" width="8.85546875" style="362" bestFit="1" customWidth="1"/>
    <col min="12818" max="13056" width="9" style="362"/>
    <col min="13057" max="13057" width="37.5703125" style="362" customWidth="1"/>
    <col min="13058" max="13058" width="13.7109375" style="362" customWidth="1"/>
    <col min="13059" max="13059" width="12.42578125" style="362" customWidth="1"/>
    <col min="13060" max="13060" width="13.7109375" style="362" customWidth="1"/>
    <col min="13061" max="13061" width="11.140625" style="362" customWidth="1"/>
    <col min="13062" max="13065" width="0" style="362" hidden="1" customWidth="1"/>
    <col min="13066" max="13071" width="9" style="362"/>
    <col min="13072" max="13072" width="7.5703125" style="362" bestFit="1" customWidth="1"/>
    <col min="13073" max="13073" width="8.85546875" style="362" bestFit="1" customWidth="1"/>
    <col min="13074" max="13312" width="9" style="362"/>
    <col min="13313" max="13313" width="37.5703125" style="362" customWidth="1"/>
    <col min="13314" max="13314" width="13.7109375" style="362" customWidth="1"/>
    <col min="13315" max="13315" width="12.42578125" style="362" customWidth="1"/>
    <col min="13316" max="13316" width="13.7109375" style="362" customWidth="1"/>
    <col min="13317" max="13317" width="11.140625" style="362" customWidth="1"/>
    <col min="13318" max="13321" width="0" style="362" hidden="1" customWidth="1"/>
    <col min="13322" max="13327" width="9" style="362"/>
    <col min="13328" max="13328" width="7.5703125" style="362" bestFit="1" customWidth="1"/>
    <col min="13329" max="13329" width="8.85546875" style="362" bestFit="1" customWidth="1"/>
    <col min="13330" max="13568" width="9" style="362"/>
    <col min="13569" max="13569" width="37.5703125" style="362" customWidth="1"/>
    <col min="13570" max="13570" width="13.7109375" style="362" customWidth="1"/>
    <col min="13571" max="13571" width="12.42578125" style="362" customWidth="1"/>
    <col min="13572" max="13572" width="13.7109375" style="362" customWidth="1"/>
    <col min="13573" max="13573" width="11.140625" style="362" customWidth="1"/>
    <col min="13574" max="13577" width="0" style="362" hidden="1" customWidth="1"/>
    <col min="13578" max="13583" width="9" style="362"/>
    <col min="13584" max="13584" width="7.5703125" style="362" bestFit="1" customWidth="1"/>
    <col min="13585" max="13585" width="8.85546875" style="362" bestFit="1" customWidth="1"/>
    <col min="13586" max="13824" width="9" style="362"/>
    <col min="13825" max="13825" width="37.5703125" style="362" customWidth="1"/>
    <col min="13826" max="13826" width="13.7109375" style="362" customWidth="1"/>
    <col min="13827" max="13827" width="12.42578125" style="362" customWidth="1"/>
    <col min="13828" max="13828" width="13.7109375" style="362" customWidth="1"/>
    <col min="13829" max="13829" width="11.140625" style="362" customWidth="1"/>
    <col min="13830" max="13833" width="0" style="362" hidden="1" customWidth="1"/>
    <col min="13834" max="13839" width="9" style="362"/>
    <col min="13840" max="13840" width="7.5703125" style="362" bestFit="1" customWidth="1"/>
    <col min="13841" max="13841" width="8.85546875" style="362" bestFit="1" customWidth="1"/>
    <col min="13842" max="14080" width="9" style="362"/>
    <col min="14081" max="14081" width="37.5703125" style="362" customWidth="1"/>
    <col min="14082" max="14082" width="13.7109375" style="362" customWidth="1"/>
    <col min="14083" max="14083" width="12.42578125" style="362" customWidth="1"/>
    <col min="14084" max="14084" width="13.7109375" style="362" customWidth="1"/>
    <col min="14085" max="14085" width="11.140625" style="362" customWidth="1"/>
    <col min="14086" max="14089" width="0" style="362" hidden="1" customWidth="1"/>
    <col min="14090" max="14095" width="9" style="362"/>
    <col min="14096" max="14096" width="7.5703125" style="362" bestFit="1" customWidth="1"/>
    <col min="14097" max="14097" width="8.85546875" style="362" bestFit="1" customWidth="1"/>
    <col min="14098" max="14336" width="9" style="362"/>
    <col min="14337" max="14337" width="37.5703125" style="362" customWidth="1"/>
    <col min="14338" max="14338" width="13.7109375" style="362" customWidth="1"/>
    <col min="14339" max="14339" width="12.42578125" style="362" customWidth="1"/>
    <col min="14340" max="14340" width="13.7109375" style="362" customWidth="1"/>
    <col min="14341" max="14341" width="11.140625" style="362" customWidth="1"/>
    <col min="14342" max="14345" width="0" style="362" hidden="1" customWidth="1"/>
    <col min="14346" max="14351" width="9" style="362"/>
    <col min="14352" max="14352" width="7.5703125" style="362" bestFit="1" customWidth="1"/>
    <col min="14353" max="14353" width="8.85546875" style="362" bestFit="1" customWidth="1"/>
    <col min="14354" max="14592" width="9" style="362"/>
    <col min="14593" max="14593" width="37.5703125" style="362" customWidth="1"/>
    <col min="14594" max="14594" width="13.7109375" style="362" customWidth="1"/>
    <col min="14595" max="14595" width="12.42578125" style="362" customWidth="1"/>
    <col min="14596" max="14596" width="13.7109375" style="362" customWidth="1"/>
    <col min="14597" max="14597" width="11.140625" style="362" customWidth="1"/>
    <col min="14598" max="14601" width="0" style="362" hidden="1" customWidth="1"/>
    <col min="14602" max="14607" width="9" style="362"/>
    <col min="14608" max="14608" width="7.5703125" style="362" bestFit="1" customWidth="1"/>
    <col min="14609" max="14609" width="8.85546875" style="362" bestFit="1" customWidth="1"/>
    <col min="14610" max="14848" width="9" style="362"/>
    <col min="14849" max="14849" width="37.5703125" style="362" customWidth="1"/>
    <col min="14850" max="14850" width="13.7109375" style="362" customWidth="1"/>
    <col min="14851" max="14851" width="12.42578125" style="362" customWidth="1"/>
    <col min="14852" max="14852" width="13.7109375" style="362" customWidth="1"/>
    <col min="14853" max="14853" width="11.140625" style="362" customWidth="1"/>
    <col min="14854" max="14857" width="0" style="362" hidden="1" customWidth="1"/>
    <col min="14858" max="14863" width="9" style="362"/>
    <col min="14864" max="14864" width="7.5703125" style="362" bestFit="1" customWidth="1"/>
    <col min="14865" max="14865" width="8.85546875" style="362" bestFit="1" customWidth="1"/>
    <col min="14866" max="15104" width="9" style="362"/>
    <col min="15105" max="15105" width="37.5703125" style="362" customWidth="1"/>
    <col min="15106" max="15106" width="13.7109375" style="362" customWidth="1"/>
    <col min="15107" max="15107" width="12.42578125" style="362" customWidth="1"/>
    <col min="15108" max="15108" width="13.7109375" style="362" customWidth="1"/>
    <col min="15109" max="15109" width="11.140625" style="362" customWidth="1"/>
    <col min="15110" max="15113" width="0" style="362" hidden="1" customWidth="1"/>
    <col min="15114" max="15119" width="9" style="362"/>
    <col min="15120" max="15120" width="7.5703125" style="362" bestFit="1" customWidth="1"/>
    <col min="15121" max="15121" width="8.85546875" style="362" bestFit="1" customWidth="1"/>
    <col min="15122" max="15360" width="9" style="362"/>
    <col min="15361" max="15361" width="37.5703125" style="362" customWidth="1"/>
    <col min="15362" max="15362" width="13.7109375" style="362" customWidth="1"/>
    <col min="15363" max="15363" width="12.42578125" style="362" customWidth="1"/>
    <col min="15364" max="15364" width="13.7109375" style="362" customWidth="1"/>
    <col min="15365" max="15365" width="11.140625" style="362" customWidth="1"/>
    <col min="15366" max="15369" width="0" style="362" hidden="1" customWidth="1"/>
    <col min="15370" max="15375" width="9" style="362"/>
    <col min="15376" max="15376" width="7.5703125" style="362" bestFit="1" customWidth="1"/>
    <col min="15377" max="15377" width="8.85546875" style="362" bestFit="1" customWidth="1"/>
    <col min="15378" max="15616" width="9" style="362"/>
    <col min="15617" max="15617" width="37.5703125" style="362" customWidth="1"/>
    <col min="15618" max="15618" width="13.7109375" style="362" customWidth="1"/>
    <col min="15619" max="15619" width="12.42578125" style="362" customWidth="1"/>
    <col min="15620" max="15620" width="13.7109375" style="362" customWidth="1"/>
    <col min="15621" max="15621" width="11.140625" style="362" customWidth="1"/>
    <col min="15622" max="15625" width="0" style="362" hidden="1" customWidth="1"/>
    <col min="15626" max="15631" width="9" style="362"/>
    <col min="15632" max="15632" width="7.5703125" style="362" bestFit="1" customWidth="1"/>
    <col min="15633" max="15633" width="8.85546875" style="362" bestFit="1" customWidth="1"/>
    <col min="15634" max="15872" width="9" style="362"/>
    <col min="15873" max="15873" width="37.5703125" style="362" customWidth="1"/>
    <col min="15874" max="15874" width="13.7109375" style="362" customWidth="1"/>
    <col min="15875" max="15875" width="12.42578125" style="362" customWidth="1"/>
    <col min="15876" max="15876" width="13.7109375" style="362" customWidth="1"/>
    <col min="15877" max="15877" width="11.140625" style="362" customWidth="1"/>
    <col min="15878" max="15881" width="0" style="362" hidden="1" customWidth="1"/>
    <col min="15882" max="15887" width="9" style="362"/>
    <col min="15888" max="15888" width="7.5703125" style="362" bestFit="1" customWidth="1"/>
    <col min="15889" max="15889" width="8.85546875" style="362" bestFit="1" customWidth="1"/>
    <col min="15890" max="16128" width="9" style="362"/>
    <col min="16129" max="16129" width="37.5703125" style="362" customWidth="1"/>
    <col min="16130" max="16130" width="13.7109375" style="362" customWidth="1"/>
    <col min="16131" max="16131" width="12.42578125" style="362" customWidth="1"/>
    <col min="16132" max="16132" width="13.7109375" style="362" customWidth="1"/>
    <col min="16133" max="16133" width="11.140625" style="362" customWidth="1"/>
    <col min="16134" max="16137" width="0" style="362" hidden="1" customWidth="1"/>
    <col min="16138" max="16143" width="9" style="362"/>
    <col min="16144" max="16144" width="7.5703125" style="362" bestFit="1" customWidth="1"/>
    <col min="16145" max="16145" width="8.85546875" style="362" bestFit="1" customWidth="1"/>
    <col min="16146" max="16384" width="9" style="362"/>
  </cols>
  <sheetData>
    <row r="1" spans="1:9" ht="16.5">
      <c r="A1" s="12" t="s">
        <v>359</v>
      </c>
      <c r="B1" s="12"/>
      <c r="C1" s="12"/>
      <c r="D1" s="12"/>
      <c r="E1" s="12"/>
    </row>
    <row r="2" spans="1:9" s="364" customFormat="1" ht="15.75">
      <c r="A2" s="12" t="s">
        <v>1547</v>
      </c>
      <c r="B2" s="12"/>
      <c r="C2" s="12"/>
      <c r="D2" s="12"/>
      <c r="E2" s="12"/>
      <c r="I2" s="365"/>
    </row>
    <row r="3" spans="1:9" s="369" customFormat="1" ht="15.75">
      <c r="A3" s="366" t="s">
        <v>360</v>
      </c>
      <c r="B3" s="367"/>
      <c r="C3" s="367"/>
      <c r="D3" s="367"/>
      <c r="E3" s="368" t="s">
        <v>361</v>
      </c>
      <c r="I3" s="370"/>
    </row>
    <row r="4" spans="1:9" ht="15.95" customHeight="1">
      <c r="A4" s="371"/>
      <c r="B4" s="1761" t="s">
        <v>248</v>
      </c>
      <c r="C4" s="1762"/>
      <c r="D4" s="1762"/>
      <c r="E4" s="1763"/>
      <c r="F4" s="1761" t="s">
        <v>362</v>
      </c>
      <c r="G4" s="1762"/>
      <c r="H4" s="1762"/>
      <c r="I4" s="1763"/>
    </row>
    <row r="5" spans="1:9" ht="15.95" customHeight="1">
      <c r="A5" s="372" t="s">
        <v>363</v>
      </c>
      <c r="B5" s="1764" t="s">
        <v>364</v>
      </c>
      <c r="C5" s="1765"/>
      <c r="D5" s="1765"/>
      <c r="E5" s="1766"/>
      <c r="F5" s="1764" t="s">
        <v>364</v>
      </c>
      <c r="G5" s="1765"/>
      <c r="H5" s="1765"/>
      <c r="I5" s="1766"/>
    </row>
    <row r="6" spans="1:9" ht="15.95" customHeight="1">
      <c r="A6" s="373" t="s">
        <v>64</v>
      </c>
      <c r="B6" s="374" t="s">
        <v>289</v>
      </c>
      <c r="C6" s="374" t="s">
        <v>290</v>
      </c>
      <c r="D6" s="374" t="s">
        <v>66</v>
      </c>
      <c r="E6" s="375" t="s">
        <v>365</v>
      </c>
      <c r="F6" s="374" t="s">
        <v>289</v>
      </c>
      <c r="G6" s="374" t="s">
        <v>290</v>
      </c>
      <c r="H6" s="374" t="s">
        <v>66</v>
      </c>
      <c r="I6" s="1767" t="s">
        <v>366</v>
      </c>
    </row>
    <row r="7" spans="1:9" ht="15.95" customHeight="1">
      <c r="A7" s="376"/>
      <c r="B7" s="377" t="s">
        <v>367</v>
      </c>
      <c r="C7" s="377" t="s">
        <v>96</v>
      </c>
      <c r="D7" s="377" t="s">
        <v>67</v>
      </c>
      <c r="E7" s="378" t="s">
        <v>366</v>
      </c>
      <c r="F7" s="377" t="s">
        <v>367</v>
      </c>
      <c r="G7" s="377" t="s">
        <v>96</v>
      </c>
      <c r="H7" s="377" t="s">
        <v>67</v>
      </c>
      <c r="I7" s="1768"/>
    </row>
    <row r="8" spans="1:9" ht="16.5" customHeight="1">
      <c r="A8" s="379" t="s">
        <v>134</v>
      </c>
      <c r="B8" s="1743">
        <v>858689</v>
      </c>
      <c r="C8" s="1743">
        <v>134219</v>
      </c>
      <c r="D8" s="1743">
        <f>SUM(B8:C9)</f>
        <v>992908</v>
      </c>
      <c r="E8" s="1745">
        <f>B8/D8*100</f>
        <v>86.482231989267888</v>
      </c>
      <c r="F8" s="1769">
        <v>197314</v>
      </c>
      <c r="G8" s="1769">
        <v>36169</v>
      </c>
      <c r="H8" s="1769">
        <f>SUM(F8:G9)</f>
        <v>233483</v>
      </c>
      <c r="I8" s="1770">
        <f>F8/H8*100</f>
        <v>84.508936410787939</v>
      </c>
    </row>
    <row r="9" spans="1:9" ht="12.95" customHeight="1">
      <c r="A9" s="380" t="s">
        <v>135</v>
      </c>
      <c r="B9" s="1751"/>
      <c r="C9" s="1751"/>
      <c r="D9" s="1743"/>
      <c r="E9" s="1745"/>
      <c r="F9" s="1757"/>
      <c r="G9" s="1757"/>
      <c r="H9" s="1757"/>
      <c r="I9" s="1745"/>
    </row>
    <row r="10" spans="1:9" ht="16.5" customHeight="1">
      <c r="A10" s="381" t="s">
        <v>368</v>
      </c>
      <c r="B10" s="1751">
        <v>177342</v>
      </c>
      <c r="C10" s="1751">
        <v>112572</v>
      </c>
      <c r="D10" s="1743">
        <f>SUM(B10:C11)</f>
        <v>289914</v>
      </c>
      <c r="E10" s="1745">
        <f>B10/D10*100</f>
        <v>61.170554026366439</v>
      </c>
      <c r="F10" s="1755"/>
      <c r="G10" s="1755"/>
      <c r="H10" s="1755"/>
      <c r="I10" s="1760"/>
    </row>
    <row r="11" spans="1:9" ht="12.95" customHeight="1">
      <c r="A11" s="382" t="s">
        <v>137</v>
      </c>
      <c r="B11" s="1751"/>
      <c r="C11" s="1751"/>
      <c r="D11" s="1743"/>
      <c r="E11" s="1745"/>
      <c r="F11" s="1755"/>
      <c r="G11" s="1755"/>
      <c r="H11" s="1755"/>
      <c r="I11" s="1760"/>
    </row>
    <row r="12" spans="1:9" ht="16.5" customHeight="1">
      <c r="A12" s="381" t="s">
        <v>369</v>
      </c>
      <c r="B12" s="1743">
        <v>274447</v>
      </c>
      <c r="C12" s="1743">
        <v>41009</v>
      </c>
      <c r="D12" s="1743">
        <f>SUM(B12:C13)</f>
        <v>315456</v>
      </c>
      <c r="E12" s="1745">
        <f>B12/D12*100</f>
        <v>87.000088760397645</v>
      </c>
      <c r="F12" s="1755"/>
      <c r="G12" s="1755"/>
      <c r="H12" s="1755"/>
      <c r="I12" s="1760"/>
    </row>
    <row r="13" spans="1:9" ht="12.75" customHeight="1">
      <c r="A13" s="382" t="s">
        <v>139</v>
      </c>
      <c r="B13" s="1751"/>
      <c r="C13" s="1751"/>
      <c r="D13" s="1743"/>
      <c r="E13" s="1745"/>
      <c r="F13" s="1755"/>
      <c r="G13" s="1755"/>
      <c r="H13" s="1755"/>
      <c r="I13" s="1760"/>
    </row>
    <row r="14" spans="1:9" ht="16.5" customHeight="1">
      <c r="A14" s="381" t="s">
        <v>155</v>
      </c>
      <c r="B14" s="1743">
        <v>10125740</v>
      </c>
      <c r="C14" s="1743">
        <v>1380783</v>
      </c>
      <c r="D14" s="1743">
        <f>SUM(B14:C15)</f>
        <v>11506523</v>
      </c>
      <c r="E14" s="1745">
        <f>B14/D14*100</f>
        <v>87.999997914226569</v>
      </c>
      <c r="F14" s="1755"/>
      <c r="G14" s="1755"/>
      <c r="H14" s="1755"/>
      <c r="I14" s="1760"/>
    </row>
    <row r="15" spans="1:9" ht="12.95" customHeight="1">
      <c r="A15" s="382" t="s">
        <v>157</v>
      </c>
      <c r="B15" s="1743"/>
      <c r="C15" s="1743"/>
      <c r="D15" s="1743"/>
      <c r="E15" s="1745"/>
      <c r="F15" s="1755"/>
      <c r="G15" s="1755"/>
      <c r="H15" s="1755"/>
      <c r="I15" s="1760"/>
    </row>
    <row r="16" spans="1:9" ht="16.5" customHeight="1">
      <c r="A16" s="381" t="s">
        <v>159</v>
      </c>
      <c r="B16" s="1743" t="s">
        <v>370</v>
      </c>
      <c r="C16" s="1743" t="s">
        <v>370</v>
      </c>
      <c r="D16" s="1743">
        <v>3210873</v>
      </c>
      <c r="E16" s="1745" t="s">
        <v>370</v>
      </c>
      <c r="F16" s="1757" t="s">
        <v>370</v>
      </c>
      <c r="G16" s="1757" t="s">
        <v>370</v>
      </c>
      <c r="H16" s="1757">
        <v>547964</v>
      </c>
      <c r="I16" s="1745" t="s">
        <v>370</v>
      </c>
    </row>
    <row r="17" spans="1:17" ht="12.95" customHeight="1">
      <c r="A17" s="382" t="s">
        <v>161</v>
      </c>
      <c r="B17" s="1751"/>
      <c r="C17" s="1751"/>
      <c r="D17" s="1743"/>
      <c r="E17" s="1745"/>
      <c r="F17" s="1757"/>
      <c r="G17" s="1757"/>
      <c r="H17" s="1757"/>
      <c r="I17" s="1745"/>
    </row>
    <row r="18" spans="1:17" ht="16.5" customHeight="1">
      <c r="A18" s="381" t="s">
        <v>160</v>
      </c>
      <c r="B18" s="1743" t="s">
        <v>370</v>
      </c>
      <c r="C18" s="1743" t="s">
        <v>370</v>
      </c>
      <c r="D18" s="1743">
        <v>4142867</v>
      </c>
      <c r="E18" s="1745" t="s">
        <v>370</v>
      </c>
      <c r="F18" s="1755"/>
      <c r="G18" s="1755"/>
      <c r="H18" s="1755"/>
      <c r="I18" s="1760"/>
    </row>
    <row r="19" spans="1:17" ht="12.95" customHeight="1">
      <c r="A19" s="382" t="s">
        <v>162</v>
      </c>
      <c r="B19" s="1743"/>
      <c r="C19" s="1743"/>
      <c r="D19" s="1743"/>
      <c r="E19" s="1745"/>
      <c r="F19" s="1755"/>
      <c r="G19" s="1755"/>
      <c r="H19" s="1755"/>
      <c r="I19" s="1760"/>
    </row>
    <row r="20" spans="1:17" ht="16.5" customHeight="1">
      <c r="A20" s="381" t="s">
        <v>144</v>
      </c>
      <c r="B20" s="1743">
        <v>872532</v>
      </c>
      <c r="C20" s="1743">
        <v>81417</v>
      </c>
      <c r="D20" s="1743">
        <f>SUM(B20:C21)</f>
        <v>953949</v>
      </c>
      <c r="E20" s="1745">
        <f>B20/D20*100</f>
        <v>91.465267011129527</v>
      </c>
      <c r="F20" s="1757">
        <v>49421</v>
      </c>
      <c r="G20" s="1757">
        <v>3992</v>
      </c>
      <c r="H20" s="1757">
        <f>SUM(F20:G21)</f>
        <v>53413</v>
      </c>
      <c r="I20" s="1745">
        <f>F20/H20*100</f>
        <v>92.526164042461573</v>
      </c>
      <c r="J20" s="364"/>
      <c r="K20" s="364"/>
      <c r="L20" s="364"/>
    </row>
    <row r="21" spans="1:17" ht="12.95" customHeight="1">
      <c r="A21" s="382" t="s">
        <v>145</v>
      </c>
      <c r="B21" s="1743"/>
      <c r="C21" s="1743"/>
      <c r="D21" s="1743"/>
      <c r="E21" s="1745"/>
      <c r="F21" s="1757"/>
      <c r="G21" s="1757"/>
      <c r="H21" s="1757"/>
      <c r="I21" s="1745"/>
    </row>
    <row r="22" spans="1:17" ht="16.5" customHeight="1">
      <c r="A22" s="383" t="s">
        <v>146</v>
      </c>
      <c r="B22" s="1743">
        <v>303945</v>
      </c>
      <c r="C22" s="1743">
        <v>25697</v>
      </c>
      <c r="D22" s="1743">
        <f>SUM(B22:C23)</f>
        <v>329642</v>
      </c>
      <c r="E22" s="1745">
        <f>B22/D22*100</f>
        <v>92.204573446344824</v>
      </c>
      <c r="F22" s="1757">
        <v>49436</v>
      </c>
      <c r="G22" s="1757">
        <v>4013</v>
      </c>
      <c r="H22" s="1757">
        <f>SUM(F22:G23)</f>
        <v>53449</v>
      </c>
      <c r="I22" s="1745">
        <f>F22/H22*100</f>
        <v>92.491908174147312</v>
      </c>
      <c r="O22" s="364"/>
      <c r="P22" s="364"/>
      <c r="Q22" s="364"/>
    </row>
    <row r="23" spans="1:17" ht="12.95" customHeight="1">
      <c r="A23" s="383" t="s">
        <v>147</v>
      </c>
      <c r="B23" s="1748"/>
      <c r="C23" s="1748"/>
      <c r="D23" s="1748"/>
      <c r="E23" s="1750"/>
      <c r="F23" s="1759"/>
      <c r="G23" s="1759"/>
      <c r="H23" s="1757"/>
      <c r="I23" s="1745"/>
      <c r="O23" s="364"/>
      <c r="P23" s="364"/>
      <c r="Q23" s="364"/>
    </row>
    <row r="24" spans="1:17" ht="16.5" customHeight="1">
      <c r="A24" s="384" t="s">
        <v>148</v>
      </c>
      <c r="B24" s="1743">
        <v>557104</v>
      </c>
      <c r="C24" s="1743">
        <v>115012</v>
      </c>
      <c r="D24" s="1743">
        <f>SUM(B24:C25)</f>
        <v>672116</v>
      </c>
      <c r="E24" s="1745">
        <f>B24/D24*100</f>
        <v>82.888072892179324</v>
      </c>
      <c r="F24" s="1757">
        <v>158832</v>
      </c>
      <c r="G24" s="1757">
        <v>21165</v>
      </c>
      <c r="H24" s="1757">
        <f>SUM(F24:G25)</f>
        <v>179997</v>
      </c>
      <c r="I24" s="1745">
        <f>F24/H24*100</f>
        <v>88.241470691178179</v>
      </c>
      <c r="O24" s="364"/>
      <c r="P24" s="364"/>
      <c r="Q24" s="364"/>
    </row>
    <row r="25" spans="1:17" ht="12.95" customHeight="1">
      <c r="A25" s="382" t="s">
        <v>164</v>
      </c>
      <c r="B25" s="1743"/>
      <c r="C25" s="1743"/>
      <c r="D25" s="1743"/>
      <c r="E25" s="1745"/>
      <c r="F25" s="1757"/>
      <c r="G25" s="1757"/>
      <c r="H25" s="1757"/>
      <c r="I25" s="1745"/>
      <c r="K25" s="385"/>
    </row>
    <row r="26" spans="1:17" ht="16.5" customHeight="1">
      <c r="A26" s="381" t="s">
        <v>371</v>
      </c>
      <c r="B26" s="1743" t="s">
        <v>370</v>
      </c>
      <c r="C26" s="1743" t="s">
        <v>370</v>
      </c>
      <c r="D26" s="1743">
        <v>934167</v>
      </c>
      <c r="E26" s="1745" t="s">
        <v>370</v>
      </c>
      <c r="F26" s="1758" t="s">
        <v>370</v>
      </c>
      <c r="G26" s="1758" t="s">
        <v>370</v>
      </c>
      <c r="H26" s="1757">
        <v>42228</v>
      </c>
      <c r="I26" s="1745" t="s">
        <v>370</v>
      </c>
    </row>
    <row r="27" spans="1:17" ht="12.95" customHeight="1">
      <c r="A27" s="382" t="s">
        <v>372</v>
      </c>
      <c r="B27" s="1743"/>
      <c r="C27" s="1743"/>
      <c r="D27" s="1743"/>
      <c r="E27" s="1745"/>
      <c r="F27" s="1758"/>
      <c r="G27" s="1758"/>
      <c r="H27" s="1757"/>
      <c r="I27" s="1745"/>
    </row>
    <row r="28" spans="1:17" ht="16.5" customHeight="1">
      <c r="A28" s="381" t="s">
        <v>169</v>
      </c>
      <c r="B28" s="1748">
        <v>55245</v>
      </c>
      <c r="C28" s="1748">
        <v>33606</v>
      </c>
      <c r="D28" s="1743">
        <f>SUM(B28:C29)</f>
        <v>88851</v>
      </c>
      <c r="E28" s="1745">
        <f>B28/D28*100</f>
        <v>62.177128000810342</v>
      </c>
      <c r="F28" s="1755"/>
      <c r="G28" s="1737"/>
      <c r="H28" s="1737"/>
      <c r="I28" s="1745"/>
    </row>
    <row r="29" spans="1:17" ht="12.95" customHeight="1">
      <c r="A29" s="381" t="s">
        <v>373</v>
      </c>
      <c r="B29" s="1747"/>
      <c r="C29" s="1747"/>
      <c r="D29" s="1743"/>
      <c r="E29" s="1745"/>
      <c r="F29" s="1755"/>
      <c r="G29" s="1737"/>
      <c r="H29" s="1737"/>
      <c r="I29" s="1745"/>
    </row>
    <row r="30" spans="1:17" ht="16.5" customHeight="1">
      <c r="A30" s="386" t="s">
        <v>150</v>
      </c>
      <c r="B30" s="1748">
        <v>33843</v>
      </c>
      <c r="C30" s="1748">
        <v>8110</v>
      </c>
      <c r="D30" s="1743">
        <f>SUM(B30:C31)</f>
        <v>41953</v>
      </c>
      <c r="E30" s="1745">
        <f>B30/D30*100</f>
        <v>80.668843706052002</v>
      </c>
      <c r="F30" s="1757">
        <v>3710</v>
      </c>
      <c r="G30" s="1756">
        <v>951</v>
      </c>
      <c r="H30" s="1756">
        <f>SUM(F30:G31)</f>
        <v>4661</v>
      </c>
      <c r="I30" s="1745">
        <f>F30/H30*100</f>
        <v>79.59665307873847</v>
      </c>
    </row>
    <row r="31" spans="1:17" ht="12.95" customHeight="1">
      <c r="A31" s="387" t="s">
        <v>151</v>
      </c>
      <c r="B31" s="1747"/>
      <c r="C31" s="1747"/>
      <c r="D31" s="1743"/>
      <c r="E31" s="1745"/>
      <c r="F31" s="1757"/>
      <c r="G31" s="1756"/>
      <c r="H31" s="1756"/>
      <c r="I31" s="1745"/>
    </row>
    <row r="32" spans="1:17" ht="16.5" customHeight="1">
      <c r="A32" s="388" t="s">
        <v>152</v>
      </c>
      <c r="B32" s="1743">
        <v>16607</v>
      </c>
      <c r="C32" s="1743">
        <v>7026</v>
      </c>
      <c r="D32" s="1743">
        <f>SUM(B32:C33)</f>
        <v>23633</v>
      </c>
      <c r="E32" s="1745">
        <f>B32/D32*100</f>
        <v>70.270384631659127</v>
      </c>
      <c r="F32" s="1757">
        <v>12706</v>
      </c>
      <c r="G32" s="1757">
        <v>4939</v>
      </c>
      <c r="H32" s="1757">
        <f>SUM(F32:G33)</f>
        <v>17645</v>
      </c>
      <c r="I32" s="1745">
        <f>F32/H32*100</f>
        <v>72.009067724567871</v>
      </c>
    </row>
    <row r="33" spans="1:16" ht="12.95" customHeight="1">
      <c r="A33" s="389" t="s">
        <v>153</v>
      </c>
      <c r="B33" s="1743"/>
      <c r="C33" s="1743"/>
      <c r="D33" s="1743"/>
      <c r="E33" s="1745"/>
      <c r="F33" s="1757"/>
      <c r="G33" s="1757"/>
      <c r="H33" s="1757"/>
      <c r="I33" s="1745"/>
    </row>
    <row r="34" spans="1:16" ht="16.5" customHeight="1">
      <c r="A34" s="381" t="s">
        <v>374</v>
      </c>
      <c r="B34" s="1751">
        <v>29821</v>
      </c>
      <c r="C34" s="1751">
        <v>3798</v>
      </c>
      <c r="D34" s="1743">
        <f>SUM(B34:C35)</f>
        <v>33619</v>
      </c>
      <c r="E34" s="1745">
        <f>B34/D34*100</f>
        <v>88.702816859513973</v>
      </c>
      <c r="F34" s="1755"/>
      <c r="G34" s="1737"/>
      <c r="H34" s="1737"/>
      <c r="I34" s="1739"/>
    </row>
    <row r="35" spans="1:16" ht="12.95" customHeight="1">
      <c r="A35" s="382" t="s">
        <v>165</v>
      </c>
      <c r="B35" s="1751"/>
      <c r="C35" s="1751"/>
      <c r="D35" s="1743"/>
      <c r="E35" s="1745"/>
      <c r="F35" s="1755"/>
      <c r="G35" s="1737"/>
      <c r="H35" s="1737"/>
      <c r="I35" s="1739"/>
    </row>
    <row r="36" spans="1:16" ht="16.5" customHeight="1">
      <c r="A36" s="381" t="s">
        <v>375</v>
      </c>
      <c r="B36" s="1751">
        <v>193606</v>
      </c>
      <c r="C36" s="1751">
        <v>19168</v>
      </c>
      <c r="D36" s="1743">
        <f>SUM(B36:C37)</f>
        <v>212774</v>
      </c>
      <c r="E36" s="1745">
        <f>B36/D36*100</f>
        <v>90.991380525816126</v>
      </c>
      <c r="F36" s="1737"/>
      <c r="G36" s="1737"/>
      <c r="H36" s="1737"/>
      <c r="I36" s="1739"/>
    </row>
    <row r="37" spans="1:16" ht="12.95" customHeight="1">
      <c r="A37" s="382" t="s">
        <v>170</v>
      </c>
      <c r="B37" s="1751"/>
      <c r="C37" s="1751"/>
      <c r="D37" s="1743"/>
      <c r="E37" s="1745"/>
      <c r="F37" s="1737"/>
      <c r="G37" s="1737"/>
      <c r="H37" s="1737"/>
      <c r="I37" s="1739"/>
    </row>
    <row r="38" spans="1:16" ht="16.5" customHeight="1">
      <c r="A38" s="381" t="s">
        <v>376</v>
      </c>
      <c r="B38" s="1748">
        <v>48754</v>
      </c>
      <c r="C38" s="1748">
        <v>39011</v>
      </c>
      <c r="D38" s="1743">
        <f>SUM(B38:C39)</f>
        <v>87765</v>
      </c>
      <c r="E38" s="1745">
        <f>B38/D38*100</f>
        <v>55.550618127955332</v>
      </c>
      <c r="F38" s="1737"/>
      <c r="G38" s="1737"/>
      <c r="H38" s="1737"/>
      <c r="I38" s="1739"/>
    </row>
    <row r="39" spans="1:16" ht="12.95" customHeight="1">
      <c r="A39" s="382" t="s">
        <v>377</v>
      </c>
      <c r="B39" s="1747"/>
      <c r="C39" s="1747"/>
      <c r="D39" s="1743"/>
      <c r="E39" s="1745"/>
      <c r="F39" s="1737"/>
      <c r="G39" s="1737"/>
      <c r="H39" s="1737"/>
      <c r="I39" s="1739"/>
      <c r="P39" s="390"/>
    </row>
    <row r="40" spans="1:16" ht="16.5" customHeight="1">
      <c r="A40" s="381" t="s">
        <v>378</v>
      </c>
      <c r="B40" s="1743">
        <v>5414</v>
      </c>
      <c r="C40" s="1743">
        <v>2071</v>
      </c>
      <c r="D40" s="1743">
        <f>SUM(B40:C41)</f>
        <v>7485</v>
      </c>
      <c r="E40" s="1745">
        <f>B40/D40*100</f>
        <v>72.331329325317313</v>
      </c>
      <c r="F40" s="1737"/>
      <c r="G40" s="1737"/>
      <c r="H40" s="1737"/>
      <c r="I40" s="1739"/>
    </row>
    <row r="41" spans="1:16" ht="12.95" customHeight="1">
      <c r="A41" s="382" t="s">
        <v>379</v>
      </c>
      <c r="B41" s="1743"/>
      <c r="C41" s="1743"/>
      <c r="D41" s="1743"/>
      <c r="E41" s="1745"/>
      <c r="F41" s="1737"/>
      <c r="G41" s="1737"/>
      <c r="H41" s="1737"/>
      <c r="I41" s="1739"/>
    </row>
    <row r="42" spans="1:16" ht="16.5" customHeight="1">
      <c r="A42" s="381" t="s">
        <v>380</v>
      </c>
      <c r="B42" s="1748" t="s">
        <v>370</v>
      </c>
      <c r="C42" s="1748" t="s">
        <v>370</v>
      </c>
      <c r="D42" s="1743">
        <v>44150</v>
      </c>
      <c r="E42" s="1745" t="s">
        <v>370</v>
      </c>
      <c r="F42" s="1737"/>
      <c r="G42" s="1737"/>
      <c r="H42" s="1737"/>
      <c r="I42" s="1739"/>
    </row>
    <row r="43" spans="1:16" ht="12.95" customHeight="1">
      <c r="A43" s="382" t="s">
        <v>381</v>
      </c>
      <c r="B43" s="1747"/>
      <c r="C43" s="1747"/>
      <c r="D43" s="1743"/>
      <c r="E43" s="1745"/>
      <c r="F43" s="1737"/>
      <c r="G43" s="1737"/>
      <c r="H43" s="1737"/>
      <c r="I43" s="1739"/>
    </row>
    <row r="44" spans="1:16" ht="16.5" customHeight="1">
      <c r="A44" s="381" t="s">
        <v>382</v>
      </c>
      <c r="B44" s="1748">
        <v>41954</v>
      </c>
      <c r="C44" s="1748">
        <v>71561</v>
      </c>
      <c r="D44" s="1743">
        <f>SUM(B44:C45)</f>
        <v>113515</v>
      </c>
      <c r="E44" s="1745">
        <f>B44/D44*100</f>
        <v>36.958992203673525</v>
      </c>
      <c r="F44" s="1737"/>
      <c r="G44" s="1737"/>
      <c r="H44" s="1737"/>
      <c r="I44" s="1739"/>
    </row>
    <row r="45" spans="1:16" ht="15" customHeight="1">
      <c r="A45" s="382" t="s">
        <v>383</v>
      </c>
      <c r="B45" s="1747"/>
      <c r="C45" s="1747"/>
      <c r="D45" s="1743"/>
      <c r="E45" s="1745"/>
      <c r="F45" s="1737"/>
      <c r="G45" s="1737"/>
      <c r="H45" s="1737"/>
      <c r="I45" s="1739"/>
      <c r="M45" s="391"/>
    </row>
    <row r="46" spans="1:16" ht="16.5" customHeight="1">
      <c r="A46" s="381" t="s">
        <v>384</v>
      </c>
      <c r="B46" s="1748">
        <v>6293</v>
      </c>
      <c r="C46" s="1748">
        <v>8029</v>
      </c>
      <c r="D46" s="1743">
        <f>SUM(B46:C47)</f>
        <v>14322</v>
      </c>
      <c r="E46" s="1745">
        <f>B46/D46*100</f>
        <v>43.939393939393938</v>
      </c>
      <c r="F46" s="1737"/>
      <c r="G46" s="1737"/>
      <c r="H46" s="1737"/>
      <c r="I46" s="1739"/>
      <c r="M46" s="391"/>
    </row>
    <row r="47" spans="1:16" ht="15" customHeight="1">
      <c r="A47" s="382" t="s">
        <v>385</v>
      </c>
      <c r="B47" s="1747"/>
      <c r="C47" s="1747"/>
      <c r="D47" s="1743"/>
      <c r="E47" s="1745"/>
      <c r="F47" s="1737"/>
      <c r="G47" s="1737"/>
      <c r="H47" s="1737"/>
      <c r="I47" s="1739"/>
      <c r="M47" s="392"/>
    </row>
    <row r="48" spans="1:16" ht="16.5" customHeight="1">
      <c r="A48" s="393" t="s">
        <v>156</v>
      </c>
      <c r="B48" s="1748">
        <v>66232</v>
      </c>
      <c r="C48" s="1748">
        <v>24555</v>
      </c>
      <c r="D48" s="1743">
        <f>SUM(B48:C49)</f>
        <v>90787</v>
      </c>
      <c r="E48" s="1745">
        <f>B48/D48*100</f>
        <v>72.953176115523149</v>
      </c>
      <c r="F48" s="1737"/>
      <c r="G48" s="1737"/>
      <c r="H48" s="1737"/>
      <c r="I48" s="1739"/>
      <c r="M48" s="392"/>
    </row>
    <row r="49" spans="1:16" ht="15" customHeight="1">
      <c r="A49" s="394" t="s">
        <v>386</v>
      </c>
      <c r="B49" s="1747"/>
      <c r="C49" s="1747"/>
      <c r="D49" s="1743"/>
      <c r="E49" s="1745"/>
      <c r="F49" s="1737"/>
      <c r="G49" s="1737"/>
      <c r="H49" s="1737"/>
      <c r="I49" s="1739"/>
      <c r="M49" s="392"/>
    </row>
    <row r="50" spans="1:16" ht="16.5" customHeight="1">
      <c r="A50" s="381" t="s">
        <v>387</v>
      </c>
      <c r="B50" s="1754">
        <v>418752</v>
      </c>
      <c r="C50" s="1754">
        <v>35837</v>
      </c>
      <c r="D50" s="1743">
        <f>SUM(B50:C51)</f>
        <v>454589</v>
      </c>
      <c r="E50" s="1745">
        <f>B50/D50*100</f>
        <v>92.116615228261139</v>
      </c>
      <c r="F50" s="1752">
        <v>53371</v>
      </c>
      <c r="G50" s="1752">
        <v>3506</v>
      </c>
      <c r="H50" s="1752">
        <f>SUM(F50:G51)</f>
        <v>56877</v>
      </c>
      <c r="I50" s="1753"/>
      <c r="M50" s="395"/>
      <c r="P50" s="396"/>
    </row>
    <row r="51" spans="1:16" ht="15" customHeight="1">
      <c r="A51" s="382" t="s">
        <v>388</v>
      </c>
      <c r="B51" s="1747"/>
      <c r="C51" s="1747"/>
      <c r="D51" s="1743"/>
      <c r="E51" s="1745"/>
      <c r="F51" s="1752"/>
      <c r="G51" s="1752"/>
      <c r="H51" s="1752"/>
      <c r="I51" s="1753"/>
    </row>
    <row r="52" spans="1:16" ht="16.5" customHeight="1">
      <c r="A52" s="381" t="s">
        <v>389</v>
      </c>
      <c r="B52" s="1754">
        <v>11351</v>
      </c>
      <c r="C52" s="1754">
        <v>8364</v>
      </c>
      <c r="D52" s="1743">
        <f>SUM(B52:C53)</f>
        <v>19715</v>
      </c>
      <c r="E52" s="1745">
        <f>B52/D52*100</f>
        <v>57.575450164849094</v>
      </c>
      <c r="F52" s="397"/>
      <c r="G52" s="397"/>
      <c r="H52" s="397"/>
      <c r="I52" s="398"/>
    </row>
    <row r="53" spans="1:16" ht="15" customHeight="1">
      <c r="A53" s="399" t="s">
        <v>390</v>
      </c>
      <c r="B53" s="1747"/>
      <c r="C53" s="1747"/>
      <c r="D53" s="1743"/>
      <c r="E53" s="1745"/>
      <c r="F53" s="397"/>
      <c r="G53" s="397"/>
      <c r="H53" s="397"/>
      <c r="I53" s="398"/>
    </row>
    <row r="54" spans="1:16" ht="16.5" customHeight="1">
      <c r="A54" s="381" t="s">
        <v>391</v>
      </c>
      <c r="B54" s="1748">
        <v>18101</v>
      </c>
      <c r="C54" s="1748">
        <v>14554</v>
      </c>
      <c r="D54" s="1743">
        <f>SUM(B54:C55)</f>
        <v>32655</v>
      </c>
      <c r="E54" s="1745">
        <f>B54/D54*100</f>
        <v>55.431021283111313</v>
      </c>
      <c r="F54" s="1737"/>
      <c r="G54" s="1737"/>
      <c r="H54" s="1737"/>
      <c r="I54" s="1739"/>
    </row>
    <row r="55" spans="1:16" ht="15" customHeight="1">
      <c r="A55" s="399" t="s">
        <v>392</v>
      </c>
      <c r="B55" s="1747"/>
      <c r="C55" s="1747"/>
      <c r="D55" s="1743"/>
      <c r="E55" s="1745"/>
      <c r="F55" s="1737"/>
      <c r="G55" s="1737"/>
      <c r="H55" s="1737"/>
      <c r="I55" s="1739"/>
    </row>
    <row r="56" spans="1:16" ht="16.5" customHeight="1">
      <c r="A56" s="381" t="s">
        <v>393</v>
      </c>
      <c r="B56" s="1747">
        <v>119765</v>
      </c>
      <c r="C56" s="1747">
        <v>21134</v>
      </c>
      <c r="D56" s="1747">
        <f>SUM(B56:C57)</f>
        <v>140899</v>
      </c>
      <c r="E56" s="1749">
        <f>B56/D56*100</f>
        <v>85.000603269008295</v>
      </c>
      <c r="F56" s="1737"/>
      <c r="G56" s="1737"/>
      <c r="H56" s="1737"/>
      <c r="I56" s="1739"/>
    </row>
    <row r="57" spans="1:16" ht="12.95" customHeight="1">
      <c r="A57" s="382" t="s">
        <v>394</v>
      </c>
      <c r="B57" s="1751"/>
      <c r="C57" s="1751"/>
      <c r="D57" s="1743"/>
      <c r="E57" s="1745"/>
      <c r="F57" s="1737"/>
      <c r="G57" s="1737"/>
      <c r="H57" s="1737"/>
      <c r="I57" s="1739"/>
    </row>
    <row r="58" spans="1:16" ht="16.5" customHeight="1">
      <c r="A58" s="381" t="s">
        <v>395</v>
      </c>
      <c r="B58" s="1743">
        <v>81895</v>
      </c>
      <c r="C58" s="1743">
        <v>38039</v>
      </c>
      <c r="D58" s="1747">
        <f>SUM(B58:C59)</f>
        <v>119934</v>
      </c>
      <c r="E58" s="1749">
        <f>B58/D58*100</f>
        <v>68.283389197391898</v>
      </c>
      <c r="F58" s="1737"/>
      <c r="G58" s="1737"/>
      <c r="H58" s="1737"/>
      <c r="I58" s="1739"/>
    </row>
    <row r="59" spans="1:16" ht="17.25" customHeight="1">
      <c r="A59" s="381" t="s">
        <v>396</v>
      </c>
      <c r="B59" s="1741"/>
      <c r="C59" s="1741"/>
      <c r="D59" s="1748"/>
      <c r="E59" s="1750"/>
      <c r="F59" s="1738"/>
      <c r="G59" s="1738"/>
      <c r="H59" s="1738"/>
      <c r="I59" s="1740"/>
    </row>
    <row r="60" spans="1:16" ht="16.5" customHeight="1">
      <c r="A60" s="393" t="s">
        <v>397</v>
      </c>
      <c r="B60" s="1741">
        <v>5750</v>
      </c>
      <c r="C60" s="1741">
        <v>6414</v>
      </c>
      <c r="D60" s="1743">
        <f>SUM(B60:C61)</f>
        <v>12164</v>
      </c>
      <c r="E60" s="1745">
        <f>B60/D60*100</f>
        <v>47.270634659651428</v>
      </c>
      <c r="F60" s="397"/>
      <c r="G60" s="397"/>
      <c r="H60" s="397"/>
      <c r="I60" s="398"/>
    </row>
    <row r="61" spans="1:16" ht="17.25" customHeight="1" thickBot="1">
      <c r="A61" s="400" t="s">
        <v>398</v>
      </c>
      <c r="B61" s="1742"/>
      <c r="C61" s="1742"/>
      <c r="D61" s="1744"/>
      <c r="E61" s="1746"/>
      <c r="F61" s="401"/>
      <c r="G61" s="401"/>
      <c r="H61" s="401"/>
      <c r="I61" s="402"/>
    </row>
    <row r="62" spans="1:16" ht="30" customHeight="1">
      <c r="A62" s="403" t="s">
        <v>399</v>
      </c>
      <c r="B62" s="404" t="s">
        <v>400</v>
      </c>
      <c r="C62" s="404" t="s">
        <v>400</v>
      </c>
      <c r="D62" s="404">
        <f>SUM(D8:D61)</f>
        <v>24887225</v>
      </c>
      <c r="E62" s="405" t="s">
        <v>400</v>
      </c>
      <c r="F62" s="406"/>
      <c r="G62" s="406"/>
      <c r="H62" s="406"/>
      <c r="I62" s="407"/>
    </row>
    <row r="63" spans="1:16" s="411" customFormat="1" ht="15.95" customHeight="1">
      <c r="A63" s="408" t="s">
        <v>154</v>
      </c>
      <c r="B63" s="409"/>
      <c r="C63" s="409"/>
      <c r="D63" s="409"/>
      <c r="E63" s="410"/>
      <c r="I63" s="412"/>
    </row>
    <row r="64" spans="1:16">
      <c r="A64" s="1555" t="s">
        <v>1562</v>
      </c>
      <c r="B64" s="409"/>
      <c r="C64" s="409"/>
      <c r="D64" s="409"/>
      <c r="E64" s="410"/>
    </row>
    <row r="65" spans="1:5" ht="15">
      <c r="A65" s="413"/>
      <c r="B65" s="414"/>
      <c r="C65" s="414"/>
      <c r="D65" s="414"/>
      <c r="E65" s="415"/>
    </row>
  </sheetData>
  <mergeCells count="213">
    <mergeCell ref="B4:E4"/>
    <mergeCell ref="F4:I4"/>
    <mergeCell ref="B5:E5"/>
    <mergeCell ref="F5:I5"/>
    <mergeCell ref="I6:I7"/>
    <mergeCell ref="B8:B9"/>
    <mergeCell ref="C8:C9"/>
    <mergeCell ref="D8:D9"/>
    <mergeCell ref="E8:E9"/>
    <mergeCell ref="F8:F9"/>
    <mergeCell ref="G8:G9"/>
    <mergeCell ref="H8:H9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12:B13"/>
    <mergeCell ref="C12:C13"/>
    <mergeCell ref="D12:D13"/>
    <mergeCell ref="E12:E13"/>
    <mergeCell ref="F12:F13"/>
    <mergeCell ref="G12:G13"/>
    <mergeCell ref="H12:H13"/>
    <mergeCell ref="I12:I13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4:B15"/>
    <mergeCell ref="C14:C15"/>
    <mergeCell ref="D14:D15"/>
    <mergeCell ref="E14:E15"/>
    <mergeCell ref="F14:F15"/>
    <mergeCell ref="G14:G15"/>
    <mergeCell ref="H18:H19"/>
    <mergeCell ref="I18:I19"/>
    <mergeCell ref="B20:B21"/>
    <mergeCell ref="C20:C21"/>
    <mergeCell ref="D20:D21"/>
    <mergeCell ref="E20:E21"/>
    <mergeCell ref="F20:F21"/>
    <mergeCell ref="G20:G21"/>
    <mergeCell ref="H20:H21"/>
    <mergeCell ref="I20:I21"/>
    <mergeCell ref="B18:B19"/>
    <mergeCell ref="C18:C19"/>
    <mergeCell ref="D18:D19"/>
    <mergeCell ref="E18:E19"/>
    <mergeCell ref="F18:F19"/>
    <mergeCell ref="G18:G19"/>
    <mergeCell ref="H22:H23"/>
    <mergeCell ref="I22:I23"/>
    <mergeCell ref="B24:B25"/>
    <mergeCell ref="C24:C25"/>
    <mergeCell ref="D24:D25"/>
    <mergeCell ref="E24:E25"/>
    <mergeCell ref="F24:F25"/>
    <mergeCell ref="G24:G25"/>
    <mergeCell ref="H24:H25"/>
    <mergeCell ref="I24:I25"/>
    <mergeCell ref="B22:B23"/>
    <mergeCell ref="C22:C23"/>
    <mergeCell ref="D22:D23"/>
    <mergeCell ref="E22:E23"/>
    <mergeCell ref="F22:F23"/>
    <mergeCell ref="G22:G23"/>
    <mergeCell ref="H26:H2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B26:B27"/>
    <mergeCell ref="C26:C27"/>
    <mergeCell ref="D26:D27"/>
    <mergeCell ref="E26:E27"/>
    <mergeCell ref="F26:F27"/>
    <mergeCell ref="G26:G27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B30:B31"/>
    <mergeCell ref="C30:C31"/>
    <mergeCell ref="D30:D31"/>
    <mergeCell ref="E30:E31"/>
    <mergeCell ref="F30:F31"/>
    <mergeCell ref="G30:G31"/>
    <mergeCell ref="H34:H35"/>
    <mergeCell ref="I34:I35"/>
    <mergeCell ref="B36:B37"/>
    <mergeCell ref="C36:C37"/>
    <mergeCell ref="D36:D37"/>
    <mergeCell ref="E36:E37"/>
    <mergeCell ref="F36:F37"/>
    <mergeCell ref="G36:G37"/>
    <mergeCell ref="H36:H37"/>
    <mergeCell ref="I36:I37"/>
    <mergeCell ref="B34:B35"/>
    <mergeCell ref="C34:C35"/>
    <mergeCell ref="D34:D35"/>
    <mergeCell ref="E34:E35"/>
    <mergeCell ref="F34:F35"/>
    <mergeCell ref="G34:G35"/>
    <mergeCell ref="H38:H39"/>
    <mergeCell ref="I38:I39"/>
    <mergeCell ref="B40:B41"/>
    <mergeCell ref="C40:C41"/>
    <mergeCell ref="D40:D41"/>
    <mergeCell ref="E40:E41"/>
    <mergeCell ref="F40:F41"/>
    <mergeCell ref="G40:G41"/>
    <mergeCell ref="H40:H41"/>
    <mergeCell ref="I40:I41"/>
    <mergeCell ref="B38:B39"/>
    <mergeCell ref="C38:C39"/>
    <mergeCell ref="D38:D39"/>
    <mergeCell ref="E38:E39"/>
    <mergeCell ref="F38:F39"/>
    <mergeCell ref="G38:G39"/>
    <mergeCell ref="H42:H43"/>
    <mergeCell ref="I42:I43"/>
    <mergeCell ref="B44:B45"/>
    <mergeCell ref="C44:C45"/>
    <mergeCell ref="D44:D45"/>
    <mergeCell ref="E44:E45"/>
    <mergeCell ref="F44:F45"/>
    <mergeCell ref="G44:G45"/>
    <mergeCell ref="H44:H45"/>
    <mergeCell ref="I44:I45"/>
    <mergeCell ref="B42:B43"/>
    <mergeCell ref="C42:C43"/>
    <mergeCell ref="D42:D43"/>
    <mergeCell ref="E42:E43"/>
    <mergeCell ref="F42:F43"/>
    <mergeCell ref="G42:G43"/>
    <mergeCell ref="H46:H47"/>
    <mergeCell ref="I46:I47"/>
    <mergeCell ref="B48:B49"/>
    <mergeCell ref="C48:C49"/>
    <mergeCell ref="D48:D49"/>
    <mergeCell ref="E48:E49"/>
    <mergeCell ref="F48:F49"/>
    <mergeCell ref="G48:G49"/>
    <mergeCell ref="H48:H49"/>
    <mergeCell ref="I48:I49"/>
    <mergeCell ref="B46:B47"/>
    <mergeCell ref="C46:C47"/>
    <mergeCell ref="D46:D47"/>
    <mergeCell ref="E46:E47"/>
    <mergeCell ref="F46:F47"/>
    <mergeCell ref="G46:G47"/>
    <mergeCell ref="H50:H51"/>
    <mergeCell ref="I50:I51"/>
    <mergeCell ref="B52:B53"/>
    <mergeCell ref="C52:C53"/>
    <mergeCell ref="D52:D53"/>
    <mergeCell ref="E52:E53"/>
    <mergeCell ref="B50:B51"/>
    <mergeCell ref="C50:C51"/>
    <mergeCell ref="D50:D51"/>
    <mergeCell ref="E50:E51"/>
    <mergeCell ref="F50:F51"/>
    <mergeCell ref="G50:G51"/>
    <mergeCell ref="H54:H55"/>
    <mergeCell ref="I54:I55"/>
    <mergeCell ref="B56:B57"/>
    <mergeCell ref="C56:C57"/>
    <mergeCell ref="D56:D57"/>
    <mergeCell ref="E56:E57"/>
    <mergeCell ref="F56:F57"/>
    <mergeCell ref="G56:G57"/>
    <mergeCell ref="H56:H57"/>
    <mergeCell ref="I56:I57"/>
    <mergeCell ref="B54:B55"/>
    <mergeCell ref="C54:C55"/>
    <mergeCell ref="D54:D55"/>
    <mergeCell ref="E54:E55"/>
    <mergeCell ref="F54:F55"/>
    <mergeCell ref="G54:G55"/>
    <mergeCell ref="H58:H59"/>
    <mergeCell ref="I58:I59"/>
    <mergeCell ref="B60:B61"/>
    <mergeCell ref="C60:C61"/>
    <mergeCell ref="D60:D61"/>
    <mergeCell ref="E60:E61"/>
    <mergeCell ref="B58:B59"/>
    <mergeCell ref="C58:C59"/>
    <mergeCell ref="D58:D59"/>
    <mergeCell ref="E58:E59"/>
    <mergeCell ref="F58:F59"/>
    <mergeCell ref="G58:G59"/>
  </mergeCells>
  <printOptions horizontalCentered="1" verticalCentered="1"/>
  <pageMargins left="0" right="0" top="0" bottom="0.11811023622047245" header="0.31496062992125984" footer="0.51181102362204722"/>
  <pageSetup paperSize="9" scale="81" orientation="portrait" r:id="rId1"/>
  <headerFooter alignWithMargins="0">
    <oddFooter xml:space="preserve">&amp;C </oddFooter>
  </headerFooter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30"/>
  <sheetViews>
    <sheetView showGridLines="0" rightToLeft="1" tabSelected="1" zoomScale="110" zoomScaleNormal="110" workbookViewId="0">
      <selection activeCell="F7" sqref="F7"/>
    </sheetView>
  </sheetViews>
  <sheetFormatPr defaultRowHeight="24.75"/>
  <cols>
    <col min="1" max="1" width="12.85546875" style="417" customWidth="1"/>
    <col min="2" max="2" width="12.85546875" style="453" customWidth="1"/>
    <col min="3" max="3" width="14" style="417" customWidth="1"/>
    <col min="4" max="4" width="15.28515625" style="417" customWidth="1"/>
    <col min="5" max="5" width="12.42578125" style="417" customWidth="1"/>
    <col min="6" max="6" width="11.140625" style="417" customWidth="1"/>
    <col min="7" max="10" width="0" style="417" hidden="1" customWidth="1"/>
    <col min="11" max="256" width="9" style="417"/>
    <col min="257" max="258" width="12.85546875" style="417" customWidth="1"/>
    <col min="259" max="259" width="14" style="417" customWidth="1"/>
    <col min="260" max="260" width="15.28515625" style="417" customWidth="1"/>
    <col min="261" max="261" width="12.42578125" style="417" customWidth="1"/>
    <col min="262" max="262" width="11.140625" style="417" customWidth="1"/>
    <col min="263" max="266" width="0" style="417" hidden="1" customWidth="1"/>
    <col min="267" max="512" width="9" style="417"/>
    <col min="513" max="514" width="12.85546875" style="417" customWidth="1"/>
    <col min="515" max="515" width="14" style="417" customWidth="1"/>
    <col min="516" max="516" width="15.28515625" style="417" customWidth="1"/>
    <col min="517" max="517" width="12.42578125" style="417" customWidth="1"/>
    <col min="518" max="518" width="11.140625" style="417" customWidth="1"/>
    <col min="519" max="522" width="0" style="417" hidden="1" customWidth="1"/>
    <col min="523" max="768" width="9" style="417"/>
    <col min="769" max="770" width="12.85546875" style="417" customWidth="1"/>
    <col min="771" max="771" width="14" style="417" customWidth="1"/>
    <col min="772" max="772" width="15.28515625" style="417" customWidth="1"/>
    <col min="773" max="773" width="12.42578125" style="417" customWidth="1"/>
    <col min="774" max="774" width="11.140625" style="417" customWidth="1"/>
    <col min="775" max="778" width="0" style="417" hidden="1" customWidth="1"/>
    <col min="779" max="1024" width="9" style="417"/>
    <col min="1025" max="1026" width="12.85546875" style="417" customWidth="1"/>
    <col min="1027" max="1027" width="14" style="417" customWidth="1"/>
    <col min="1028" max="1028" width="15.28515625" style="417" customWidth="1"/>
    <col min="1029" max="1029" width="12.42578125" style="417" customWidth="1"/>
    <col min="1030" max="1030" width="11.140625" style="417" customWidth="1"/>
    <col min="1031" max="1034" width="0" style="417" hidden="1" customWidth="1"/>
    <col min="1035" max="1280" width="9" style="417"/>
    <col min="1281" max="1282" width="12.85546875" style="417" customWidth="1"/>
    <col min="1283" max="1283" width="14" style="417" customWidth="1"/>
    <col min="1284" max="1284" width="15.28515625" style="417" customWidth="1"/>
    <col min="1285" max="1285" width="12.42578125" style="417" customWidth="1"/>
    <col min="1286" max="1286" width="11.140625" style="417" customWidth="1"/>
    <col min="1287" max="1290" width="0" style="417" hidden="1" customWidth="1"/>
    <col min="1291" max="1536" width="9" style="417"/>
    <col min="1537" max="1538" width="12.85546875" style="417" customWidth="1"/>
    <col min="1539" max="1539" width="14" style="417" customWidth="1"/>
    <col min="1540" max="1540" width="15.28515625" style="417" customWidth="1"/>
    <col min="1541" max="1541" width="12.42578125" style="417" customWidth="1"/>
    <col min="1542" max="1542" width="11.140625" style="417" customWidth="1"/>
    <col min="1543" max="1546" width="0" style="417" hidden="1" customWidth="1"/>
    <col min="1547" max="1792" width="9" style="417"/>
    <col min="1793" max="1794" width="12.85546875" style="417" customWidth="1"/>
    <col min="1795" max="1795" width="14" style="417" customWidth="1"/>
    <col min="1796" max="1796" width="15.28515625" style="417" customWidth="1"/>
    <col min="1797" max="1797" width="12.42578125" style="417" customWidth="1"/>
    <col min="1798" max="1798" width="11.140625" style="417" customWidth="1"/>
    <col min="1799" max="1802" width="0" style="417" hidden="1" customWidth="1"/>
    <col min="1803" max="2048" width="9" style="417"/>
    <col min="2049" max="2050" width="12.85546875" style="417" customWidth="1"/>
    <col min="2051" max="2051" width="14" style="417" customWidth="1"/>
    <col min="2052" max="2052" width="15.28515625" style="417" customWidth="1"/>
    <col min="2053" max="2053" width="12.42578125" style="417" customWidth="1"/>
    <col min="2054" max="2054" width="11.140625" style="417" customWidth="1"/>
    <col min="2055" max="2058" width="0" style="417" hidden="1" customWidth="1"/>
    <col min="2059" max="2304" width="9" style="417"/>
    <col min="2305" max="2306" width="12.85546875" style="417" customWidth="1"/>
    <col min="2307" max="2307" width="14" style="417" customWidth="1"/>
    <col min="2308" max="2308" width="15.28515625" style="417" customWidth="1"/>
    <col min="2309" max="2309" width="12.42578125" style="417" customWidth="1"/>
    <col min="2310" max="2310" width="11.140625" style="417" customWidth="1"/>
    <col min="2311" max="2314" width="0" style="417" hidden="1" customWidth="1"/>
    <col min="2315" max="2560" width="9" style="417"/>
    <col min="2561" max="2562" width="12.85546875" style="417" customWidth="1"/>
    <col min="2563" max="2563" width="14" style="417" customWidth="1"/>
    <col min="2564" max="2564" width="15.28515625" style="417" customWidth="1"/>
    <col min="2565" max="2565" width="12.42578125" style="417" customWidth="1"/>
    <col min="2566" max="2566" width="11.140625" style="417" customWidth="1"/>
    <col min="2567" max="2570" width="0" style="417" hidden="1" customWidth="1"/>
    <col min="2571" max="2816" width="9" style="417"/>
    <col min="2817" max="2818" width="12.85546875" style="417" customWidth="1"/>
    <col min="2819" max="2819" width="14" style="417" customWidth="1"/>
    <col min="2820" max="2820" width="15.28515625" style="417" customWidth="1"/>
    <col min="2821" max="2821" width="12.42578125" style="417" customWidth="1"/>
    <col min="2822" max="2822" width="11.140625" style="417" customWidth="1"/>
    <col min="2823" max="2826" width="0" style="417" hidden="1" customWidth="1"/>
    <col min="2827" max="3072" width="9" style="417"/>
    <col min="3073" max="3074" width="12.85546875" style="417" customWidth="1"/>
    <col min="3075" max="3075" width="14" style="417" customWidth="1"/>
    <col min="3076" max="3076" width="15.28515625" style="417" customWidth="1"/>
    <col min="3077" max="3077" width="12.42578125" style="417" customWidth="1"/>
    <col min="3078" max="3078" width="11.140625" style="417" customWidth="1"/>
    <col min="3079" max="3082" width="0" style="417" hidden="1" customWidth="1"/>
    <col min="3083" max="3328" width="9" style="417"/>
    <col min="3329" max="3330" width="12.85546875" style="417" customWidth="1"/>
    <col min="3331" max="3331" width="14" style="417" customWidth="1"/>
    <col min="3332" max="3332" width="15.28515625" style="417" customWidth="1"/>
    <col min="3333" max="3333" width="12.42578125" style="417" customWidth="1"/>
    <col min="3334" max="3334" width="11.140625" style="417" customWidth="1"/>
    <col min="3335" max="3338" width="0" style="417" hidden="1" customWidth="1"/>
    <col min="3339" max="3584" width="9" style="417"/>
    <col min="3585" max="3586" width="12.85546875" style="417" customWidth="1"/>
    <col min="3587" max="3587" width="14" style="417" customWidth="1"/>
    <col min="3588" max="3588" width="15.28515625" style="417" customWidth="1"/>
    <col min="3589" max="3589" width="12.42578125" style="417" customWidth="1"/>
    <col min="3590" max="3590" width="11.140625" style="417" customWidth="1"/>
    <col min="3591" max="3594" width="0" style="417" hidden="1" customWidth="1"/>
    <col min="3595" max="3840" width="9" style="417"/>
    <col min="3841" max="3842" width="12.85546875" style="417" customWidth="1"/>
    <col min="3843" max="3843" width="14" style="417" customWidth="1"/>
    <col min="3844" max="3844" width="15.28515625" style="417" customWidth="1"/>
    <col min="3845" max="3845" width="12.42578125" style="417" customWidth="1"/>
    <col min="3846" max="3846" width="11.140625" style="417" customWidth="1"/>
    <col min="3847" max="3850" width="0" style="417" hidden="1" customWidth="1"/>
    <col min="3851" max="4096" width="9" style="417"/>
    <col min="4097" max="4098" width="12.85546875" style="417" customWidth="1"/>
    <col min="4099" max="4099" width="14" style="417" customWidth="1"/>
    <col min="4100" max="4100" width="15.28515625" style="417" customWidth="1"/>
    <col min="4101" max="4101" width="12.42578125" style="417" customWidth="1"/>
    <col min="4102" max="4102" width="11.140625" style="417" customWidth="1"/>
    <col min="4103" max="4106" width="0" style="417" hidden="1" customWidth="1"/>
    <col min="4107" max="4352" width="9" style="417"/>
    <col min="4353" max="4354" width="12.85546875" style="417" customWidth="1"/>
    <col min="4355" max="4355" width="14" style="417" customWidth="1"/>
    <col min="4356" max="4356" width="15.28515625" style="417" customWidth="1"/>
    <col min="4357" max="4357" width="12.42578125" style="417" customWidth="1"/>
    <col min="4358" max="4358" width="11.140625" style="417" customWidth="1"/>
    <col min="4359" max="4362" width="0" style="417" hidden="1" customWidth="1"/>
    <col min="4363" max="4608" width="9" style="417"/>
    <col min="4609" max="4610" width="12.85546875" style="417" customWidth="1"/>
    <col min="4611" max="4611" width="14" style="417" customWidth="1"/>
    <col min="4612" max="4612" width="15.28515625" style="417" customWidth="1"/>
    <col min="4613" max="4613" width="12.42578125" style="417" customWidth="1"/>
    <col min="4614" max="4614" width="11.140625" style="417" customWidth="1"/>
    <col min="4615" max="4618" width="0" style="417" hidden="1" customWidth="1"/>
    <col min="4619" max="4864" width="9" style="417"/>
    <col min="4865" max="4866" width="12.85546875" style="417" customWidth="1"/>
    <col min="4867" max="4867" width="14" style="417" customWidth="1"/>
    <col min="4868" max="4868" width="15.28515625" style="417" customWidth="1"/>
    <col min="4869" max="4869" width="12.42578125" style="417" customWidth="1"/>
    <col min="4870" max="4870" width="11.140625" style="417" customWidth="1"/>
    <col min="4871" max="4874" width="0" style="417" hidden="1" customWidth="1"/>
    <col min="4875" max="5120" width="9" style="417"/>
    <col min="5121" max="5122" width="12.85546875" style="417" customWidth="1"/>
    <col min="5123" max="5123" width="14" style="417" customWidth="1"/>
    <col min="5124" max="5124" width="15.28515625" style="417" customWidth="1"/>
    <col min="5125" max="5125" width="12.42578125" style="417" customWidth="1"/>
    <col min="5126" max="5126" width="11.140625" style="417" customWidth="1"/>
    <col min="5127" max="5130" width="0" style="417" hidden="1" customWidth="1"/>
    <col min="5131" max="5376" width="9" style="417"/>
    <col min="5377" max="5378" width="12.85546875" style="417" customWidth="1"/>
    <col min="5379" max="5379" width="14" style="417" customWidth="1"/>
    <col min="5380" max="5380" width="15.28515625" style="417" customWidth="1"/>
    <col min="5381" max="5381" width="12.42578125" style="417" customWidth="1"/>
    <col min="5382" max="5382" width="11.140625" style="417" customWidth="1"/>
    <col min="5383" max="5386" width="0" style="417" hidden="1" customWidth="1"/>
    <col min="5387" max="5632" width="9" style="417"/>
    <col min="5633" max="5634" width="12.85546875" style="417" customWidth="1"/>
    <col min="5635" max="5635" width="14" style="417" customWidth="1"/>
    <col min="5636" max="5636" width="15.28515625" style="417" customWidth="1"/>
    <col min="5637" max="5637" width="12.42578125" style="417" customWidth="1"/>
    <col min="5638" max="5638" width="11.140625" style="417" customWidth="1"/>
    <col min="5639" max="5642" width="0" style="417" hidden="1" customWidth="1"/>
    <col min="5643" max="5888" width="9" style="417"/>
    <col min="5889" max="5890" width="12.85546875" style="417" customWidth="1"/>
    <col min="5891" max="5891" width="14" style="417" customWidth="1"/>
    <col min="5892" max="5892" width="15.28515625" style="417" customWidth="1"/>
    <col min="5893" max="5893" width="12.42578125" style="417" customWidth="1"/>
    <col min="5894" max="5894" width="11.140625" style="417" customWidth="1"/>
    <col min="5895" max="5898" width="0" style="417" hidden="1" customWidth="1"/>
    <col min="5899" max="6144" width="9" style="417"/>
    <col min="6145" max="6146" width="12.85546875" style="417" customWidth="1"/>
    <col min="6147" max="6147" width="14" style="417" customWidth="1"/>
    <col min="6148" max="6148" width="15.28515625" style="417" customWidth="1"/>
    <col min="6149" max="6149" width="12.42578125" style="417" customWidth="1"/>
    <col min="6150" max="6150" width="11.140625" style="417" customWidth="1"/>
    <col min="6151" max="6154" width="0" style="417" hidden="1" customWidth="1"/>
    <col min="6155" max="6400" width="9" style="417"/>
    <col min="6401" max="6402" width="12.85546875" style="417" customWidth="1"/>
    <col min="6403" max="6403" width="14" style="417" customWidth="1"/>
    <col min="6404" max="6404" width="15.28515625" style="417" customWidth="1"/>
    <col min="6405" max="6405" width="12.42578125" style="417" customWidth="1"/>
    <col min="6406" max="6406" width="11.140625" style="417" customWidth="1"/>
    <col min="6407" max="6410" width="0" style="417" hidden="1" customWidth="1"/>
    <col min="6411" max="6656" width="9" style="417"/>
    <col min="6657" max="6658" width="12.85546875" style="417" customWidth="1"/>
    <col min="6659" max="6659" width="14" style="417" customWidth="1"/>
    <col min="6660" max="6660" width="15.28515625" style="417" customWidth="1"/>
    <col min="6661" max="6661" width="12.42578125" style="417" customWidth="1"/>
    <col min="6662" max="6662" width="11.140625" style="417" customWidth="1"/>
    <col min="6663" max="6666" width="0" style="417" hidden="1" customWidth="1"/>
    <col min="6667" max="6912" width="9" style="417"/>
    <col min="6913" max="6914" width="12.85546875" style="417" customWidth="1"/>
    <col min="6915" max="6915" width="14" style="417" customWidth="1"/>
    <col min="6916" max="6916" width="15.28515625" style="417" customWidth="1"/>
    <col min="6917" max="6917" width="12.42578125" style="417" customWidth="1"/>
    <col min="6918" max="6918" width="11.140625" style="417" customWidth="1"/>
    <col min="6919" max="6922" width="0" style="417" hidden="1" customWidth="1"/>
    <col min="6923" max="7168" width="9" style="417"/>
    <col min="7169" max="7170" width="12.85546875" style="417" customWidth="1"/>
    <col min="7171" max="7171" width="14" style="417" customWidth="1"/>
    <col min="7172" max="7172" width="15.28515625" style="417" customWidth="1"/>
    <col min="7173" max="7173" width="12.42578125" style="417" customWidth="1"/>
    <col min="7174" max="7174" width="11.140625" style="417" customWidth="1"/>
    <col min="7175" max="7178" width="0" style="417" hidden="1" customWidth="1"/>
    <col min="7179" max="7424" width="9" style="417"/>
    <col min="7425" max="7426" width="12.85546875" style="417" customWidth="1"/>
    <col min="7427" max="7427" width="14" style="417" customWidth="1"/>
    <col min="7428" max="7428" width="15.28515625" style="417" customWidth="1"/>
    <col min="7429" max="7429" width="12.42578125" style="417" customWidth="1"/>
    <col min="7430" max="7430" width="11.140625" style="417" customWidth="1"/>
    <col min="7431" max="7434" width="0" style="417" hidden="1" customWidth="1"/>
    <col min="7435" max="7680" width="9" style="417"/>
    <col min="7681" max="7682" width="12.85546875" style="417" customWidth="1"/>
    <col min="7683" max="7683" width="14" style="417" customWidth="1"/>
    <col min="7684" max="7684" width="15.28515625" style="417" customWidth="1"/>
    <col min="7685" max="7685" width="12.42578125" style="417" customWidth="1"/>
    <col min="7686" max="7686" width="11.140625" style="417" customWidth="1"/>
    <col min="7687" max="7690" width="0" style="417" hidden="1" customWidth="1"/>
    <col min="7691" max="7936" width="9" style="417"/>
    <col min="7937" max="7938" width="12.85546875" style="417" customWidth="1"/>
    <col min="7939" max="7939" width="14" style="417" customWidth="1"/>
    <col min="7940" max="7940" width="15.28515625" style="417" customWidth="1"/>
    <col min="7941" max="7941" width="12.42578125" style="417" customWidth="1"/>
    <col min="7942" max="7942" width="11.140625" style="417" customWidth="1"/>
    <col min="7943" max="7946" width="0" style="417" hidden="1" customWidth="1"/>
    <col min="7947" max="8192" width="9" style="417"/>
    <col min="8193" max="8194" width="12.85546875" style="417" customWidth="1"/>
    <col min="8195" max="8195" width="14" style="417" customWidth="1"/>
    <col min="8196" max="8196" width="15.28515625" style="417" customWidth="1"/>
    <col min="8197" max="8197" width="12.42578125" style="417" customWidth="1"/>
    <col min="8198" max="8198" width="11.140625" style="417" customWidth="1"/>
    <col min="8199" max="8202" width="0" style="417" hidden="1" customWidth="1"/>
    <col min="8203" max="8448" width="9" style="417"/>
    <col min="8449" max="8450" width="12.85546875" style="417" customWidth="1"/>
    <col min="8451" max="8451" width="14" style="417" customWidth="1"/>
    <col min="8452" max="8452" width="15.28515625" style="417" customWidth="1"/>
    <col min="8453" max="8453" width="12.42578125" style="417" customWidth="1"/>
    <col min="8454" max="8454" width="11.140625" style="417" customWidth="1"/>
    <col min="8455" max="8458" width="0" style="417" hidden="1" customWidth="1"/>
    <col min="8459" max="8704" width="9" style="417"/>
    <col min="8705" max="8706" width="12.85546875" style="417" customWidth="1"/>
    <col min="8707" max="8707" width="14" style="417" customWidth="1"/>
    <col min="8708" max="8708" width="15.28515625" style="417" customWidth="1"/>
    <col min="8709" max="8709" width="12.42578125" style="417" customWidth="1"/>
    <col min="8710" max="8710" width="11.140625" style="417" customWidth="1"/>
    <col min="8711" max="8714" width="0" style="417" hidden="1" customWidth="1"/>
    <col min="8715" max="8960" width="9" style="417"/>
    <col min="8961" max="8962" width="12.85546875" style="417" customWidth="1"/>
    <col min="8963" max="8963" width="14" style="417" customWidth="1"/>
    <col min="8964" max="8964" width="15.28515625" style="417" customWidth="1"/>
    <col min="8965" max="8965" width="12.42578125" style="417" customWidth="1"/>
    <col min="8966" max="8966" width="11.140625" style="417" customWidth="1"/>
    <col min="8967" max="8970" width="0" style="417" hidden="1" customWidth="1"/>
    <col min="8971" max="9216" width="9" style="417"/>
    <col min="9217" max="9218" width="12.85546875" style="417" customWidth="1"/>
    <col min="9219" max="9219" width="14" style="417" customWidth="1"/>
    <col min="9220" max="9220" width="15.28515625" style="417" customWidth="1"/>
    <col min="9221" max="9221" width="12.42578125" style="417" customWidth="1"/>
    <col min="9222" max="9222" width="11.140625" style="417" customWidth="1"/>
    <col min="9223" max="9226" width="0" style="417" hidden="1" customWidth="1"/>
    <col min="9227" max="9472" width="9" style="417"/>
    <col min="9473" max="9474" width="12.85546875" style="417" customWidth="1"/>
    <col min="9475" max="9475" width="14" style="417" customWidth="1"/>
    <col min="9476" max="9476" width="15.28515625" style="417" customWidth="1"/>
    <col min="9477" max="9477" width="12.42578125" style="417" customWidth="1"/>
    <col min="9478" max="9478" width="11.140625" style="417" customWidth="1"/>
    <col min="9479" max="9482" width="0" style="417" hidden="1" customWidth="1"/>
    <col min="9483" max="9728" width="9" style="417"/>
    <col min="9729" max="9730" width="12.85546875" style="417" customWidth="1"/>
    <col min="9731" max="9731" width="14" style="417" customWidth="1"/>
    <col min="9732" max="9732" width="15.28515625" style="417" customWidth="1"/>
    <col min="9733" max="9733" width="12.42578125" style="417" customWidth="1"/>
    <col min="9734" max="9734" width="11.140625" style="417" customWidth="1"/>
    <col min="9735" max="9738" width="0" style="417" hidden="1" customWidth="1"/>
    <col min="9739" max="9984" width="9" style="417"/>
    <col min="9985" max="9986" width="12.85546875" style="417" customWidth="1"/>
    <col min="9987" max="9987" width="14" style="417" customWidth="1"/>
    <col min="9988" max="9988" width="15.28515625" style="417" customWidth="1"/>
    <col min="9989" max="9989" width="12.42578125" style="417" customWidth="1"/>
    <col min="9990" max="9990" width="11.140625" style="417" customWidth="1"/>
    <col min="9991" max="9994" width="0" style="417" hidden="1" customWidth="1"/>
    <col min="9995" max="10240" width="9" style="417"/>
    <col min="10241" max="10242" width="12.85546875" style="417" customWidth="1"/>
    <col min="10243" max="10243" width="14" style="417" customWidth="1"/>
    <col min="10244" max="10244" width="15.28515625" style="417" customWidth="1"/>
    <col min="10245" max="10245" width="12.42578125" style="417" customWidth="1"/>
    <col min="10246" max="10246" width="11.140625" style="417" customWidth="1"/>
    <col min="10247" max="10250" width="0" style="417" hidden="1" customWidth="1"/>
    <col min="10251" max="10496" width="9" style="417"/>
    <col min="10497" max="10498" width="12.85546875" style="417" customWidth="1"/>
    <col min="10499" max="10499" width="14" style="417" customWidth="1"/>
    <col min="10500" max="10500" width="15.28515625" style="417" customWidth="1"/>
    <col min="10501" max="10501" width="12.42578125" style="417" customWidth="1"/>
    <col min="10502" max="10502" width="11.140625" style="417" customWidth="1"/>
    <col min="10503" max="10506" width="0" style="417" hidden="1" customWidth="1"/>
    <col min="10507" max="10752" width="9" style="417"/>
    <col min="10753" max="10754" width="12.85546875" style="417" customWidth="1"/>
    <col min="10755" max="10755" width="14" style="417" customWidth="1"/>
    <col min="10756" max="10756" width="15.28515625" style="417" customWidth="1"/>
    <col min="10757" max="10757" width="12.42578125" style="417" customWidth="1"/>
    <col min="10758" max="10758" width="11.140625" style="417" customWidth="1"/>
    <col min="10759" max="10762" width="0" style="417" hidden="1" customWidth="1"/>
    <col min="10763" max="11008" width="9" style="417"/>
    <col min="11009" max="11010" width="12.85546875" style="417" customWidth="1"/>
    <col min="11011" max="11011" width="14" style="417" customWidth="1"/>
    <col min="11012" max="11012" width="15.28515625" style="417" customWidth="1"/>
    <col min="11013" max="11013" width="12.42578125" style="417" customWidth="1"/>
    <col min="11014" max="11014" width="11.140625" style="417" customWidth="1"/>
    <col min="11015" max="11018" width="0" style="417" hidden="1" customWidth="1"/>
    <col min="11019" max="11264" width="9" style="417"/>
    <col min="11265" max="11266" width="12.85546875" style="417" customWidth="1"/>
    <col min="11267" max="11267" width="14" style="417" customWidth="1"/>
    <col min="11268" max="11268" width="15.28515625" style="417" customWidth="1"/>
    <col min="11269" max="11269" width="12.42578125" style="417" customWidth="1"/>
    <col min="11270" max="11270" width="11.140625" style="417" customWidth="1"/>
    <col min="11271" max="11274" width="0" style="417" hidden="1" customWidth="1"/>
    <col min="11275" max="11520" width="9" style="417"/>
    <col min="11521" max="11522" width="12.85546875" style="417" customWidth="1"/>
    <col min="11523" max="11523" width="14" style="417" customWidth="1"/>
    <col min="11524" max="11524" width="15.28515625" style="417" customWidth="1"/>
    <col min="11525" max="11525" width="12.42578125" style="417" customWidth="1"/>
    <col min="11526" max="11526" width="11.140625" style="417" customWidth="1"/>
    <col min="11527" max="11530" width="0" style="417" hidden="1" customWidth="1"/>
    <col min="11531" max="11776" width="9" style="417"/>
    <col min="11777" max="11778" width="12.85546875" style="417" customWidth="1"/>
    <col min="11779" max="11779" width="14" style="417" customWidth="1"/>
    <col min="11780" max="11780" width="15.28515625" style="417" customWidth="1"/>
    <col min="11781" max="11781" width="12.42578125" style="417" customWidth="1"/>
    <col min="11782" max="11782" width="11.140625" style="417" customWidth="1"/>
    <col min="11783" max="11786" width="0" style="417" hidden="1" customWidth="1"/>
    <col min="11787" max="12032" width="9" style="417"/>
    <col min="12033" max="12034" width="12.85546875" style="417" customWidth="1"/>
    <col min="12035" max="12035" width="14" style="417" customWidth="1"/>
    <col min="12036" max="12036" width="15.28515625" style="417" customWidth="1"/>
    <col min="12037" max="12037" width="12.42578125" style="417" customWidth="1"/>
    <col min="12038" max="12038" width="11.140625" style="417" customWidth="1"/>
    <col min="12039" max="12042" width="0" style="417" hidden="1" customWidth="1"/>
    <col min="12043" max="12288" width="9" style="417"/>
    <col min="12289" max="12290" width="12.85546875" style="417" customWidth="1"/>
    <col min="12291" max="12291" width="14" style="417" customWidth="1"/>
    <col min="12292" max="12292" width="15.28515625" style="417" customWidth="1"/>
    <col min="12293" max="12293" width="12.42578125" style="417" customWidth="1"/>
    <col min="12294" max="12294" width="11.140625" style="417" customWidth="1"/>
    <col min="12295" max="12298" width="0" style="417" hidden="1" customWidth="1"/>
    <col min="12299" max="12544" width="9" style="417"/>
    <col min="12545" max="12546" width="12.85546875" style="417" customWidth="1"/>
    <col min="12547" max="12547" width="14" style="417" customWidth="1"/>
    <col min="12548" max="12548" width="15.28515625" style="417" customWidth="1"/>
    <col min="12549" max="12549" width="12.42578125" style="417" customWidth="1"/>
    <col min="12550" max="12550" width="11.140625" style="417" customWidth="1"/>
    <col min="12551" max="12554" width="0" style="417" hidden="1" customWidth="1"/>
    <col min="12555" max="12800" width="9" style="417"/>
    <col min="12801" max="12802" width="12.85546875" style="417" customWidth="1"/>
    <col min="12803" max="12803" width="14" style="417" customWidth="1"/>
    <col min="12804" max="12804" width="15.28515625" style="417" customWidth="1"/>
    <col min="12805" max="12805" width="12.42578125" style="417" customWidth="1"/>
    <col min="12806" max="12806" width="11.140625" style="417" customWidth="1"/>
    <col min="12807" max="12810" width="0" style="417" hidden="1" customWidth="1"/>
    <col min="12811" max="13056" width="9" style="417"/>
    <col min="13057" max="13058" width="12.85546875" style="417" customWidth="1"/>
    <col min="13059" max="13059" width="14" style="417" customWidth="1"/>
    <col min="13060" max="13060" width="15.28515625" style="417" customWidth="1"/>
    <col min="13061" max="13061" width="12.42578125" style="417" customWidth="1"/>
    <col min="13062" max="13062" width="11.140625" style="417" customWidth="1"/>
    <col min="13063" max="13066" width="0" style="417" hidden="1" customWidth="1"/>
    <col min="13067" max="13312" width="9" style="417"/>
    <col min="13313" max="13314" width="12.85546875" style="417" customWidth="1"/>
    <col min="13315" max="13315" width="14" style="417" customWidth="1"/>
    <col min="13316" max="13316" width="15.28515625" style="417" customWidth="1"/>
    <col min="13317" max="13317" width="12.42578125" style="417" customWidth="1"/>
    <col min="13318" max="13318" width="11.140625" style="417" customWidth="1"/>
    <col min="13319" max="13322" width="0" style="417" hidden="1" customWidth="1"/>
    <col min="13323" max="13568" width="9" style="417"/>
    <col min="13569" max="13570" width="12.85546875" style="417" customWidth="1"/>
    <col min="13571" max="13571" width="14" style="417" customWidth="1"/>
    <col min="13572" max="13572" width="15.28515625" style="417" customWidth="1"/>
    <col min="13573" max="13573" width="12.42578125" style="417" customWidth="1"/>
    <col min="13574" max="13574" width="11.140625" style="417" customWidth="1"/>
    <col min="13575" max="13578" width="0" style="417" hidden="1" customWidth="1"/>
    <col min="13579" max="13824" width="9" style="417"/>
    <col min="13825" max="13826" width="12.85546875" style="417" customWidth="1"/>
    <col min="13827" max="13827" width="14" style="417" customWidth="1"/>
    <col min="13828" max="13828" width="15.28515625" style="417" customWidth="1"/>
    <col min="13829" max="13829" width="12.42578125" style="417" customWidth="1"/>
    <col min="13830" max="13830" width="11.140625" style="417" customWidth="1"/>
    <col min="13831" max="13834" width="0" style="417" hidden="1" customWidth="1"/>
    <col min="13835" max="14080" width="9" style="417"/>
    <col min="14081" max="14082" width="12.85546875" style="417" customWidth="1"/>
    <col min="14083" max="14083" width="14" style="417" customWidth="1"/>
    <col min="14084" max="14084" width="15.28515625" style="417" customWidth="1"/>
    <col min="14085" max="14085" width="12.42578125" style="417" customWidth="1"/>
    <col min="14086" max="14086" width="11.140625" style="417" customWidth="1"/>
    <col min="14087" max="14090" width="0" style="417" hidden="1" customWidth="1"/>
    <col min="14091" max="14336" width="9" style="417"/>
    <col min="14337" max="14338" width="12.85546875" style="417" customWidth="1"/>
    <col min="14339" max="14339" width="14" style="417" customWidth="1"/>
    <col min="14340" max="14340" width="15.28515625" style="417" customWidth="1"/>
    <col min="14341" max="14341" width="12.42578125" style="417" customWidth="1"/>
    <col min="14342" max="14342" width="11.140625" style="417" customWidth="1"/>
    <col min="14343" max="14346" width="0" style="417" hidden="1" customWidth="1"/>
    <col min="14347" max="14592" width="9" style="417"/>
    <col min="14593" max="14594" width="12.85546875" style="417" customWidth="1"/>
    <col min="14595" max="14595" width="14" style="417" customWidth="1"/>
    <col min="14596" max="14596" width="15.28515625" style="417" customWidth="1"/>
    <col min="14597" max="14597" width="12.42578125" style="417" customWidth="1"/>
    <col min="14598" max="14598" width="11.140625" style="417" customWidth="1"/>
    <col min="14599" max="14602" width="0" style="417" hidden="1" customWidth="1"/>
    <col min="14603" max="14848" width="9" style="417"/>
    <col min="14849" max="14850" width="12.85546875" style="417" customWidth="1"/>
    <col min="14851" max="14851" width="14" style="417" customWidth="1"/>
    <col min="14852" max="14852" width="15.28515625" style="417" customWidth="1"/>
    <col min="14853" max="14853" width="12.42578125" style="417" customWidth="1"/>
    <col min="14854" max="14854" width="11.140625" style="417" customWidth="1"/>
    <col min="14855" max="14858" width="0" style="417" hidden="1" customWidth="1"/>
    <col min="14859" max="15104" width="9" style="417"/>
    <col min="15105" max="15106" width="12.85546875" style="417" customWidth="1"/>
    <col min="15107" max="15107" width="14" style="417" customWidth="1"/>
    <col min="15108" max="15108" width="15.28515625" style="417" customWidth="1"/>
    <col min="15109" max="15109" width="12.42578125" style="417" customWidth="1"/>
    <col min="15110" max="15110" width="11.140625" style="417" customWidth="1"/>
    <col min="15111" max="15114" width="0" style="417" hidden="1" customWidth="1"/>
    <col min="15115" max="15360" width="9" style="417"/>
    <col min="15361" max="15362" width="12.85546875" style="417" customWidth="1"/>
    <col min="15363" max="15363" width="14" style="417" customWidth="1"/>
    <col min="15364" max="15364" width="15.28515625" style="417" customWidth="1"/>
    <col min="15365" max="15365" width="12.42578125" style="417" customWidth="1"/>
    <col min="15366" max="15366" width="11.140625" style="417" customWidth="1"/>
    <col min="15367" max="15370" width="0" style="417" hidden="1" customWidth="1"/>
    <col min="15371" max="15616" width="9" style="417"/>
    <col min="15617" max="15618" width="12.85546875" style="417" customWidth="1"/>
    <col min="15619" max="15619" width="14" style="417" customWidth="1"/>
    <col min="15620" max="15620" width="15.28515625" style="417" customWidth="1"/>
    <col min="15621" max="15621" width="12.42578125" style="417" customWidth="1"/>
    <col min="15622" max="15622" width="11.140625" style="417" customWidth="1"/>
    <col min="15623" max="15626" width="0" style="417" hidden="1" customWidth="1"/>
    <col min="15627" max="15872" width="9" style="417"/>
    <col min="15873" max="15874" width="12.85546875" style="417" customWidth="1"/>
    <col min="15875" max="15875" width="14" style="417" customWidth="1"/>
    <col min="15876" max="15876" width="15.28515625" style="417" customWidth="1"/>
    <col min="15877" max="15877" width="12.42578125" style="417" customWidth="1"/>
    <col min="15878" max="15878" width="11.140625" style="417" customWidth="1"/>
    <col min="15879" max="15882" width="0" style="417" hidden="1" customWidth="1"/>
    <col min="15883" max="16128" width="9" style="417"/>
    <col min="16129" max="16130" width="12.85546875" style="417" customWidth="1"/>
    <col min="16131" max="16131" width="14" style="417" customWidth="1"/>
    <col min="16132" max="16132" width="15.28515625" style="417" customWidth="1"/>
    <col min="16133" max="16133" width="12.42578125" style="417" customWidth="1"/>
    <col min="16134" max="16134" width="11.140625" style="417" customWidth="1"/>
    <col min="16135" max="16138" width="0" style="417" hidden="1" customWidth="1"/>
    <col min="16139" max="16384" width="9" style="417"/>
  </cols>
  <sheetData>
    <row r="1" spans="1:6">
      <c r="A1" s="12" t="s">
        <v>401</v>
      </c>
      <c r="B1" s="12"/>
      <c r="C1" s="12"/>
      <c r="D1" s="12"/>
      <c r="E1" s="12"/>
      <c r="F1" s="12"/>
    </row>
    <row r="2" spans="1:6">
      <c r="A2" s="12" t="s">
        <v>402</v>
      </c>
      <c r="B2" s="12"/>
      <c r="C2" s="12"/>
      <c r="D2" s="12"/>
      <c r="E2" s="12"/>
      <c r="F2" s="12"/>
    </row>
    <row r="3" spans="1:6" s="420" customFormat="1" ht="27.75">
      <c r="A3" s="418" t="s">
        <v>403</v>
      </c>
      <c r="B3" s="419"/>
      <c r="F3" s="421" t="s">
        <v>404</v>
      </c>
    </row>
    <row r="4" spans="1:6" ht="21.95" customHeight="1">
      <c r="A4" s="422"/>
      <c r="B4" s="423"/>
      <c r="C4" s="424" t="s">
        <v>405</v>
      </c>
      <c r="D4" s="425"/>
      <c r="E4" s="426" t="s">
        <v>406</v>
      </c>
      <c r="F4" s="427" t="s">
        <v>365</v>
      </c>
    </row>
    <row r="5" spans="1:6">
      <c r="A5" s="428" t="s">
        <v>0</v>
      </c>
      <c r="B5" s="429" t="s">
        <v>41</v>
      </c>
      <c r="C5" s="427" t="s">
        <v>289</v>
      </c>
      <c r="D5" s="427" t="s">
        <v>290</v>
      </c>
      <c r="E5" s="427" t="s">
        <v>66</v>
      </c>
      <c r="F5" s="430" t="s">
        <v>51</v>
      </c>
    </row>
    <row r="6" spans="1:6">
      <c r="A6" s="431"/>
      <c r="B6" s="432"/>
      <c r="C6" s="433" t="s">
        <v>97</v>
      </c>
      <c r="D6" s="433" t="s">
        <v>96</v>
      </c>
      <c r="E6" s="433" t="s">
        <v>39</v>
      </c>
      <c r="F6" s="430" t="s">
        <v>407</v>
      </c>
    </row>
    <row r="7" spans="1:6" ht="24.95" customHeight="1">
      <c r="A7" s="434" t="s">
        <v>3</v>
      </c>
      <c r="B7" s="435" t="s">
        <v>4</v>
      </c>
      <c r="C7" s="436">
        <f>[1]مستوصف!C7+[1]مستشفي!C7</f>
        <v>10516757</v>
      </c>
      <c r="D7" s="436">
        <f>[1]مستوصف!D7+[1]مستشفي!D7</f>
        <v>8351862</v>
      </c>
      <c r="E7" s="436">
        <f>C7+D7</f>
        <v>18868619</v>
      </c>
      <c r="F7" s="437">
        <f t="shared" ref="F7:F27" si="0">C7/E7*100</f>
        <v>55.736760597052701</v>
      </c>
    </row>
    <row r="8" spans="1:6" ht="24.95" customHeight="1">
      <c r="A8" s="438" t="s">
        <v>408</v>
      </c>
      <c r="B8" s="439" t="s">
        <v>6</v>
      </c>
      <c r="C8" s="436">
        <f>[1]مستوصف!C8+[1]مستشفي!C8</f>
        <v>1684943</v>
      </c>
      <c r="D8" s="436">
        <f>[1]مستوصف!D8+[1]مستشفي!D8</f>
        <v>1546318</v>
      </c>
      <c r="E8" s="436">
        <f>C8+D8</f>
        <v>3231261</v>
      </c>
      <c r="F8" s="440">
        <f t="shared" si="0"/>
        <v>52.145060395925924</v>
      </c>
    </row>
    <row r="9" spans="1:6" ht="24.95" customHeight="1">
      <c r="A9" s="438" t="s">
        <v>409</v>
      </c>
      <c r="B9" s="439" t="s">
        <v>8</v>
      </c>
      <c r="C9" s="436">
        <f>[1]مستوصف!C9+[1]مستشفي!C9</f>
        <v>2064253</v>
      </c>
      <c r="D9" s="436">
        <f>[1]مستوصف!D9+[1]مستشفي!D9</f>
        <v>1987436</v>
      </c>
      <c r="E9" s="436">
        <f t="shared" ref="E9:E26" si="1">C9+D9</f>
        <v>4051689</v>
      </c>
      <c r="F9" s="440">
        <f t="shared" si="0"/>
        <v>50.947962689140255</v>
      </c>
    </row>
    <row r="10" spans="1:6" ht="24.95" customHeight="1">
      <c r="A10" s="438" t="s">
        <v>178</v>
      </c>
      <c r="B10" s="439" t="s">
        <v>10</v>
      </c>
      <c r="C10" s="436">
        <f>[1]مستوصف!C10+[1]مستشفي!C10</f>
        <v>916237</v>
      </c>
      <c r="D10" s="436">
        <f>[1]مستوصف!D10+[1]مستشفي!D10</f>
        <v>376624</v>
      </c>
      <c r="E10" s="436">
        <f t="shared" si="1"/>
        <v>1292861</v>
      </c>
      <c r="F10" s="440">
        <f t="shared" si="0"/>
        <v>70.868948788771576</v>
      </c>
    </row>
    <row r="11" spans="1:6" ht="24.95" customHeight="1">
      <c r="A11" s="438" t="s">
        <v>179</v>
      </c>
      <c r="B11" s="439" t="s">
        <v>11</v>
      </c>
      <c r="C11" s="436">
        <f>[1]مستوصف!C11+[1]مستشفي!C11</f>
        <v>1463368</v>
      </c>
      <c r="D11" s="436">
        <f>[1]مستوصف!D11+[1]مستشفي!D11</f>
        <v>244386</v>
      </c>
      <c r="E11" s="436">
        <f t="shared" si="1"/>
        <v>1707754</v>
      </c>
      <c r="F11" s="441">
        <f t="shared" si="0"/>
        <v>85.68962508651714</v>
      </c>
    </row>
    <row r="12" spans="1:6" ht="24.95" customHeight="1">
      <c r="A12" s="438" t="s">
        <v>180</v>
      </c>
      <c r="B12" s="439" t="s">
        <v>181</v>
      </c>
      <c r="C12" s="436">
        <f>[1]مستوصف!C12+[1]مستشفي!C12</f>
        <v>835119</v>
      </c>
      <c r="D12" s="436">
        <f>[1]مستوصف!D12+[1]مستشفي!D12</f>
        <v>405258</v>
      </c>
      <c r="E12" s="436">
        <f t="shared" si="1"/>
        <v>1240377</v>
      </c>
      <c r="F12" s="440">
        <f t="shared" si="0"/>
        <v>67.327836617415514</v>
      </c>
    </row>
    <row r="13" spans="1:6" ht="24.95" customHeight="1">
      <c r="A13" s="438" t="s">
        <v>44</v>
      </c>
      <c r="B13" s="439" t="s">
        <v>14</v>
      </c>
      <c r="C13" s="436">
        <f>[1]مستوصف!C13+[1]مستشفي!C13</f>
        <v>7343792</v>
      </c>
      <c r="D13" s="436">
        <f>[1]مستوصف!D13+[1]مستشفي!D13</f>
        <v>7056922</v>
      </c>
      <c r="E13" s="436">
        <f t="shared" si="1"/>
        <v>14400714</v>
      </c>
      <c r="F13" s="440">
        <f t="shared" si="0"/>
        <v>50.996027002550015</v>
      </c>
    </row>
    <row r="14" spans="1:6" ht="24.95" customHeight="1">
      <c r="A14" s="438" t="s">
        <v>183</v>
      </c>
      <c r="B14" s="439" t="s">
        <v>16</v>
      </c>
      <c r="C14" s="436">
        <f>[1]مستوصف!C14+[1]مستشفي!C14</f>
        <v>3477786</v>
      </c>
      <c r="D14" s="436">
        <f>[1]مستوصف!D14+[1]مستشفي!D14</f>
        <v>1019156</v>
      </c>
      <c r="E14" s="436">
        <f t="shared" si="1"/>
        <v>4496942</v>
      </c>
      <c r="F14" s="440">
        <f t="shared" si="0"/>
        <v>77.33668790925033</v>
      </c>
    </row>
    <row r="15" spans="1:6" ht="24.95" customHeight="1">
      <c r="A15" s="438" t="s">
        <v>200</v>
      </c>
      <c r="B15" s="439" t="s">
        <v>18</v>
      </c>
      <c r="C15" s="436">
        <f>[1]مستوصف!C15+[1]مستشفي!C15</f>
        <v>532275</v>
      </c>
      <c r="D15" s="436">
        <f>[1]مستوصف!D15+[1]مستشفي!D15</f>
        <v>192063</v>
      </c>
      <c r="E15" s="436">
        <f t="shared" si="1"/>
        <v>724338</v>
      </c>
      <c r="F15" s="440">
        <f t="shared" si="0"/>
        <v>73.484340183726388</v>
      </c>
    </row>
    <row r="16" spans="1:6" ht="24.95" customHeight="1">
      <c r="A16" s="438" t="s">
        <v>410</v>
      </c>
      <c r="B16" s="439" t="s">
        <v>20</v>
      </c>
      <c r="C16" s="436">
        <f>[1]مستوصف!C16+[1]مستشفي!C16</f>
        <v>895669</v>
      </c>
      <c r="D16" s="436">
        <f>[1]مستوصف!D16+[1]مستشفي!D16</f>
        <v>350021</v>
      </c>
      <c r="E16" s="436">
        <f t="shared" si="1"/>
        <v>1245690</v>
      </c>
      <c r="F16" s="440">
        <f t="shared" si="0"/>
        <v>71.901436151851584</v>
      </c>
    </row>
    <row r="17" spans="1:7" ht="24.95" customHeight="1">
      <c r="A17" s="438" t="s">
        <v>45</v>
      </c>
      <c r="B17" s="439" t="s">
        <v>21</v>
      </c>
      <c r="C17" s="436">
        <f>[1]مستوصف!C17+[1]مستشفي!C17</f>
        <v>173312</v>
      </c>
      <c r="D17" s="436">
        <f>[1]مستوصف!D17+[1]مستشفي!D17</f>
        <v>59129</v>
      </c>
      <c r="E17" s="436">
        <f t="shared" si="1"/>
        <v>232441</v>
      </c>
      <c r="F17" s="440">
        <f t="shared" si="0"/>
        <v>74.561716736720285</v>
      </c>
    </row>
    <row r="18" spans="1:7" ht="24.95" customHeight="1">
      <c r="A18" s="438" t="s">
        <v>185</v>
      </c>
      <c r="B18" s="439" t="s">
        <v>23</v>
      </c>
      <c r="C18" s="436">
        <f>[1]مستوصف!C18+[1]مستشفي!C18</f>
        <v>600547</v>
      </c>
      <c r="D18" s="436">
        <f>[1]مستوصف!D18+[1]مستشفي!D18</f>
        <v>330175</v>
      </c>
      <c r="E18" s="436">
        <f t="shared" si="1"/>
        <v>930722</v>
      </c>
      <c r="F18" s="440">
        <f t="shared" si="0"/>
        <v>64.524852748726261</v>
      </c>
    </row>
    <row r="19" spans="1:7" ht="24.95" customHeight="1">
      <c r="A19" s="438" t="s">
        <v>24</v>
      </c>
      <c r="B19" s="439" t="s">
        <v>186</v>
      </c>
      <c r="C19" s="436">
        <f>[1]مستوصف!C19+[1]مستشفي!C19</f>
        <v>678231</v>
      </c>
      <c r="D19" s="436">
        <f>[1]مستوصف!D19+[1]مستشفي!D19</f>
        <v>406979</v>
      </c>
      <c r="E19" s="436">
        <f t="shared" si="1"/>
        <v>1085210</v>
      </c>
      <c r="F19" s="440">
        <f t="shared" si="0"/>
        <v>62.497673261396415</v>
      </c>
    </row>
    <row r="20" spans="1:7" ht="24.95" customHeight="1">
      <c r="A20" s="438" t="s">
        <v>187</v>
      </c>
      <c r="B20" s="439" t="s">
        <v>26</v>
      </c>
      <c r="C20" s="436">
        <f>[1]مستوصف!C20+[1]مستشفي!C20</f>
        <v>223650</v>
      </c>
      <c r="D20" s="436">
        <f>[1]مستوصف!D20+[1]مستشفي!D20</f>
        <v>134672</v>
      </c>
      <c r="E20" s="436">
        <f t="shared" si="1"/>
        <v>358322</v>
      </c>
      <c r="F20" s="440">
        <f t="shared" si="0"/>
        <v>62.415927573523255</v>
      </c>
      <c r="G20" s="240" t="s">
        <v>411</v>
      </c>
    </row>
    <row r="21" spans="1:7" ht="24.95" customHeight="1">
      <c r="A21" s="438" t="s">
        <v>201</v>
      </c>
      <c r="B21" s="439" t="s">
        <v>28</v>
      </c>
      <c r="C21" s="436">
        <f>[1]مستوصف!C21+[1]مستشفي!C21</f>
        <v>1057830</v>
      </c>
      <c r="D21" s="436">
        <f>[1]مستوصف!D21+[1]مستشفي!D21</f>
        <v>424190</v>
      </c>
      <c r="E21" s="436">
        <f t="shared" si="1"/>
        <v>1482020</v>
      </c>
      <c r="F21" s="440">
        <f t="shared" si="0"/>
        <v>71.377579249942642</v>
      </c>
    </row>
    <row r="22" spans="1:7" ht="24.95" customHeight="1">
      <c r="A22" s="438" t="s">
        <v>188</v>
      </c>
      <c r="B22" s="439" t="s">
        <v>189</v>
      </c>
      <c r="C22" s="436">
        <f>[1]مستوصف!C22+[1]مستشفي!C22</f>
        <v>330577</v>
      </c>
      <c r="D22" s="436">
        <f>[1]مستوصف!D22+[1]مستشفي!D22</f>
        <v>269525</v>
      </c>
      <c r="E22" s="436">
        <f t="shared" si="1"/>
        <v>600102</v>
      </c>
      <c r="F22" s="440">
        <f t="shared" si="0"/>
        <v>55.086801910341912</v>
      </c>
    </row>
    <row r="23" spans="1:7" ht="24.95" customHeight="1">
      <c r="A23" s="438" t="s">
        <v>190</v>
      </c>
      <c r="B23" s="439" t="s">
        <v>31</v>
      </c>
      <c r="C23" s="436">
        <f>[1]مستوصف!C23+[1]مستشفي!C23</f>
        <v>245486</v>
      </c>
      <c r="D23" s="436">
        <f>[1]مستوصف!D23+[1]مستشفي!D23</f>
        <v>81631</v>
      </c>
      <c r="E23" s="436">
        <f t="shared" si="1"/>
        <v>327117</v>
      </c>
      <c r="F23" s="440">
        <f t="shared" si="0"/>
        <v>75.045320175961507</v>
      </c>
    </row>
    <row r="24" spans="1:7" ht="24.95" customHeight="1">
      <c r="A24" s="438" t="s">
        <v>412</v>
      </c>
      <c r="B24" s="439" t="s">
        <v>33</v>
      </c>
      <c r="C24" s="436">
        <f>[1]مستوصف!C24+[1]مستشفي!C24</f>
        <v>124512</v>
      </c>
      <c r="D24" s="436">
        <f>[1]مستوصف!D24+[1]مستشفي!D24</f>
        <v>72598</v>
      </c>
      <c r="E24" s="436">
        <f t="shared" si="1"/>
        <v>197110</v>
      </c>
      <c r="F24" s="440">
        <f t="shared" si="0"/>
        <v>63.168789001065392</v>
      </c>
    </row>
    <row r="25" spans="1:7" ht="24.95" customHeight="1">
      <c r="A25" s="438" t="s">
        <v>34</v>
      </c>
      <c r="B25" s="439" t="s">
        <v>35</v>
      </c>
      <c r="C25" s="436">
        <f>[1]مستوصف!C25+[1]مستشفي!C25</f>
        <v>64922</v>
      </c>
      <c r="D25" s="436">
        <f>[1]مستوصف!D25+[1]مستشفي!D25</f>
        <v>7107</v>
      </c>
      <c r="E25" s="436">
        <f t="shared" si="1"/>
        <v>72029</v>
      </c>
      <c r="F25" s="440">
        <f t="shared" si="0"/>
        <v>90.133140818281518</v>
      </c>
    </row>
    <row r="26" spans="1:7" s="446" customFormat="1" ht="24.95" customHeight="1">
      <c r="A26" s="442" t="s">
        <v>36</v>
      </c>
      <c r="B26" s="443" t="s">
        <v>37</v>
      </c>
      <c r="C26" s="444">
        <f>[1]مستوصف!C26+[1]مستشفي!C26</f>
        <v>120938</v>
      </c>
      <c r="D26" s="444">
        <f>[1]مستوصف!D26+[1]مستشفي!D26</f>
        <v>25505</v>
      </c>
      <c r="E26" s="444">
        <f t="shared" si="1"/>
        <v>146443</v>
      </c>
      <c r="F26" s="445">
        <f t="shared" si="0"/>
        <v>82.583667365459604</v>
      </c>
    </row>
    <row r="27" spans="1:7" ht="24.95" customHeight="1">
      <c r="A27" s="447" t="s">
        <v>66</v>
      </c>
      <c r="B27" s="448" t="s">
        <v>39</v>
      </c>
      <c r="C27" s="449">
        <f>SUM(C7:C26)</f>
        <v>33350204</v>
      </c>
      <c r="D27" s="449">
        <f>SUM(D7:D26)</f>
        <v>23341557</v>
      </c>
      <c r="E27" s="436">
        <f>SUM(E7:E26)</f>
        <v>56691761</v>
      </c>
      <c r="F27" s="450">
        <f t="shared" si="0"/>
        <v>58.827250047850868</v>
      </c>
    </row>
    <row r="28" spans="1:7" s="452" customFormat="1">
      <c r="A28" s="451" t="s">
        <v>1550</v>
      </c>
      <c r="D28" s="452" t="s">
        <v>1551</v>
      </c>
    </row>
    <row r="29" spans="1:7" s="452" customFormat="1"/>
    <row r="30" spans="1:7" s="452" customFormat="1"/>
  </sheetData>
  <dataConsolidate>
    <dataRefs count="2">
      <dataRef ref="C9:D28" sheet="مستشفي" r:id="rId1"/>
      <dataRef ref="C9:D28" sheet="مستوصف" r:id="rId2"/>
    </dataRefs>
  </dataConsolidate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92" orientation="portrait" r:id="rId3"/>
  <headerFooter alignWithMargins="0"/>
  <rowBreaks count="1" manualBreakCount="1">
    <brk id="33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H76"/>
  <sheetViews>
    <sheetView showGridLines="0" rightToLeft="1" zoomScale="75" zoomScaleNormal="75" workbookViewId="0">
      <selection activeCell="U28" sqref="U28"/>
    </sheetView>
  </sheetViews>
  <sheetFormatPr defaultColWidth="7.7109375" defaultRowHeight="12.75"/>
  <cols>
    <col min="1" max="1" width="12.85546875" style="240" customWidth="1"/>
    <col min="2" max="2" width="10" style="294" customWidth="1"/>
    <col min="3" max="3" width="12.7109375" style="240" customWidth="1"/>
    <col min="4" max="4" width="10.140625" style="240" customWidth="1"/>
    <col min="5" max="5" width="12.42578125" style="240" customWidth="1"/>
    <col min="6" max="6" width="10.85546875" style="240" customWidth="1"/>
    <col min="7" max="7" width="10.5703125" style="240" customWidth="1"/>
    <col min="8" max="8" width="23.7109375" style="240" customWidth="1"/>
    <col min="9" max="256" width="7.7109375" style="240"/>
    <col min="257" max="257" width="12.85546875" style="240" customWidth="1"/>
    <col min="258" max="258" width="10" style="240" customWidth="1"/>
    <col min="259" max="259" width="12.7109375" style="240" customWidth="1"/>
    <col min="260" max="260" width="10.140625" style="240" customWidth="1"/>
    <col min="261" max="261" width="12.42578125" style="240" customWidth="1"/>
    <col min="262" max="262" width="10.85546875" style="240" customWidth="1"/>
    <col min="263" max="263" width="10.5703125" style="240" customWidth="1"/>
    <col min="264" max="264" width="23.7109375" style="240" customWidth="1"/>
    <col min="265" max="512" width="7.7109375" style="240"/>
    <col min="513" max="513" width="12.85546875" style="240" customWidth="1"/>
    <col min="514" max="514" width="10" style="240" customWidth="1"/>
    <col min="515" max="515" width="12.7109375" style="240" customWidth="1"/>
    <col min="516" max="516" width="10.140625" style="240" customWidth="1"/>
    <col min="517" max="517" width="12.42578125" style="240" customWidth="1"/>
    <col min="518" max="518" width="10.85546875" style="240" customWidth="1"/>
    <col min="519" max="519" width="10.5703125" style="240" customWidth="1"/>
    <col min="520" max="520" width="23.7109375" style="240" customWidth="1"/>
    <col min="521" max="768" width="7.7109375" style="240"/>
    <col min="769" max="769" width="12.85546875" style="240" customWidth="1"/>
    <col min="770" max="770" width="10" style="240" customWidth="1"/>
    <col min="771" max="771" width="12.7109375" style="240" customWidth="1"/>
    <col min="772" max="772" width="10.140625" style="240" customWidth="1"/>
    <col min="773" max="773" width="12.42578125" style="240" customWidth="1"/>
    <col min="774" max="774" width="10.85546875" style="240" customWidth="1"/>
    <col min="775" max="775" width="10.5703125" style="240" customWidth="1"/>
    <col min="776" max="776" width="23.7109375" style="240" customWidth="1"/>
    <col min="777" max="1024" width="7.7109375" style="240"/>
    <col min="1025" max="1025" width="12.85546875" style="240" customWidth="1"/>
    <col min="1026" max="1026" width="10" style="240" customWidth="1"/>
    <col min="1027" max="1027" width="12.7109375" style="240" customWidth="1"/>
    <col min="1028" max="1028" width="10.140625" style="240" customWidth="1"/>
    <col min="1029" max="1029" width="12.42578125" style="240" customWidth="1"/>
    <col min="1030" max="1030" width="10.85546875" style="240" customWidth="1"/>
    <col min="1031" max="1031" width="10.5703125" style="240" customWidth="1"/>
    <col min="1032" max="1032" width="23.7109375" style="240" customWidth="1"/>
    <col min="1033" max="1280" width="7.7109375" style="240"/>
    <col min="1281" max="1281" width="12.85546875" style="240" customWidth="1"/>
    <col min="1282" max="1282" width="10" style="240" customWidth="1"/>
    <col min="1283" max="1283" width="12.7109375" style="240" customWidth="1"/>
    <col min="1284" max="1284" width="10.140625" style="240" customWidth="1"/>
    <col min="1285" max="1285" width="12.42578125" style="240" customWidth="1"/>
    <col min="1286" max="1286" width="10.85546875" style="240" customWidth="1"/>
    <col min="1287" max="1287" width="10.5703125" style="240" customWidth="1"/>
    <col min="1288" max="1288" width="23.7109375" style="240" customWidth="1"/>
    <col min="1289" max="1536" width="7.7109375" style="240"/>
    <col min="1537" max="1537" width="12.85546875" style="240" customWidth="1"/>
    <col min="1538" max="1538" width="10" style="240" customWidth="1"/>
    <col min="1539" max="1539" width="12.7109375" style="240" customWidth="1"/>
    <col min="1540" max="1540" width="10.140625" style="240" customWidth="1"/>
    <col min="1541" max="1541" width="12.42578125" style="240" customWidth="1"/>
    <col min="1542" max="1542" width="10.85546875" style="240" customWidth="1"/>
    <col min="1543" max="1543" width="10.5703125" style="240" customWidth="1"/>
    <col min="1544" max="1544" width="23.7109375" style="240" customWidth="1"/>
    <col min="1545" max="1792" width="7.7109375" style="240"/>
    <col min="1793" max="1793" width="12.85546875" style="240" customWidth="1"/>
    <col min="1794" max="1794" width="10" style="240" customWidth="1"/>
    <col min="1795" max="1795" width="12.7109375" style="240" customWidth="1"/>
    <col min="1796" max="1796" width="10.140625" style="240" customWidth="1"/>
    <col min="1797" max="1797" width="12.42578125" style="240" customWidth="1"/>
    <col min="1798" max="1798" width="10.85546875" style="240" customWidth="1"/>
    <col min="1799" max="1799" width="10.5703125" style="240" customWidth="1"/>
    <col min="1800" max="1800" width="23.7109375" style="240" customWidth="1"/>
    <col min="1801" max="2048" width="7.7109375" style="240"/>
    <col min="2049" max="2049" width="12.85546875" style="240" customWidth="1"/>
    <col min="2050" max="2050" width="10" style="240" customWidth="1"/>
    <col min="2051" max="2051" width="12.7109375" style="240" customWidth="1"/>
    <col min="2052" max="2052" width="10.140625" style="240" customWidth="1"/>
    <col min="2053" max="2053" width="12.42578125" style="240" customWidth="1"/>
    <col min="2054" max="2054" width="10.85546875" style="240" customWidth="1"/>
    <col min="2055" max="2055" width="10.5703125" style="240" customWidth="1"/>
    <col min="2056" max="2056" width="23.7109375" style="240" customWidth="1"/>
    <col min="2057" max="2304" width="7.7109375" style="240"/>
    <col min="2305" max="2305" width="12.85546875" style="240" customWidth="1"/>
    <col min="2306" max="2306" width="10" style="240" customWidth="1"/>
    <col min="2307" max="2307" width="12.7109375" style="240" customWidth="1"/>
    <col min="2308" max="2308" width="10.140625" style="240" customWidth="1"/>
    <col min="2309" max="2309" width="12.42578125" style="240" customWidth="1"/>
    <col min="2310" max="2310" width="10.85546875" style="240" customWidth="1"/>
    <col min="2311" max="2311" width="10.5703125" style="240" customWidth="1"/>
    <col min="2312" max="2312" width="23.7109375" style="240" customWidth="1"/>
    <col min="2313" max="2560" width="7.7109375" style="240"/>
    <col min="2561" max="2561" width="12.85546875" style="240" customWidth="1"/>
    <col min="2562" max="2562" width="10" style="240" customWidth="1"/>
    <col min="2563" max="2563" width="12.7109375" style="240" customWidth="1"/>
    <col min="2564" max="2564" width="10.140625" style="240" customWidth="1"/>
    <col min="2565" max="2565" width="12.42578125" style="240" customWidth="1"/>
    <col min="2566" max="2566" width="10.85546875" style="240" customWidth="1"/>
    <col min="2567" max="2567" width="10.5703125" style="240" customWidth="1"/>
    <col min="2568" max="2568" width="23.7109375" style="240" customWidth="1"/>
    <col min="2569" max="2816" width="7.7109375" style="240"/>
    <col min="2817" max="2817" width="12.85546875" style="240" customWidth="1"/>
    <col min="2818" max="2818" width="10" style="240" customWidth="1"/>
    <col min="2819" max="2819" width="12.7109375" style="240" customWidth="1"/>
    <col min="2820" max="2820" width="10.140625" style="240" customWidth="1"/>
    <col min="2821" max="2821" width="12.42578125" style="240" customWidth="1"/>
    <col min="2822" max="2822" width="10.85546875" style="240" customWidth="1"/>
    <col min="2823" max="2823" width="10.5703125" style="240" customWidth="1"/>
    <col min="2824" max="2824" width="23.7109375" style="240" customWidth="1"/>
    <col min="2825" max="3072" width="7.7109375" style="240"/>
    <col min="3073" max="3073" width="12.85546875" style="240" customWidth="1"/>
    <col min="3074" max="3074" width="10" style="240" customWidth="1"/>
    <col min="3075" max="3075" width="12.7109375" style="240" customWidth="1"/>
    <col min="3076" max="3076" width="10.140625" style="240" customWidth="1"/>
    <col min="3077" max="3077" width="12.42578125" style="240" customWidth="1"/>
    <col min="3078" max="3078" width="10.85546875" style="240" customWidth="1"/>
    <col min="3079" max="3079" width="10.5703125" style="240" customWidth="1"/>
    <col min="3080" max="3080" width="23.7109375" style="240" customWidth="1"/>
    <col min="3081" max="3328" width="7.7109375" style="240"/>
    <col min="3329" max="3329" width="12.85546875" style="240" customWidth="1"/>
    <col min="3330" max="3330" width="10" style="240" customWidth="1"/>
    <col min="3331" max="3331" width="12.7109375" style="240" customWidth="1"/>
    <col min="3332" max="3332" width="10.140625" style="240" customWidth="1"/>
    <col min="3333" max="3333" width="12.42578125" style="240" customWidth="1"/>
    <col min="3334" max="3334" width="10.85546875" style="240" customWidth="1"/>
    <col min="3335" max="3335" width="10.5703125" style="240" customWidth="1"/>
    <col min="3336" max="3336" width="23.7109375" style="240" customWidth="1"/>
    <col min="3337" max="3584" width="7.7109375" style="240"/>
    <col min="3585" max="3585" width="12.85546875" style="240" customWidth="1"/>
    <col min="3586" max="3586" width="10" style="240" customWidth="1"/>
    <col min="3587" max="3587" width="12.7109375" style="240" customWidth="1"/>
    <col min="3588" max="3588" width="10.140625" style="240" customWidth="1"/>
    <col min="3589" max="3589" width="12.42578125" style="240" customWidth="1"/>
    <col min="3590" max="3590" width="10.85546875" style="240" customWidth="1"/>
    <col min="3591" max="3591" width="10.5703125" style="240" customWidth="1"/>
    <col min="3592" max="3592" width="23.7109375" style="240" customWidth="1"/>
    <col min="3593" max="3840" width="7.7109375" style="240"/>
    <col min="3841" max="3841" width="12.85546875" style="240" customWidth="1"/>
    <col min="3842" max="3842" width="10" style="240" customWidth="1"/>
    <col min="3843" max="3843" width="12.7109375" style="240" customWidth="1"/>
    <col min="3844" max="3844" width="10.140625" style="240" customWidth="1"/>
    <col min="3845" max="3845" width="12.42578125" style="240" customWidth="1"/>
    <col min="3846" max="3846" width="10.85546875" style="240" customWidth="1"/>
    <col min="3847" max="3847" width="10.5703125" style="240" customWidth="1"/>
    <col min="3848" max="3848" width="23.7109375" style="240" customWidth="1"/>
    <col min="3849" max="4096" width="7.7109375" style="240"/>
    <col min="4097" max="4097" width="12.85546875" style="240" customWidth="1"/>
    <col min="4098" max="4098" width="10" style="240" customWidth="1"/>
    <col min="4099" max="4099" width="12.7109375" style="240" customWidth="1"/>
    <col min="4100" max="4100" width="10.140625" style="240" customWidth="1"/>
    <col min="4101" max="4101" width="12.42578125" style="240" customWidth="1"/>
    <col min="4102" max="4102" width="10.85546875" style="240" customWidth="1"/>
    <col min="4103" max="4103" width="10.5703125" style="240" customWidth="1"/>
    <col min="4104" max="4104" width="23.7109375" style="240" customWidth="1"/>
    <col min="4105" max="4352" width="7.7109375" style="240"/>
    <col min="4353" max="4353" width="12.85546875" style="240" customWidth="1"/>
    <col min="4354" max="4354" width="10" style="240" customWidth="1"/>
    <col min="4355" max="4355" width="12.7109375" style="240" customWidth="1"/>
    <col min="4356" max="4356" width="10.140625" style="240" customWidth="1"/>
    <col min="4357" max="4357" width="12.42578125" style="240" customWidth="1"/>
    <col min="4358" max="4358" width="10.85546875" style="240" customWidth="1"/>
    <col min="4359" max="4359" width="10.5703125" style="240" customWidth="1"/>
    <col min="4360" max="4360" width="23.7109375" style="240" customWidth="1"/>
    <col min="4361" max="4608" width="7.7109375" style="240"/>
    <col min="4609" max="4609" width="12.85546875" style="240" customWidth="1"/>
    <col min="4610" max="4610" width="10" style="240" customWidth="1"/>
    <col min="4611" max="4611" width="12.7109375" style="240" customWidth="1"/>
    <col min="4612" max="4612" width="10.140625" style="240" customWidth="1"/>
    <col min="4613" max="4613" width="12.42578125" style="240" customWidth="1"/>
    <col min="4614" max="4614" width="10.85546875" style="240" customWidth="1"/>
    <col min="4615" max="4615" width="10.5703125" style="240" customWidth="1"/>
    <col min="4616" max="4616" width="23.7109375" style="240" customWidth="1"/>
    <col min="4617" max="4864" width="7.7109375" style="240"/>
    <col min="4865" max="4865" width="12.85546875" style="240" customWidth="1"/>
    <col min="4866" max="4866" width="10" style="240" customWidth="1"/>
    <col min="4867" max="4867" width="12.7109375" style="240" customWidth="1"/>
    <col min="4868" max="4868" width="10.140625" style="240" customWidth="1"/>
    <col min="4869" max="4869" width="12.42578125" style="240" customWidth="1"/>
    <col min="4870" max="4870" width="10.85546875" style="240" customWidth="1"/>
    <col min="4871" max="4871" width="10.5703125" style="240" customWidth="1"/>
    <col min="4872" max="4872" width="23.7109375" style="240" customWidth="1"/>
    <col min="4873" max="5120" width="7.7109375" style="240"/>
    <col min="5121" max="5121" width="12.85546875" style="240" customWidth="1"/>
    <col min="5122" max="5122" width="10" style="240" customWidth="1"/>
    <col min="5123" max="5123" width="12.7109375" style="240" customWidth="1"/>
    <col min="5124" max="5124" width="10.140625" style="240" customWidth="1"/>
    <col min="5125" max="5125" width="12.42578125" style="240" customWidth="1"/>
    <col min="5126" max="5126" width="10.85546875" style="240" customWidth="1"/>
    <col min="5127" max="5127" width="10.5703125" style="240" customWidth="1"/>
    <col min="5128" max="5128" width="23.7109375" style="240" customWidth="1"/>
    <col min="5129" max="5376" width="7.7109375" style="240"/>
    <col min="5377" max="5377" width="12.85546875" style="240" customWidth="1"/>
    <col min="5378" max="5378" width="10" style="240" customWidth="1"/>
    <col min="5379" max="5379" width="12.7109375" style="240" customWidth="1"/>
    <col min="5380" max="5380" width="10.140625" style="240" customWidth="1"/>
    <col min="5381" max="5381" width="12.42578125" style="240" customWidth="1"/>
    <col min="5382" max="5382" width="10.85546875" style="240" customWidth="1"/>
    <col min="5383" max="5383" width="10.5703125" style="240" customWidth="1"/>
    <col min="5384" max="5384" width="23.7109375" style="240" customWidth="1"/>
    <col min="5385" max="5632" width="7.7109375" style="240"/>
    <col min="5633" max="5633" width="12.85546875" style="240" customWidth="1"/>
    <col min="5634" max="5634" width="10" style="240" customWidth="1"/>
    <col min="5635" max="5635" width="12.7109375" style="240" customWidth="1"/>
    <col min="5636" max="5636" width="10.140625" style="240" customWidth="1"/>
    <col min="5637" max="5637" width="12.42578125" style="240" customWidth="1"/>
    <col min="5638" max="5638" width="10.85546875" style="240" customWidth="1"/>
    <col min="5639" max="5639" width="10.5703125" style="240" customWidth="1"/>
    <col min="5640" max="5640" width="23.7109375" style="240" customWidth="1"/>
    <col min="5641" max="5888" width="7.7109375" style="240"/>
    <col min="5889" max="5889" width="12.85546875" style="240" customWidth="1"/>
    <col min="5890" max="5890" width="10" style="240" customWidth="1"/>
    <col min="5891" max="5891" width="12.7109375" style="240" customWidth="1"/>
    <col min="5892" max="5892" width="10.140625" style="240" customWidth="1"/>
    <col min="5893" max="5893" width="12.42578125" style="240" customWidth="1"/>
    <col min="5894" max="5894" width="10.85546875" style="240" customWidth="1"/>
    <col min="5895" max="5895" width="10.5703125" style="240" customWidth="1"/>
    <col min="5896" max="5896" width="23.7109375" style="240" customWidth="1"/>
    <col min="5897" max="6144" width="7.7109375" style="240"/>
    <col min="6145" max="6145" width="12.85546875" style="240" customWidth="1"/>
    <col min="6146" max="6146" width="10" style="240" customWidth="1"/>
    <col min="6147" max="6147" width="12.7109375" style="240" customWidth="1"/>
    <col min="6148" max="6148" width="10.140625" style="240" customWidth="1"/>
    <col min="6149" max="6149" width="12.42578125" style="240" customWidth="1"/>
    <col min="6150" max="6150" width="10.85546875" style="240" customWidth="1"/>
    <col min="6151" max="6151" width="10.5703125" style="240" customWidth="1"/>
    <col min="6152" max="6152" width="23.7109375" style="240" customWidth="1"/>
    <col min="6153" max="6400" width="7.7109375" style="240"/>
    <col min="6401" max="6401" width="12.85546875" style="240" customWidth="1"/>
    <col min="6402" max="6402" width="10" style="240" customWidth="1"/>
    <col min="6403" max="6403" width="12.7109375" style="240" customWidth="1"/>
    <col min="6404" max="6404" width="10.140625" style="240" customWidth="1"/>
    <col min="6405" max="6405" width="12.42578125" style="240" customWidth="1"/>
    <col min="6406" max="6406" width="10.85546875" style="240" customWidth="1"/>
    <col min="6407" max="6407" width="10.5703125" style="240" customWidth="1"/>
    <col min="6408" max="6408" width="23.7109375" style="240" customWidth="1"/>
    <col min="6409" max="6656" width="7.7109375" style="240"/>
    <col min="6657" max="6657" width="12.85546875" style="240" customWidth="1"/>
    <col min="6658" max="6658" width="10" style="240" customWidth="1"/>
    <col min="6659" max="6659" width="12.7109375" style="240" customWidth="1"/>
    <col min="6660" max="6660" width="10.140625" style="240" customWidth="1"/>
    <col min="6661" max="6661" width="12.42578125" style="240" customWidth="1"/>
    <col min="6662" max="6662" width="10.85546875" style="240" customWidth="1"/>
    <col min="6663" max="6663" width="10.5703125" style="240" customWidth="1"/>
    <col min="6664" max="6664" width="23.7109375" style="240" customWidth="1"/>
    <col min="6665" max="6912" width="7.7109375" style="240"/>
    <col min="6913" max="6913" width="12.85546875" style="240" customWidth="1"/>
    <col min="6914" max="6914" width="10" style="240" customWidth="1"/>
    <col min="6915" max="6915" width="12.7109375" style="240" customWidth="1"/>
    <col min="6916" max="6916" width="10.140625" style="240" customWidth="1"/>
    <col min="6917" max="6917" width="12.42578125" style="240" customWidth="1"/>
    <col min="6918" max="6918" width="10.85546875" style="240" customWidth="1"/>
    <col min="6919" max="6919" width="10.5703125" style="240" customWidth="1"/>
    <col min="6920" max="6920" width="23.7109375" style="240" customWidth="1"/>
    <col min="6921" max="7168" width="7.7109375" style="240"/>
    <col min="7169" max="7169" width="12.85546875" style="240" customWidth="1"/>
    <col min="7170" max="7170" width="10" style="240" customWidth="1"/>
    <col min="7171" max="7171" width="12.7109375" style="240" customWidth="1"/>
    <col min="7172" max="7172" width="10.140625" style="240" customWidth="1"/>
    <col min="7173" max="7173" width="12.42578125" style="240" customWidth="1"/>
    <col min="7174" max="7174" width="10.85546875" style="240" customWidth="1"/>
    <col min="7175" max="7175" width="10.5703125" style="240" customWidth="1"/>
    <col min="7176" max="7176" width="23.7109375" style="240" customWidth="1"/>
    <col min="7177" max="7424" width="7.7109375" style="240"/>
    <col min="7425" max="7425" width="12.85546875" style="240" customWidth="1"/>
    <col min="7426" max="7426" width="10" style="240" customWidth="1"/>
    <col min="7427" max="7427" width="12.7109375" style="240" customWidth="1"/>
    <col min="7428" max="7428" width="10.140625" style="240" customWidth="1"/>
    <col min="7429" max="7429" width="12.42578125" style="240" customWidth="1"/>
    <col min="7430" max="7430" width="10.85546875" style="240" customWidth="1"/>
    <col min="7431" max="7431" width="10.5703125" style="240" customWidth="1"/>
    <col min="7432" max="7432" width="23.7109375" style="240" customWidth="1"/>
    <col min="7433" max="7680" width="7.7109375" style="240"/>
    <col min="7681" max="7681" width="12.85546875" style="240" customWidth="1"/>
    <col min="7682" max="7682" width="10" style="240" customWidth="1"/>
    <col min="7683" max="7683" width="12.7109375" style="240" customWidth="1"/>
    <col min="7684" max="7684" width="10.140625" style="240" customWidth="1"/>
    <col min="7685" max="7685" width="12.42578125" style="240" customWidth="1"/>
    <col min="7686" max="7686" width="10.85546875" style="240" customWidth="1"/>
    <col min="7687" max="7687" width="10.5703125" style="240" customWidth="1"/>
    <col min="7688" max="7688" width="23.7109375" style="240" customWidth="1"/>
    <col min="7689" max="7936" width="7.7109375" style="240"/>
    <col min="7937" max="7937" width="12.85546875" style="240" customWidth="1"/>
    <col min="7938" max="7938" width="10" style="240" customWidth="1"/>
    <col min="7939" max="7939" width="12.7109375" style="240" customWidth="1"/>
    <col min="7940" max="7940" width="10.140625" style="240" customWidth="1"/>
    <col min="7941" max="7941" width="12.42578125" style="240" customWidth="1"/>
    <col min="7942" max="7942" width="10.85546875" style="240" customWidth="1"/>
    <col min="7943" max="7943" width="10.5703125" style="240" customWidth="1"/>
    <col min="7944" max="7944" width="23.7109375" style="240" customWidth="1"/>
    <col min="7945" max="8192" width="7.7109375" style="240"/>
    <col min="8193" max="8193" width="12.85546875" style="240" customWidth="1"/>
    <col min="8194" max="8194" width="10" style="240" customWidth="1"/>
    <col min="8195" max="8195" width="12.7109375" style="240" customWidth="1"/>
    <col min="8196" max="8196" width="10.140625" style="240" customWidth="1"/>
    <col min="8197" max="8197" width="12.42578125" style="240" customWidth="1"/>
    <col min="8198" max="8198" width="10.85546875" style="240" customWidth="1"/>
    <col min="8199" max="8199" width="10.5703125" style="240" customWidth="1"/>
    <col min="8200" max="8200" width="23.7109375" style="240" customWidth="1"/>
    <col min="8201" max="8448" width="7.7109375" style="240"/>
    <col min="8449" max="8449" width="12.85546875" style="240" customWidth="1"/>
    <col min="8450" max="8450" width="10" style="240" customWidth="1"/>
    <col min="8451" max="8451" width="12.7109375" style="240" customWidth="1"/>
    <col min="8452" max="8452" width="10.140625" style="240" customWidth="1"/>
    <col min="8453" max="8453" width="12.42578125" style="240" customWidth="1"/>
    <col min="8454" max="8454" width="10.85546875" style="240" customWidth="1"/>
    <col min="8455" max="8455" width="10.5703125" style="240" customWidth="1"/>
    <col min="8456" max="8456" width="23.7109375" style="240" customWidth="1"/>
    <col min="8457" max="8704" width="7.7109375" style="240"/>
    <col min="8705" max="8705" width="12.85546875" style="240" customWidth="1"/>
    <col min="8706" max="8706" width="10" style="240" customWidth="1"/>
    <col min="8707" max="8707" width="12.7109375" style="240" customWidth="1"/>
    <col min="8708" max="8708" width="10.140625" style="240" customWidth="1"/>
    <col min="8709" max="8709" width="12.42578125" style="240" customWidth="1"/>
    <col min="8710" max="8710" width="10.85546875" style="240" customWidth="1"/>
    <col min="8711" max="8711" width="10.5703125" style="240" customWidth="1"/>
    <col min="8712" max="8712" width="23.7109375" style="240" customWidth="1"/>
    <col min="8713" max="8960" width="7.7109375" style="240"/>
    <col min="8961" max="8961" width="12.85546875" style="240" customWidth="1"/>
    <col min="8962" max="8962" width="10" style="240" customWidth="1"/>
    <col min="8963" max="8963" width="12.7109375" style="240" customWidth="1"/>
    <col min="8964" max="8964" width="10.140625" style="240" customWidth="1"/>
    <col min="8965" max="8965" width="12.42578125" style="240" customWidth="1"/>
    <col min="8966" max="8966" width="10.85546875" style="240" customWidth="1"/>
    <col min="8967" max="8967" width="10.5703125" style="240" customWidth="1"/>
    <col min="8968" max="8968" width="23.7109375" style="240" customWidth="1"/>
    <col min="8969" max="9216" width="7.7109375" style="240"/>
    <col min="9217" max="9217" width="12.85546875" style="240" customWidth="1"/>
    <col min="9218" max="9218" width="10" style="240" customWidth="1"/>
    <col min="9219" max="9219" width="12.7109375" style="240" customWidth="1"/>
    <col min="9220" max="9220" width="10.140625" style="240" customWidth="1"/>
    <col min="9221" max="9221" width="12.42578125" style="240" customWidth="1"/>
    <col min="9222" max="9222" width="10.85546875" style="240" customWidth="1"/>
    <col min="9223" max="9223" width="10.5703125" style="240" customWidth="1"/>
    <col min="9224" max="9224" width="23.7109375" style="240" customWidth="1"/>
    <col min="9225" max="9472" width="7.7109375" style="240"/>
    <col min="9473" max="9473" width="12.85546875" style="240" customWidth="1"/>
    <col min="9474" max="9474" width="10" style="240" customWidth="1"/>
    <col min="9475" max="9475" width="12.7109375" style="240" customWidth="1"/>
    <col min="9476" max="9476" width="10.140625" style="240" customWidth="1"/>
    <col min="9477" max="9477" width="12.42578125" style="240" customWidth="1"/>
    <col min="9478" max="9478" width="10.85546875" style="240" customWidth="1"/>
    <col min="9479" max="9479" width="10.5703125" style="240" customWidth="1"/>
    <col min="9480" max="9480" width="23.7109375" style="240" customWidth="1"/>
    <col min="9481" max="9728" width="7.7109375" style="240"/>
    <col min="9729" max="9729" width="12.85546875" style="240" customWidth="1"/>
    <col min="9730" max="9730" width="10" style="240" customWidth="1"/>
    <col min="9731" max="9731" width="12.7109375" style="240" customWidth="1"/>
    <col min="9732" max="9732" width="10.140625" style="240" customWidth="1"/>
    <col min="9733" max="9733" width="12.42578125" style="240" customWidth="1"/>
    <col min="9734" max="9734" width="10.85546875" style="240" customWidth="1"/>
    <col min="9735" max="9735" width="10.5703125" style="240" customWidth="1"/>
    <col min="9736" max="9736" width="23.7109375" style="240" customWidth="1"/>
    <col min="9737" max="9984" width="7.7109375" style="240"/>
    <col min="9985" max="9985" width="12.85546875" style="240" customWidth="1"/>
    <col min="9986" max="9986" width="10" style="240" customWidth="1"/>
    <col min="9987" max="9987" width="12.7109375" style="240" customWidth="1"/>
    <col min="9988" max="9988" width="10.140625" style="240" customWidth="1"/>
    <col min="9989" max="9989" width="12.42578125" style="240" customWidth="1"/>
    <col min="9990" max="9990" width="10.85546875" style="240" customWidth="1"/>
    <col min="9991" max="9991" width="10.5703125" style="240" customWidth="1"/>
    <col min="9992" max="9992" width="23.7109375" style="240" customWidth="1"/>
    <col min="9993" max="10240" width="7.7109375" style="240"/>
    <col min="10241" max="10241" width="12.85546875" style="240" customWidth="1"/>
    <col min="10242" max="10242" width="10" style="240" customWidth="1"/>
    <col min="10243" max="10243" width="12.7109375" style="240" customWidth="1"/>
    <col min="10244" max="10244" width="10.140625" style="240" customWidth="1"/>
    <col min="10245" max="10245" width="12.42578125" style="240" customWidth="1"/>
    <col min="10246" max="10246" width="10.85546875" style="240" customWidth="1"/>
    <col min="10247" max="10247" width="10.5703125" style="240" customWidth="1"/>
    <col min="10248" max="10248" width="23.7109375" style="240" customWidth="1"/>
    <col min="10249" max="10496" width="7.7109375" style="240"/>
    <col min="10497" max="10497" width="12.85546875" style="240" customWidth="1"/>
    <col min="10498" max="10498" width="10" style="240" customWidth="1"/>
    <col min="10499" max="10499" width="12.7109375" style="240" customWidth="1"/>
    <col min="10500" max="10500" width="10.140625" style="240" customWidth="1"/>
    <col min="10501" max="10501" width="12.42578125" style="240" customWidth="1"/>
    <col min="10502" max="10502" width="10.85546875" style="240" customWidth="1"/>
    <col min="10503" max="10503" width="10.5703125" style="240" customWidth="1"/>
    <col min="10504" max="10504" width="23.7109375" style="240" customWidth="1"/>
    <col min="10505" max="10752" width="7.7109375" style="240"/>
    <col min="10753" max="10753" width="12.85546875" style="240" customWidth="1"/>
    <col min="10754" max="10754" width="10" style="240" customWidth="1"/>
    <col min="10755" max="10755" width="12.7109375" style="240" customWidth="1"/>
    <col min="10756" max="10756" width="10.140625" style="240" customWidth="1"/>
    <col min="10757" max="10757" width="12.42578125" style="240" customWidth="1"/>
    <col min="10758" max="10758" width="10.85546875" style="240" customWidth="1"/>
    <col min="10759" max="10759" width="10.5703125" style="240" customWidth="1"/>
    <col min="10760" max="10760" width="23.7109375" style="240" customWidth="1"/>
    <col min="10761" max="11008" width="7.7109375" style="240"/>
    <col min="11009" max="11009" width="12.85546875" style="240" customWidth="1"/>
    <col min="11010" max="11010" width="10" style="240" customWidth="1"/>
    <col min="11011" max="11011" width="12.7109375" style="240" customWidth="1"/>
    <col min="11012" max="11012" width="10.140625" style="240" customWidth="1"/>
    <col min="11013" max="11013" width="12.42578125" style="240" customWidth="1"/>
    <col min="11014" max="11014" width="10.85546875" style="240" customWidth="1"/>
    <col min="11015" max="11015" width="10.5703125" style="240" customWidth="1"/>
    <col min="11016" max="11016" width="23.7109375" style="240" customWidth="1"/>
    <col min="11017" max="11264" width="7.7109375" style="240"/>
    <col min="11265" max="11265" width="12.85546875" style="240" customWidth="1"/>
    <col min="11266" max="11266" width="10" style="240" customWidth="1"/>
    <col min="11267" max="11267" width="12.7109375" style="240" customWidth="1"/>
    <col min="11268" max="11268" width="10.140625" style="240" customWidth="1"/>
    <col min="11269" max="11269" width="12.42578125" style="240" customWidth="1"/>
    <col min="11270" max="11270" width="10.85546875" style="240" customWidth="1"/>
    <col min="11271" max="11271" width="10.5703125" style="240" customWidth="1"/>
    <col min="11272" max="11272" width="23.7109375" style="240" customWidth="1"/>
    <col min="11273" max="11520" width="7.7109375" style="240"/>
    <col min="11521" max="11521" width="12.85546875" style="240" customWidth="1"/>
    <col min="11522" max="11522" width="10" style="240" customWidth="1"/>
    <col min="11523" max="11523" width="12.7109375" style="240" customWidth="1"/>
    <col min="11524" max="11524" width="10.140625" style="240" customWidth="1"/>
    <col min="11525" max="11525" width="12.42578125" style="240" customWidth="1"/>
    <col min="11526" max="11526" width="10.85546875" style="240" customWidth="1"/>
    <col min="11527" max="11527" width="10.5703125" style="240" customWidth="1"/>
    <col min="11528" max="11528" width="23.7109375" style="240" customWidth="1"/>
    <col min="11529" max="11776" width="7.7109375" style="240"/>
    <col min="11777" max="11777" width="12.85546875" style="240" customWidth="1"/>
    <col min="11778" max="11778" width="10" style="240" customWidth="1"/>
    <col min="11779" max="11779" width="12.7109375" style="240" customWidth="1"/>
    <col min="11780" max="11780" width="10.140625" style="240" customWidth="1"/>
    <col min="11781" max="11781" width="12.42578125" style="240" customWidth="1"/>
    <col min="11782" max="11782" width="10.85546875" style="240" customWidth="1"/>
    <col min="11783" max="11783" width="10.5703125" style="240" customWidth="1"/>
    <col min="11784" max="11784" width="23.7109375" style="240" customWidth="1"/>
    <col min="11785" max="12032" width="7.7109375" style="240"/>
    <col min="12033" max="12033" width="12.85546875" style="240" customWidth="1"/>
    <col min="12034" max="12034" width="10" style="240" customWidth="1"/>
    <col min="12035" max="12035" width="12.7109375" style="240" customWidth="1"/>
    <col min="12036" max="12036" width="10.140625" style="240" customWidth="1"/>
    <col min="12037" max="12037" width="12.42578125" style="240" customWidth="1"/>
    <col min="12038" max="12038" width="10.85546875" style="240" customWidth="1"/>
    <col min="12039" max="12039" width="10.5703125" style="240" customWidth="1"/>
    <col min="12040" max="12040" width="23.7109375" style="240" customWidth="1"/>
    <col min="12041" max="12288" width="7.7109375" style="240"/>
    <col min="12289" max="12289" width="12.85546875" style="240" customWidth="1"/>
    <col min="12290" max="12290" width="10" style="240" customWidth="1"/>
    <col min="12291" max="12291" width="12.7109375" style="240" customWidth="1"/>
    <col min="12292" max="12292" width="10.140625" style="240" customWidth="1"/>
    <col min="12293" max="12293" width="12.42578125" style="240" customWidth="1"/>
    <col min="12294" max="12294" width="10.85546875" style="240" customWidth="1"/>
    <col min="12295" max="12295" width="10.5703125" style="240" customWidth="1"/>
    <col min="12296" max="12296" width="23.7109375" style="240" customWidth="1"/>
    <col min="12297" max="12544" width="7.7109375" style="240"/>
    <col min="12545" max="12545" width="12.85546875" style="240" customWidth="1"/>
    <col min="12546" max="12546" width="10" style="240" customWidth="1"/>
    <col min="12547" max="12547" width="12.7109375" style="240" customWidth="1"/>
    <col min="12548" max="12548" width="10.140625" style="240" customWidth="1"/>
    <col min="12549" max="12549" width="12.42578125" style="240" customWidth="1"/>
    <col min="12550" max="12550" width="10.85546875" style="240" customWidth="1"/>
    <col min="12551" max="12551" width="10.5703125" style="240" customWidth="1"/>
    <col min="12552" max="12552" width="23.7109375" style="240" customWidth="1"/>
    <col min="12553" max="12800" width="7.7109375" style="240"/>
    <col min="12801" max="12801" width="12.85546875" style="240" customWidth="1"/>
    <col min="12802" max="12802" width="10" style="240" customWidth="1"/>
    <col min="12803" max="12803" width="12.7109375" style="240" customWidth="1"/>
    <col min="12804" max="12804" width="10.140625" style="240" customWidth="1"/>
    <col min="12805" max="12805" width="12.42578125" style="240" customWidth="1"/>
    <col min="12806" max="12806" width="10.85546875" style="240" customWidth="1"/>
    <col min="12807" max="12807" width="10.5703125" style="240" customWidth="1"/>
    <col min="12808" max="12808" width="23.7109375" style="240" customWidth="1"/>
    <col min="12809" max="13056" width="7.7109375" style="240"/>
    <col min="13057" max="13057" width="12.85546875" style="240" customWidth="1"/>
    <col min="13058" max="13058" width="10" style="240" customWidth="1"/>
    <col min="13059" max="13059" width="12.7109375" style="240" customWidth="1"/>
    <col min="13060" max="13060" width="10.140625" style="240" customWidth="1"/>
    <col min="13061" max="13061" width="12.42578125" style="240" customWidth="1"/>
    <col min="13062" max="13062" width="10.85546875" style="240" customWidth="1"/>
    <col min="13063" max="13063" width="10.5703125" style="240" customWidth="1"/>
    <col min="13064" max="13064" width="23.7109375" style="240" customWidth="1"/>
    <col min="13065" max="13312" width="7.7109375" style="240"/>
    <col min="13313" max="13313" width="12.85546875" style="240" customWidth="1"/>
    <col min="13314" max="13314" width="10" style="240" customWidth="1"/>
    <col min="13315" max="13315" width="12.7109375" style="240" customWidth="1"/>
    <col min="13316" max="13316" width="10.140625" style="240" customWidth="1"/>
    <col min="13317" max="13317" width="12.42578125" style="240" customWidth="1"/>
    <col min="13318" max="13318" width="10.85546875" style="240" customWidth="1"/>
    <col min="13319" max="13319" width="10.5703125" style="240" customWidth="1"/>
    <col min="13320" max="13320" width="23.7109375" style="240" customWidth="1"/>
    <col min="13321" max="13568" width="7.7109375" style="240"/>
    <col min="13569" max="13569" width="12.85546875" style="240" customWidth="1"/>
    <col min="13570" max="13570" width="10" style="240" customWidth="1"/>
    <col min="13571" max="13571" width="12.7109375" style="240" customWidth="1"/>
    <col min="13572" max="13572" width="10.140625" style="240" customWidth="1"/>
    <col min="13573" max="13573" width="12.42578125" style="240" customWidth="1"/>
    <col min="13574" max="13574" width="10.85546875" style="240" customWidth="1"/>
    <col min="13575" max="13575" width="10.5703125" style="240" customWidth="1"/>
    <col min="13576" max="13576" width="23.7109375" style="240" customWidth="1"/>
    <col min="13577" max="13824" width="7.7109375" style="240"/>
    <col min="13825" max="13825" width="12.85546875" style="240" customWidth="1"/>
    <col min="13826" max="13826" width="10" style="240" customWidth="1"/>
    <col min="13827" max="13827" width="12.7109375" style="240" customWidth="1"/>
    <col min="13828" max="13828" width="10.140625" style="240" customWidth="1"/>
    <col min="13829" max="13829" width="12.42578125" style="240" customWidth="1"/>
    <col min="13830" max="13830" width="10.85546875" style="240" customWidth="1"/>
    <col min="13831" max="13831" width="10.5703125" style="240" customWidth="1"/>
    <col min="13832" max="13832" width="23.7109375" style="240" customWidth="1"/>
    <col min="13833" max="14080" width="7.7109375" style="240"/>
    <col min="14081" max="14081" width="12.85546875" style="240" customWidth="1"/>
    <col min="14082" max="14082" width="10" style="240" customWidth="1"/>
    <col min="14083" max="14083" width="12.7109375" style="240" customWidth="1"/>
    <col min="14084" max="14084" width="10.140625" style="240" customWidth="1"/>
    <col min="14085" max="14085" width="12.42578125" style="240" customWidth="1"/>
    <col min="14086" max="14086" width="10.85546875" style="240" customWidth="1"/>
    <col min="14087" max="14087" width="10.5703125" style="240" customWidth="1"/>
    <col min="14088" max="14088" width="23.7109375" style="240" customWidth="1"/>
    <col min="14089" max="14336" width="7.7109375" style="240"/>
    <col min="14337" max="14337" width="12.85546875" style="240" customWidth="1"/>
    <col min="14338" max="14338" width="10" style="240" customWidth="1"/>
    <col min="14339" max="14339" width="12.7109375" style="240" customWidth="1"/>
    <col min="14340" max="14340" width="10.140625" style="240" customWidth="1"/>
    <col min="14341" max="14341" width="12.42578125" style="240" customWidth="1"/>
    <col min="14342" max="14342" width="10.85546875" style="240" customWidth="1"/>
    <col min="14343" max="14343" width="10.5703125" style="240" customWidth="1"/>
    <col min="14344" max="14344" width="23.7109375" style="240" customWidth="1"/>
    <col min="14345" max="14592" width="7.7109375" style="240"/>
    <col min="14593" max="14593" width="12.85546875" style="240" customWidth="1"/>
    <col min="14594" max="14594" width="10" style="240" customWidth="1"/>
    <col min="14595" max="14595" width="12.7109375" style="240" customWidth="1"/>
    <col min="14596" max="14596" width="10.140625" style="240" customWidth="1"/>
    <col min="14597" max="14597" width="12.42578125" style="240" customWidth="1"/>
    <col min="14598" max="14598" width="10.85546875" style="240" customWidth="1"/>
    <col min="14599" max="14599" width="10.5703125" style="240" customWidth="1"/>
    <col min="14600" max="14600" width="23.7109375" style="240" customWidth="1"/>
    <col min="14601" max="14848" width="7.7109375" style="240"/>
    <col min="14849" max="14849" width="12.85546875" style="240" customWidth="1"/>
    <col min="14850" max="14850" width="10" style="240" customWidth="1"/>
    <col min="14851" max="14851" width="12.7109375" style="240" customWidth="1"/>
    <col min="14852" max="14852" width="10.140625" style="240" customWidth="1"/>
    <col min="14853" max="14853" width="12.42578125" style="240" customWidth="1"/>
    <col min="14854" max="14854" width="10.85546875" style="240" customWidth="1"/>
    <col min="14855" max="14855" width="10.5703125" style="240" customWidth="1"/>
    <col min="14856" max="14856" width="23.7109375" style="240" customWidth="1"/>
    <col min="14857" max="15104" width="7.7109375" style="240"/>
    <col min="15105" max="15105" width="12.85546875" style="240" customWidth="1"/>
    <col min="15106" max="15106" width="10" style="240" customWidth="1"/>
    <col min="15107" max="15107" width="12.7109375" style="240" customWidth="1"/>
    <col min="15108" max="15108" width="10.140625" style="240" customWidth="1"/>
    <col min="15109" max="15109" width="12.42578125" style="240" customWidth="1"/>
    <col min="15110" max="15110" width="10.85546875" style="240" customWidth="1"/>
    <col min="15111" max="15111" width="10.5703125" style="240" customWidth="1"/>
    <col min="15112" max="15112" width="23.7109375" style="240" customWidth="1"/>
    <col min="15113" max="15360" width="7.7109375" style="240"/>
    <col min="15361" max="15361" width="12.85546875" style="240" customWidth="1"/>
    <col min="15362" max="15362" width="10" style="240" customWidth="1"/>
    <col min="15363" max="15363" width="12.7109375" style="240" customWidth="1"/>
    <col min="15364" max="15364" width="10.140625" style="240" customWidth="1"/>
    <col min="15365" max="15365" width="12.42578125" style="240" customWidth="1"/>
    <col min="15366" max="15366" width="10.85546875" style="240" customWidth="1"/>
    <col min="15367" max="15367" width="10.5703125" style="240" customWidth="1"/>
    <col min="15368" max="15368" width="23.7109375" style="240" customWidth="1"/>
    <col min="15369" max="15616" width="7.7109375" style="240"/>
    <col min="15617" max="15617" width="12.85546875" style="240" customWidth="1"/>
    <col min="15618" max="15618" width="10" style="240" customWidth="1"/>
    <col min="15619" max="15619" width="12.7109375" style="240" customWidth="1"/>
    <col min="15620" max="15620" width="10.140625" style="240" customWidth="1"/>
    <col min="15621" max="15621" width="12.42578125" style="240" customWidth="1"/>
    <col min="15622" max="15622" width="10.85546875" style="240" customWidth="1"/>
    <col min="15623" max="15623" width="10.5703125" style="240" customWidth="1"/>
    <col min="15624" max="15624" width="23.7109375" style="240" customWidth="1"/>
    <col min="15625" max="15872" width="7.7109375" style="240"/>
    <col min="15873" max="15873" width="12.85546875" style="240" customWidth="1"/>
    <col min="15874" max="15874" width="10" style="240" customWidth="1"/>
    <col min="15875" max="15875" width="12.7109375" style="240" customWidth="1"/>
    <col min="15876" max="15876" width="10.140625" style="240" customWidth="1"/>
    <col min="15877" max="15877" width="12.42578125" style="240" customWidth="1"/>
    <col min="15878" max="15878" width="10.85546875" style="240" customWidth="1"/>
    <col min="15879" max="15879" width="10.5703125" style="240" customWidth="1"/>
    <col min="15880" max="15880" width="23.7109375" style="240" customWidth="1"/>
    <col min="15881" max="16128" width="7.7109375" style="240"/>
    <col min="16129" max="16129" width="12.85546875" style="240" customWidth="1"/>
    <col min="16130" max="16130" width="10" style="240" customWidth="1"/>
    <col min="16131" max="16131" width="12.7109375" style="240" customWidth="1"/>
    <col min="16132" max="16132" width="10.140625" style="240" customWidth="1"/>
    <col min="16133" max="16133" width="12.42578125" style="240" customWidth="1"/>
    <col min="16134" max="16134" width="10.85546875" style="240" customWidth="1"/>
    <col min="16135" max="16135" width="10.5703125" style="240" customWidth="1"/>
    <col min="16136" max="16136" width="23.7109375" style="240" customWidth="1"/>
    <col min="16137" max="16384" width="7.7109375" style="240"/>
  </cols>
  <sheetData>
    <row r="1" spans="1:8" ht="14.25">
      <c r="A1" s="12" t="s">
        <v>413</v>
      </c>
      <c r="B1" s="12"/>
      <c r="C1" s="12"/>
      <c r="D1" s="12"/>
      <c r="E1" s="12"/>
      <c r="F1" s="12"/>
      <c r="G1" s="12"/>
      <c r="H1" s="293"/>
    </row>
    <row r="2" spans="1:8" ht="14.25">
      <c r="A2" s="12" t="s">
        <v>414</v>
      </c>
      <c r="B2" s="12"/>
      <c r="C2" s="12"/>
      <c r="D2" s="12"/>
      <c r="E2" s="12"/>
      <c r="F2" s="12"/>
      <c r="G2" s="12"/>
      <c r="H2" s="293"/>
    </row>
    <row r="3" spans="1:8" ht="15">
      <c r="A3" s="241" t="s">
        <v>415</v>
      </c>
      <c r="B3" s="292"/>
      <c r="C3" s="293"/>
      <c r="D3" s="293"/>
      <c r="E3" s="293"/>
      <c r="F3" s="293"/>
      <c r="G3" s="244" t="s">
        <v>416</v>
      </c>
      <c r="H3" s="293"/>
    </row>
    <row r="4" spans="1:8" s="458" customFormat="1" ht="30" customHeight="1">
      <c r="A4" s="454" t="s">
        <v>0</v>
      </c>
      <c r="B4" s="455" t="s">
        <v>41</v>
      </c>
      <c r="C4" s="456" t="s">
        <v>55</v>
      </c>
      <c r="D4" s="456"/>
      <c r="E4" s="456"/>
      <c r="F4" s="456"/>
      <c r="G4" s="457" t="s">
        <v>356</v>
      </c>
      <c r="H4" s="243"/>
    </row>
    <row r="5" spans="1:8" ht="30" customHeight="1">
      <c r="A5" s="249"/>
      <c r="B5" s="459"/>
      <c r="C5" s="460">
        <v>1434</v>
      </c>
      <c r="D5" s="460">
        <v>1435</v>
      </c>
      <c r="E5" s="460">
        <v>1436</v>
      </c>
      <c r="F5" s="460">
        <v>1437</v>
      </c>
      <c r="G5" s="460">
        <v>1438</v>
      </c>
      <c r="H5" s="293"/>
    </row>
    <row r="6" spans="1:8" ht="24.95" customHeight="1">
      <c r="A6" s="461" t="s">
        <v>175</v>
      </c>
      <c r="B6" s="462" t="s">
        <v>4</v>
      </c>
      <c r="C6" s="463">
        <v>12886881</v>
      </c>
      <c r="D6" s="463">
        <v>14798830</v>
      </c>
      <c r="E6" s="463">
        <v>17216689</v>
      </c>
      <c r="F6" s="463">
        <v>17453706</v>
      </c>
      <c r="G6" s="463">
        <v>18868619</v>
      </c>
      <c r="H6" s="464"/>
    </row>
    <row r="7" spans="1:8" ht="24.95" customHeight="1">
      <c r="A7" s="465" t="s">
        <v>176</v>
      </c>
      <c r="B7" s="466" t="s">
        <v>6</v>
      </c>
      <c r="C7" s="467">
        <v>3713902</v>
      </c>
      <c r="D7" s="467">
        <v>3713902</v>
      </c>
      <c r="E7" s="467">
        <v>3231261</v>
      </c>
      <c r="F7" s="467">
        <v>3231261</v>
      </c>
      <c r="G7" s="467">
        <v>3231261</v>
      </c>
      <c r="H7" s="464"/>
    </row>
    <row r="8" spans="1:8" ht="24.95" customHeight="1">
      <c r="A8" s="465" t="s">
        <v>177</v>
      </c>
      <c r="B8" s="466" t="s">
        <v>8</v>
      </c>
      <c r="C8" s="468">
        <v>6426080</v>
      </c>
      <c r="D8" s="468">
        <v>3711762</v>
      </c>
      <c r="E8" s="468">
        <v>4051689</v>
      </c>
      <c r="F8" s="468">
        <v>4051689</v>
      </c>
      <c r="G8" s="468">
        <v>4051689</v>
      </c>
      <c r="H8" s="464"/>
    </row>
    <row r="9" spans="1:8" ht="24.95" customHeight="1">
      <c r="A9" s="465" t="s">
        <v>178</v>
      </c>
      <c r="B9" s="466" t="s">
        <v>10</v>
      </c>
      <c r="C9" s="467">
        <v>1265226</v>
      </c>
      <c r="D9" s="467">
        <v>1267743</v>
      </c>
      <c r="E9" s="467">
        <v>1347750</v>
      </c>
      <c r="F9" s="467">
        <v>1247750</v>
      </c>
      <c r="G9" s="467">
        <v>1292861</v>
      </c>
      <c r="H9" s="464"/>
    </row>
    <row r="10" spans="1:8" ht="24.95" customHeight="1">
      <c r="A10" s="465" t="s">
        <v>179</v>
      </c>
      <c r="B10" s="466" t="s">
        <v>11</v>
      </c>
      <c r="C10" s="468">
        <v>3527770</v>
      </c>
      <c r="D10" s="468">
        <v>5191415</v>
      </c>
      <c r="E10" s="468">
        <v>1851662</v>
      </c>
      <c r="F10" s="468">
        <v>2234343</v>
      </c>
      <c r="G10" s="468">
        <v>1707754</v>
      </c>
      <c r="H10" s="464"/>
    </row>
    <row r="11" spans="1:8" ht="24.95" customHeight="1">
      <c r="A11" s="465" t="s">
        <v>180</v>
      </c>
      <c r="B11" s="466" t="s">
        <v>13</v>
      </c>
      <c r="C11" s="467">
        <v>1107134</v>
      </c>
      <c r="D11" s="467">
        <v>1146825</v>
      </c>
      <c r="E11" s="467">
        <v>1152616</v>
      </c>
      <c r="F11" s="467">
        <v>1123672</v>
      </c>
      <c r="G11" s="467">
        <v>1240377</v>
      </c>
      <c r="H11" s="464"/>
    </row>
    <row r="12" spans="1:8" ht="24.95" customHeight="1">
      <c r="A12" s="465" t="s">
        <v>182</v>
      </c>
      <c r="B12" s="466" t="s">
        <v>14</v>
      </c>
      <c r="C12" s="468">
        <v>10725354</v>
      </c>
      <c r="D12" s="468">
        <v>10802752</v>
      </c>
      <c r="E12" s="468">
        <v>10523888</v>
      </c>
      <c r="F12" s="468">
        <v>10523888</v>
      </c>
      <c r="G12" s="468">
        <v>14400714</v>
      </c>
      <c r="H12" s="464"/>
    </row>
    <row r="13" spans="1:8" ht="24.95" customHeight="1">
      <c r="A13" s="465" t="s">
        <v>183</v>
      </c>
      <c r="B13" s="466" t="s">
        <v>16</v>
      </c>
      <c r="C13" s="467">
        <v>2506787</v>
      </c>
      <c r="D13" s="467">
        <v>2435962</v>
      </c>
      <c r="E13" s="467">
        <v>2883281</v>
      </c>
      <c r="F13" s="467">
        <v>3003641</v>
      </c>
      <c r="G13" s="467">
        <v>4496942</v>
      </c>
      <c r="H13" s="464"/>
    </row>
    <row r="14" spans="1:8" ht="24.95" customHeight="1">
      <c r="A14" s="465" t="s">
        <v>200</v>
      </c>
      <c r="B14" s="469" t="s">
        <v>18</v>
      </c>
      <c r="C14" s="468">
        <v>387499</v>
      </c>
      <c r="D14" s="468">
        <v>387716</v>
      </c>
      <c r="E14" s="468">
        <v>857755</v>
      </c>
      <c r="F14" s="468">
        <v>540837</v>
      </c>
      <c r="G14" s="468">
        <v>724338</v>
      </c>
      <c r="H14" s="464"/>
    </row>
    <row r="15" spans="1:8" ht="24.95" customHeight="1">
      <c r="A15" s="465" t="s">
        <v>184</v>
      </c>
      <c r="B15" s="466" t="s">
        <v>20</v>
      </c>
      <c r="C15" s="467">
        <v>651249</v>
      </c>
      <c r="D15" s="467">
        <v>651249</v>
      </c>
      <c r="E15" s="467">
        <v>1245690</v>
      </c>
      <c r="F15" s="467">
        <v>1245690</v>
      </c>
      <c r="G15" s="467">
        <v>1245690</v>
      </c>
      <c r="H15" s="464"/>
    </row>
    <row r="16" spans="1:8" ht="24.95" customHeight="1">
      <c r="A16" s="465" t="s">
        <v>417</v>
      </c>
      <c r="B16" s="466" t="s">
        <v>21</v>
      </c>
      <c r="C16" s="468">
        <v>195500</v>
      </c>
      <c r="D16" s="468">
        <v>291575</v>
      </c>
      <c r="E16" s="468">
        <v>227714</v>
      </c>
      <c r="F16" s="468">
        <v>310912</v>
      </c>
      <c r="G16" s="468">
        <v>232441</v>
      </c>
      <c r="H16" s="464"/>
    </row>
    <row r="17" spans="1:8" ht="24.95" customHeight="1">
      <c r="A17" s="465" t="s">
        <v>185</v>
      </c>
      <c r="B17" s="466" t="s">
        <v>23</v>
      </c>
      <c r="C17" s="467">
        <v>1182934</v>
      </c>
      <c r="D17" s="467">
        <v>577679</v>
      </c>
      <c r="E17" s="467">
        <v>912747</v>
      </c>
      <c r="F17" s="467">
        <v>912747</v>
      </c>
      <c r="G17" s="467">
        <v>930722</v>
      </c>
      <c r="H17" s="464"/>
    </row>
    <row r="18" spans="1:8" ht="24.95" customHeight="1">
      <c r="A18" s="465" t="s">
        <v>24</v>
      </c>
      <c r="B18" s="466" t="s">
        <v>25</v>
      </c>
      <c r="C18" s="468">
        <v>858523</v>
      </c>
      <c r="D18" s="463">
        <v>696037</v>
      </c>
      <c r="E18" s="463">
        <v>937541</v>
      </c>
      <c r="F18" s="463">
        <v>966672</v>
      </c>
      <c r="G18" s="463">
        <v>1085210</v>
      </c>
      <c r="H18" s="464"/>
    </row>
    <row r="19" spans="1:8" ht="24.95" customHeight="1">
      <c r="A19" s="465" t="s">
        <v>187</v>
      </c>
      <c r="B19" s="466" t="s">
        <v>26</v>
      </c>
      <c r="C19" s="467">
        <v>330742</v>
      </c>
      <c r="D19" s="467">
        <v>355285</v>
      </c>
      <c r="E19" s="467">
        <v>190445</v>
      </c>
      <c r="F19" s="467">
        <v>373239</v>
      </c>
      <c r="G19" s="467">
        <v>358322</v>
      </c>
      <c r="H19" s="464"/>
    </row>
    <row r="20" spans="1:8" ht="24.95" customHeight="1">
      <c r="A20" s="465" t="s">
        <v>201</v>
      </c>
      <c r="B20" s="466" t="s">
        <v>28</v>
      </c>
      <c r="C20" s="468">
        <v>1600840</v>
      </c>
      <c r="D20" s="468">
        <v>927204</v>
      </c>
      <c r="E20" s="468">
        <v>2273405</v>
      </c>
      <c r="F20" s="468">
        <v>2225320</v>
      </c>
      <c r="G20" s="468">
        <v>1482020</v>
      </c>
      <c r="H20" s="464"/>
    </row>
    <row r="21" spans="1:8" ht="24.95" customHeight="1">
      <c r="A21" s="465" t="s">
        <v>188</v>
      </c>
      <c r="B21" s="466" t="s">
        <v>30</v>
      </c>
      <c r="C21" s="467">
        <v>520333</v>
      </c>
      <c r="D21" s="467">
        <v>707975</v>
      </c>
      <c r="E21" s="467">
        <v>660554</v>
      </c>
      <c r="F21" s="467">
        <v>480929</v>
      </c>
      <c r="G21" s="467">
        <v>600102</v>
      </c>
      <c r="H21" s="464"/>
    </row>
    <row r="22" spans="1:8" ht="24.95" customHeight="1">
      <c r="A22" s="465" t="s">
        <v>190</v>
      </c>
      <c r="B22" s="466" t="s">
        <v>31</v>
      </c>
      <c r="C22" s="468">
        <v>385159</v>
      </c>
      <c r="D22" s="468">
        <v>426219</v>
      </c>
      <c r="E22" s="468">
        <v>371583</v>
      </c>
      <c r="F22" s="468">
        <v>332903</v>
      </c>
      <c r="G22" s="468">
        <v>327117</v>
      </c>
      <c r="H22" s="464"/>
    </row>
    <row r="23" spans="1:8" ht="24.95" customHeight="1">
      <c r="A23" s="465" t="s">
        <v>202</v>
      </c>
      <c r="B23" s="466" t="s">
        <v>33</v>
      </c>
      <c r="C23" s="467">
        <v>207151</v>
      </c>
      <c r="D23" s="467">
        <v>192008</v>
      </c>
      <c r="E23" s="467">
        <v>217009</v>
      </c>
      <c r="F23" s="467">
        <v>197110</v>
      </c>
      <c r="G23" s="467">
        <v>197110</v>
      </c>
      <c r="H23" s="464"/>
    </row>
    <row r="24" spans="1:8" ht="24.95" customHeight="1">
      <c r="A24" s="470" t="s">
        <v>191</v>
      </c>
      <c r="B24" s="471" t="s">
        <v>35</v>
      </c>
      <c r="C24" s="472">
        <v>150395</v>
      </c>
      <c r="D24" s="463">
        <v>93860</v>
      </c>
      <c r="E24" s="463">
        <v>93860</v>
      </c>
      <c r="F24" s="463">
        <v>93860</v>
      </c>
      <c r="G24" s="463">
        <v>72029</v>
      </c>
      <c r="H24" s="464"/>
    </row>
    <row r="25" spans="1:8" ht="24.95" customHeight="1" thickBot="1">
      <c r="A25" s="473" t="s">
        <v>36</v>
      </c>
      <c r="B25" s="474" t="s">
        <v>37</v>
      </c>
      <c r="C25" s="468">
        <v>145491</v>
      </c>
      <c r="D25" s="467">
        <v>257568</v>
      </c>
      <c r="E25" s="467">
        <v>216604</v>
      </c>
      <c r="F25" s="467">
        <v>156714</v>
      </c>
      <c r="G25" s="467">
        <v>146443</v>
      </c>
      <c r="H25" s="464"/>
    </row>
    <row r="26" spans="1:8" ht="24.95" customHeight="1">
      <c r="A26" s="475" t="s">
        <v>66</v>
      </c>
      <c r="B26" s="476" t="s">
        <v>39</v>
      </c>
      <c r="C26" s="477">
        <f>SUM(C6:C25)</f>
        <v>48774950</v>
      </c>
      <c r="D26" s="477">
        <f>SUM(D6:D25)</f>
        <v>48633566</v>
      </c>
      <c r="E26" s="477">
        <f>SUM(E6:E25)</f>
        <v>50463743</v>
      </c>
      <c r="F26" s="477">
        <f>SUM(F6:F25)</f>
        <v>50706883</v>
      </c>
      <c r="G26" s="477">
        <f>SUM(G6:G25)</f>
        <v>56691761</v>
      </c>
      <c r="H26" s="464"/>
    </row>
    <row r="27" spans="1:8">
      <c r="A27" s="478"/>
      <c r="B27" s="292"/>
      <c r="C27" s="293"/>
      <c r="D27" s="293"/>
      <c r="E27" s="293"/>
      <c r="F27" s="293"/>
      <c r="G27" s="293"/>
      <c r="H27" s="293"/>
    </row>
    <row r="28" spans="1:8">
      <c r="A28" s="478"/>
      <c r="B28" s="292"/>
      <c r="C28" s="293"/>
      <c r="D28" s="293"/>
      <c r="E28" s="293"/>
      <c r="F28" s="293"/>
      <c r="G28" s="293"/>
      <c r="H28" s="293"/>
    </row>
    <row r="29" spans="1:8">
      <c r="A29" s="293"/>
      <c r="B29" s="292"/>
      <c r="C29" s="293"/>
      <c r="D29" s="293"/>
      <c r="E29" s="293"/>
      <c r="F29" s="293"/>
      <c r="G29" s="293"/>
      <c r="H29" s="293"/>
    </row>
    <row r="30" spans="1:8">
      <c r="A30" s="293"/>
      <c r="B30" s="292"/>
      <c r="C30" s="479"/>
      <c r="D30" s="479"/>
      <c r="E30" s="479"/>
      <c r="F30" s="479"/>
      <c r="G30" s="293"/>
      <c r="H30" s="293"/>
    </row>
    <row r="31" spans="1:8">
      <c r="A31" s="293"/>
      <c r="B31" s="292"/>
      <c r="C31" s="479"/>
      <c r="D31" s="479"/>
      <c r="E31" s="479"/>
      <c r="F31" s="479"/>
      <c r="G31" s="293"/>
      <c r="H31" s="293"/>
    </row>
    <row r="32" spans="1:8">
      <c r="A32" s="293"/>
      <c r="B32" s="292"/>
      <c r="C32" s="479"/>
      <c r="D32" s="479"/>
      <c r="E32" s="479"/>
      <c r="F32" s="479"/>
      <c r="G32" s="293"/>
      <c r="H32" s="293"/>
    </row>
    <row r="33" spans="1:8">
      <c r="A33" s="293"/>
      <c r="B33" s="292"/>
      <c r="C33" s="479"/>
      <c r="D33" s="479"/>
      <c r="E33" s="479"/>
      <c r="F33" s="479"/>
      <c r="G33" s="293"/>
      <c r="H33" s="293"/>
    </row>
    <row r="34" spans="1:8">
      <c r="A34" s="293"/>
      <c r="B34" s="292"/>
      <c r="C34" s="479"/>
      <c r="D34" s="479"/>
      <c r="E34" s="479"/>
      <c r="F34" s="479"/>
      <c r="G34" s="293"/>
      <c r="H34" s="293"/>
    </row>
    <row r="35" spans="1:8">
      <c r="A35" s="293"/>
      <c r="B35" s="292"/>
      <c r="C35" s="479"/>
      <c r="D35" s="479"/>
      <c r="E35" s="479"/>
      <c r="F35" s="479"/>
      <c r="G35" s="293"/>
      <c r="H35" s="293"/>
    </row>
    <row r="36" spans="1:8">
      <c r="A36" s="293"/>
      <c r="B36" s="292"/>
      <c r="C36" s="479"/>
      <c r="D36" s="479"/>
      <c r="E36" s="479"/>
      <c r="F36" s="479"/>
      <c r="G36" s="293"/>
      <c r="H36" s="293"/>
    </row>
    <row r="37" spans="1:8">
      <c r="A37" s="293"/>
      <c r="B37" s="292"/>
      <c r="C37" s="479"/>
      <c r="D37" s="479"/>
      <c r="E37" s="479"/>
      <c r="F37" s="479"/>
      <c r="G37" s="293"/>
      <c r="H37" s="293"/>
    </row>
    <row r="38" spans="1:8">
      <c r="A38" s="293"/>
      <c r="B38" s="292"/>
      <c r="C38" s="479"/>
      <c r="D38" s="479"/>
      <c r="E38" s="479"/>
      <c r="F38" s="479"/>
      <c r="G38" s="293"/>
      <c r="H38" s="293"/>
    </row>
    <row r="39" spans="1:8">
      <c r="A39" s="293"/>
      <c r="B39" s="292"/>
      <c r="C39" s="479"/>
      <c r="D39" s="479"/>
      <c r="E39" s="479"/>
      <c r="F39" s="479"/>
      <c r="G39" s="293"/>
      <c r="H39" s="293"/>
    </row>
    <row r="40" spans="1:8">
      <c r="A40" s="293"/>
      <c r="B40" s="292"/>
      <c r="C40" s="479"/>
      <c r="D40" s="479"/>
      <c r="E40" s="479"/>
      <c r="F40" s="479"/>
      <c r="G40" s="293"/>
      <c r="H40" s="293"/>
    </row>
    <row r="41" spans="1:8">
      <c r="A41" s="293"/>
      <c r="B41" s="292"/>
      <c r="C41" s="479"/>
      <c r="D41" s="479"/>
      <c r="E41" s="479"/>
      <c r="F41" s="479"/>
      <c r="G41" s="293"/>
      <c r="H41" s="293"/>
    </row>
    <row r="42" spans="1:8">
      <c r="A42" s="293"/>
      <c r="B42" s="292"/>
      <c r="C42" s="479"/>
      <c r="D42" s="479"/>
      <c r="E42" s="479"/>
      <c r="F42" s="479"/>
      <c r="G42" s="293"/>
      <c r="H42" s="293"/>
    </row>
    <row r="43" spans="1:8">
      <c r="A43" s="293"/>
      <c r="B43" s="292"/>
      <c r="C43" s="479"/>
      <c r="D43" s="479"/>
      <c r="E43" s="479"/>
      <c r="F43" s="479"/>
      <c r="G43" s="293"/>
      <c r="H43" s="293"/>
    </row>
    <row r="44" spans="1:8">
      <c r="A44" s="293"/>
      <c r="B44" s="292"/>
      <c r="C44" s="479"/>
      <c r="D44" s="479"/>
      <c r="E44" s="479"/>
      <c r="F44" s="479"/>
      <c r="G44" s="293"/>
      <c r="H44" s="293"/>
    </row>
    <row r="45" spans="1:8">
      <c r="A45" s="293"/>
      <c r="B45" s="292"/>
      <c r="C45" s="479"/>
      <c r="D45" s="479"/>
      <c r="E45" s="479"/>
      <c r="F45" s="479"/>
      <c r="G45" s="293"/>
      <c r="H45" s="293"/>
    </row>
    <row r="46" spans="1:8">
      <c r="A46" s="293"/>
      <c r="B46" s="292"/>
      <c r="C46" s="479"/>
      <c r="D46" s="479"/>
      <c r="E46" s="479"/>
      <c r="F46" s="479"/>
      <c r="G46" s="293"/>
      <c r="H46" s="293"/>
    </row>
    <row r="47" spans="1:8">
      <c r="A47" s="293"/>
      <c r="B47" s="292"/>
      <c r="C47" s="479"/>
      <c r="D47" s="479"/>
      <c r="E47" s="479"/>
      <c r="F47" s="479"/>
      <c r="G47" s="293"/>
      <c r="H47" s="293"/>
    </row>
    <row r="48" spans="1:8">
      <c r="A48" s="293"/>
      <c r="B48" s="292"/>
      <c r="C48" s="479"/>
      <c r="D48" s="479"/>
      <c r="E48" s="479"/>
      <c r="F48" s="479"/>
      <c r="G48" s="293"/>
      <c r="H48" s="293"/>
    </row>
    <row r="49" spans="1:8">
      <c r="A49" s="293"/>
      <c r="B49" s="292"/>
      <c r="C49" s="479"/>
      <c r="D49" s="479"/>
      <c r="E49" s="479"/>
      <c r="F49" s="479"/>
      <c r="G49" s="293"/>
      <c r="H49" s="293"/>
    </row>
    <row r="50" spans="1:8">
      <c r="A50" s="293"/>
      <c r="B50" s="292"/>
      <c r="C50" s="479"/>
      <c r="D50" s="479"/>
      <c r="E50" s="479"/>
      <c r="F50" s="479"/>
      <c r="G50" s="293"/>
      <c r="H50" s="293"/>
    </row>
    <row r="51" spans="1:8">
      <c r="A51" s="293"/>
      <c r="B51" s="292"/>
      <c r="C51" s="293"/>
      <c r="D51" s="293"/>
      <c r="E51" s="293"/>
      <c r="F51" s="293"/>
      <c r="G51" s="293"/>
      <c r="H51" s="293"/>
    </row>
    <row r="52" spans="1:8">
      <c r="A52" s="293"/>
      <c r="B52" s="292"/>
      <c r="C52" s="293"/>
      <c r="D52" s="293"/>
      <c r="E52" s="293"/>
      <c r="F52" s="293"/>
      <c r="G52" s="293"/>
      <c r="H52" s="293"/>
    </row>
    <row r="53" spans="1:8">
      <c r="A53" s="293"/>
      <c r="B53" s="292"/>
      <c r="C53" s="293"/>
      <c r="D53" s="293"/>
      <c r="E53" s="293"/>
      <c r="F53" s="293"/>
      <c r="G53" s="293"/>
      <c r="H53" s="293"/>
    </row>
    <row r="54" spans="1:8">
      <c r="A54" s="293"/>
      <c r="B54" s="292"/>
      <c r="C54" s="293"/>
      <c r="D54" s="293"/>
      <c r="E54" s="293"/>
      <c r="F54" s="293"/>
      <c r="G54" s="293"/>
      <c r="H54" s="293"/>
    </row>
    <row r="55" spans="1:8">
      <c r="A55" s="293"/>
      <c r="B55" s="292"/>
      <c r="C55" s="293"/>
      <c r="D55" s="293"/>
      <c r="E55" s="293"/>
      <c r="F55" s="293"/>
      <c r="G55" s="293"/>
      <c r="H55" s="293"/>
    </row>
    <row r="56" spans="1:8">
      <c r="A56" s="293"/>
      <c r="B56" s="292"/>
      <c r="C56" s="293"/>
      <c r="D56" s="293"/>
      <c r="E56" s="293"/>
      <c r="F56" s="293"/>
      <c r="G56" s="293"/>
      <c r="H56" s="293"/>
    </row>
    <row r="57" spans="1:8">
      <c r="A57" s="293"/>
      <c r="B57" s="292"/>
      <c r="C57" s="293"/>
      <c r="D57" s="293"/>
      <c r="E57" s="293"/>
      <c r="F57" s="293"/>
      <c r="G57" s="293"/>
      <c r="H57" s="293"/>
    </row>
    <row r="58" spans="1:8">
      <c r="A58" s="293"/>
      <c r="B58" s="292"/>
      <c r="C58" s="293"/>
      <c r="D58" s="293"/>
      <c r="E58" s="293"/>
      <c r="F58" s="293"/>
      <c r="G58" s="293"/>
      <c r="H58" s="293"/>
    </row>
    <row r="59" spans="1:8">
      <c r="A59" s="293"/>
      <c r="B59" s="292"/>
      <c r="C59" s="293"/>
      <c r="D59" s="293"/>
      <c r="E59" s="293"/>
      <c r="F59" s="293"/>
      <c r="G59" s="293"/>
      <c r="H59" s="293"/>
    </row>
    <row r="60" spans="1:8">
      <c r="A60" s="293"/>
      <c r="B60" s="292"/>
      <c r="C60" s="293"/>
      <c r="D60" s="293"/>
      <c r="E60" s="293"/>
      <c r="F60" s="293"/>
      <c r="G60" s="293"/>
      <c r="H60" s="293"/>
    </row>
    <row r="61" spans="1:8">
      <c r="A61" s="293"/>
      <c r="B61" s="292"/>
      <c r="C61" s="293"/>
      <c r="D61" s="293"/>
      <c r="E61" s="293"/>
      <c r="F61" s="293"/>
      <c r="G61" s="293"/>
      <c r="H61" s="293"/>
    </row>
    <row r="62" spans="1:8">
      <c r="A62" s="293"/>
      <c r="B62" s="292"/>
      <c r="C62" s="293"/>
      <c r="D62" s="293"/>
      <c r="E62" s="293"/>
      <c r="F62" s="293"/>
      <c r="G62" s="293"/>
      <c r="H62" s="293"/>
    </row>
    <row r="63" spans="1:8">
      <c r="A63" s="293"/>
      <c r="B63" s="292"/>
      <c r="C63" s="293"/>
      <c r="D63" s="293"/>
      <c r="E63" s="293"/>
      <c r="F63" s="293"/>
      <c r="G63" s="293"/>
      <c r="H63" s="293"/>
    </row>
    <row r="64" spans="1:8">
      <c r="A64" s="293"/>
      <c r="B64" s="292"/>
      <c r="C64" s="293"/>
      <c r="D64" s="293"/>
      <c r="E64" s="293"/>
      <c r="F64" s="293"/>
      <c r="G64" s="293"/>
      <c r="H64" s="293"/>
    </row>
    <row r="65" spans="1:8">
      <c r="A65" s="293"/>
      <c r="B65" s="292"/>
      <c r="C65" s="293"/>
      <c r="D65" s="293"/>
      <c r="E65" s="293"/>
      <c r="F65" s="293"/>
      <c r="G65" s="293"/>
      <c r="H65" s="293"/>
    </row>
    <row r="66" spans="1:8">
      <c r="A66" s="293"/>
      <c r="B66" s="292"/>
      <c r="C66" s="293"/>
      <c r="D66" s="293"/>
      <c r="E66" s="293"/>
      <c r="F66" s="293"/>
      <c r="G66" s="293"/>
      <c r="H66" s="293"/>
    </row>
    <row r="67" spans="1:8">
      <c r="A67" s="293"/>
      <c r="B67" s="292"/>
      <c r="C67" s="293"/>
      <c r="D67" s="293"/>
      <c r="E67" s="293"/>
      <c r="F67" s="293"/>
      <c r="G67" s="293"/>
      <c r="H67" s="293"/>
    </row>
    <row r="68" spans="1:8">
      <c r="A68" s="293"/>
      <c r="B68" s="292"/>
      <c r="C68" s="293"/>
      <c r="D68" s="293"/>
      <c r="E68" s="293"/>
      <c r="F68" s="293"/>
      <c r="G68" s="293"/>
      <c r="H68" s="293"/>
    </row>
    <row r="69" spans="1:8">
      <c r="A69" s="293"/>
      <c r="B69" s="292"/>
      <c r="C69" s="293"/>
      <c r="D69" s="293"/>
      <c r="E69" s="293"/>
      <c r="F69" s="293"/>
      <c r="G69" s="293"/>
      <c r="H69" s="293"/>
    </row>
    <row r="70" spans="1:8">
      <c r="A70" s="293"/>
      <c r="B70" s="292"/>
      <c r="C70" s="293"/>
      <c r="D70" s="293"/>
      <c r="E70" s="293"/>
      <c r="F70" s="293"/>
      <c r="G70" s="293"/>
      <c r="H70" s="293"/>
    </row>
    <row r="71" spans="1:8">
      <c r="A71" s="293"/>
      <c r="B71" s="292"/>
      <c r="C71" s="293"/>
      <c r="D71" s="293"/>
      <c r="E71" s="293"/>
      <c r="F71" s="293"/>
      <c r="G71" s="293"/>
      <c r="H71" s="293"/>
    </row>
    <row r="72" spans="1:8">
      <c r="A72" s="293"/>
      <c r="B72" s="292"/>
      <c r="C72" s="293"/>
      <c r="D72" s="293"/>
      <c r="E72" s="293"/>
      <c r="F72" s="293"/>
      <c r="G72" s="293"/>
      <c r="H72" s="293"/>
    </row>
    <row r="73" spans="1:8">
      <c r="A73" s="293"/>
      <c r="B73" s="292"/>
      <c r="C73" s="293"/>
      <c r="D73" s="293"/>
      <c r="E73" s="293"/>
      <c r="F73" s="293"/>
      <c r="G73" s="293"/>
      <c r="H73" s="293"/>
    </row>
    <row r="74" spans="1:8">
      <c r="A74" s="293"/>
      <c r="B74" s="292"/>
      <c r="C74" s="293"/>
      <c r="D74" s="293"/>
      <c r="E74" s="293"/>
      <c r="F74" s="293"/>
      <c r="G74" s="293"/>
      <c r="H74" s="293"/>
    </row>
    <row r="75" spans="1:8">
      <c r="A75" s="293"/>
      <c r="B75" s="292"/>
      <c r="C75" s="293"/>
      <c r="D75" s="293"/>
      <c r="E75" s="293"/>
      <c r="F75" s="293"/>
      <c r="G75" s="293"/>
      <c r="H75" s="293"/>
    </row>
    <row r="76" spans="1:8">
      <c r="A76" s="293"/>
      <c r="B76" s="292"/>
      <c r="C76" s="293"/>
      <c r="D76" s="293"/>
      <c r="E76" s="293"/>
      <c r="F76" s="293"/>
      <c r="G76" s="293"/>
      <c r="H76" s="293"/>
    </row>
  </sheetData>
  <printOptions horizontalCentered="1" verticalCentered="1"/>
  <pageMargins left="0.7" right="0.7" top="1" bottom="1" header="0.5" footer="0.5"/>
  <pageSetup paperSize="9" scale="9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I24"/>
  <sheetViews>
    <sheetView showGridLines="0" rightToLeft="1" zoomScaleNormal="100" workbookViewId="0">
      <selection activeCell="U28" sqref="U28"/>
    </sheetView>
  </sheetViews>
  <sheetFormatPr defaultColWidth="7.7109375" defaultRowHeight="15.75"/>
  <cols>
    <col min="1" max="1" width="38.28515625" style="481" customWidth="1"/>
    <col min="2" max="6" width="12" style="480" customWidth="1"/>
    <col min="7" max="7" width="7.7109375" style="480"/>
    <col min="8" max="8" width="7.85546875" style="480" bestFit="1" customWidth="1"/>
    <col min="9" max="256" width="7.7109375" style="480"/>
    <col min="257" max="257" width="38.28515625" style="480" customWidth="1"/>
    <col min="258" max="262" width="12" style="480" customWidth="1"/>
    <col min="263" max="263" width="7.7109375" style="480"/>
    <col min="264" max="264" width="7.85546875" style="480" bestFit="1" customWidth="1"/>
    <col min="265" max="512" width="7.7109375" style="480"/>
    <col min="513" max="513" width="38.28515625" style="480" customWidth="1"/>
    <col min="514" max="518" width="12" style="480" customWidth="1"/>
    <col min="519" max="519" width="7.7109375" style="480"/>
    <col min="520" max="520" width="7.85546875" style="480" bestFit="1" customWidth="1"/>
    <col min="521" max="768" width="7.7109375" style="480"/>
    <col min="769" max="769" width="38.28515625" style="480" customWidth="1"/>
    <col min="770" max="774" width="12" style="480" customWidth="1"/>
    <col min="775" max="775" width="7.7109375" style="480"/>
    <col min="776" max="776" width="7.85546875" style="480" bestFit="1" customWidth="1"/>
    <col min="777" max="1024" width="7.7109375" style="480"/>
    <col min="1025" max="1025" width="38.28515625" style="480" customWidth="1"/>
    <col min="1026" max="1030" width="12" style="480" customWidth="1"/>
    <col min="1031" max="1031" width="7.7109375" style="480"/>
    <col min="1032" max="1032" width="7.85546875" style="480" bestFit="1" customWidth="1"/>
    <col min="1033" max="1280" width="7.7109375" style="480"/>
    <col min="1281" max="1281" width="38.28515625" style="480" customWidth="1"/>
    <col min="1282" max="1286" width="12" style="480" customWidth="1"/>
    <col min="1287" max="1287" width="7.7109375" style="480"/>
    <col min="1288" max="1288" width="7.85546875" style="480" bestFit="1" customWidth="1"/>
    <col min="1289" max="1536" width="7.7109375" style="480"/>
    <col min="1537" max="1537" width="38.28515625" style="480" customWidth="1"/>
    <col min="1538" max="1542" width="12" style="480" customWidth="1"/>
    <col min="1543" max="1543" width="7.7109375" style="480"/>
    <col min="1544" max="1544" width="7.85546875" style="480" bestFit="1" customWidth="1"/>
    <col min="1545" max="1792" width="7.7109375" style="480"/>
    <col min="1793" max="1793" width="38.28515625" style="480" customWidth="1"/>
    <col min="1794" max="1798" width="12" style="480" customWidth="1"/>
    <col min="1799" max="1799" width="7.7109375" style="480"/>
    <col min="1800" max="1800" width="7.85546875" style="480" bestFit="1" customWidth="1"/>
    <col min="1801" max="2048" width="7.7109375" style="480"/>
    <col min="2049" max="2049" width="38.28515625" style="480" customWidth="1"/>
    <col min="2050" max="2054" width="12" style="480" customWidth="1"/>
    <col min="2055" max="2055" width="7.7109375" style="480"/>
    <col min="2056" max="2056" width="7.85546875" style="480" bestFit="1" customWidth="1"/>
    <col min="2057" max="2304" width="7.7109375" style="480"/>
    <col min="2305" max="2305" width="38.28515625" style="480" customWidth="1"/>
    <col min="2306" max="2310" width="12" style="480" customWidth="1"/>
    <col min="2311" max="2311" width="7.7109375" style="480"/>
    <col min="2312" max="2312" width="7.85546875" style="480" bestFit="1" customWidth="1"/>
    <col min="2313" max="2560" width="7.7109375" style="480"/>
    <col min="2561" max="2561" width="38.28515625" style="480" customWidth="1"/>
    <col min="2562" max="2566" width="12" style="480" customWidth="1"/>
    <col min="2567" max="2567" width="7.7109375" style="480"/>
    <col min="2568" max="2568" width="7.85546875" style="480" bestFit="1" customWidth="1"/>
    <col min="2569" max="2816" width="7.7109375" style="480"/>
    <col min="2817" max="2817" width="38.28515625" style="480" customWidth="1"/>
    <col min="2818" max="2822" width="12" style="480" customWidth="1"/>
    <col min="2823" max="2823" width="7.7109375" style="480"/>
    <col min="2824" max="2824" width="7.85546875" style="480" bestFit="1" customWidth="1"/>
    <col min="2825" max="3072" width="7.7109375" style="480"/>
    <col min="3073" max="3073" width="38.28515625" style="480" customWidth="1"/>
    <col min="3074" max="3078" width="12" style="480" customWidth="1"/>
    <col min="3079" max="3079" width="7.7109375" style="480"/>
    <col min="3080" max="3080" width="7.85546875" style="480" bestFit="1" customWidth="1"/>
    <col min="3081" max="3328" width="7.7109375" style="480"/>
    <col min="3329" max="3329" width="38.28515625" style="480" customWidth="1"/>
    <col min="3330" max="3334" width="12" style="480" customWidth="1"/>
    <col min="3335" max="3335" width="7.7109375" style="480"/>
    <col min="3336" max="3336" width="7.85546875" style="480" bestFit="1" customWidth="1"/>
    <col min="3337" max="3584" width="7.7109375" style="480"/>
    <col min="3585" max="3585" width="38.28515625" style="480" customWidth="1"/>
    <col min="3586" max="3590" width="12" style="480" customWidth="1"/>
    <col min="3591" max="3591" width="7.7109375" style="480"/>
    <col min="3592" max="3592" width="7.85546875" style="480" bestFit="1" customWidth="1"/>
    <col min="3593" max="3840" width="7.7109375" style="480"/>
    <col min="3841" max="3841" width="38.28515625" style="480" customWidth="1"/>
    <col min="3842" max="3846" width="12" style="480" customWidth="1"/>
    <col min="3847" max="3847" width="7.7109375" style="480"/>
    <col min="3848" max="3848" width="7.85546875" style="480" bestFit="1" customWidth="1"/>
    <col min="3849" max="4096" width="7.7109375" style="480"/>
    <col min="4097" max="4097" width="38.28515625" style="480" customWidth="1"/>
    <col min="4098" max="4102" width="12" style="480" customWidth="1"/>
    <col min="4103" max="4103" width="7.7109375" style="480"/>
    <col min="4104" max="4104" width="7.85546875" style="480" bestFit="1" customWidth="1"/>
    <col min="4105" max="4352" width="7.7109375" style="480"/>
    <col min="4353" max="4353" width="38.28515625" style="480" customWidth="1"/>
    <col min="4354" max="4358" width="12" style="480" customWidth="1"/>
    <col min="4359" max="4359" width="7.7109375" style="480"/>
    <col min="4360" max="4360" width="7.85546875" style="480" bestFit="1" customWidth="1"/>
    <col min="4361" max="4608" width="7.7109375" style="480"/>
    <col min="4609" max="4609" width="38.28515625" style="480" customWidth="1"/>
    <col min="4610" max="4614" width="12" style="480" customWidth="1"/>
    <col min="4615" max="4615" width="7.7109375" style="480"/>
    <col min="4616" max="4616" width="7.85546875" style="480" bestFit="1" customWidth="1"/>
    <col min="4617" max="4864" width="7.7109375" style="480"/>
    <col min="4865" max="4865" width="38.28515625" style="480" customWidth="1"/>
    <col min="4866" max="4870" width="12" style="480" customWidth="1"/>
    <col min="4871" max="4871" width="7.7109375" style="480"/>
    <col min="4872" max="4872" width="7.85546875" style="480" bestFit="1" customWidth="1"/>
    <col min="4873" max="5120" width="7.7109375" style="480"/>
    <col min="5121" max="5121" width="38.28515625" style="480" customWidth="1"/>
    <col min="5122" max="5126" width="12" style="480" customWidth="1"/>
    <col min="5127" max="5127" width="7.7109375" style="480"/>
    <col min="5128" max="5128" width="7.85546875" style="480" bestFit="1" customWidth="1"/>
    <col min="5129" max="5376" width="7.7109375" style="480"/>
    <col min="5377" max="5377" width="38.28515625" style="480" customWidth="1"/>
    <col min="5378" max="5382" width="12" style="480" customWidth="1"/>
    <col min="5383" max="5383" width="7.7109375" style="480"/>
    <col min="5384" max="5384" width="7.85546875" style="480" bestFit="1" customWidth="1"/>
    <col min="5385" max="5632" width="7.7109375" style="480"/>
    <col min="5633" max="5633" width="38.28515625" style="480" customWidth="1"/>
    <col min="5634" max="5638" width="12" style="480" customWidth="1"/>
    <col min="5639" max="5639" width="7.7109375" style="480"/>
    <col min="5640" max="5640" width="7.85546875" style="480" bestFit="1" customWidth="1"/>
    <col min="5641" max="5888" width="7.7109375" style="480"/>
    <col min="5889" max="5889" width="38.28515625" style="480" customWidth="1"/>
    <col min="5890" max="5894" width="12" style="480" customWidth="1"/>
    <col min="5895" max="5895" width="7.7109375" style="480"/>
    <col min="5896" max="5896" width="7.85546875" style="480" bestFit="1" customWidth="1"/>
    <col min="5897" max="6144" width="7.7109375" style="480"/>
    <col min="6145" max="6145" width="38.28515625" style="480" customWidth="1"/>
    <col min="6146" max="6150" width="12" style="480" customWidth="1"/>
    <col min="6151" max="6151" width="7.7109375" style="480"/>
    <col min="6152" max="6152" width="7.85546875" style="480" bestFit="1" customWidth="1"/>
    <col min="6153" max="6400" width="7.7109375" style="480"/>
    <col min="6401" max="6401" width="38.28515625" style="480" customWidth="1"/>
    <col min="6402" max="6406" width="12" style="480" customWidth="1"/>
    <col min="6407" max="6407" width="7.7109375" style="480"/>
    <col min="6408" max="6408" width="7.85546875" style="480" bestFit="1" customWidth="1"/>
    <col min="6409" max="6656" width="7.7109375" style="480"/>
    <col min="6657" max="6657" width="38.28515625" style="480" customWidth="1"/>
    <col min="6658" max="6662" width="12" style="480" customWidth="1"/>
    <col min="6663" max="6663" width="7.7109375" style="480"/>
    <col min="6664" max="6664" width="7.85546875" style="480" bestFit="1" customWidth="1"/>
    <col min="6665" max="6912" width="7.7109375" style="480"/>
    <col min="6913" max="6913" width="38.28515625" style="480" customWidth="1"/>
    <col min="6914" max="6918" width="12" style="480" customWidth="1"/>
    <col min="6919" max="6919" width="7.7109375" style="480"/>
    <col min="6920" max="6920" width="7.85546875" style="480" bestFit="1" customWidth="1"/>
    <col min="6921" max="7168" width="7.7109375" style="480"/>
    <col min="7169" max="7169" width="38.28515625" style="480" customWidth="1"/>
    <col min="7170" max="7174" width="12" style="480" customWidth="1"/>
    <col min="7175" max="7175" width="7.7109375" style="480"/>
    <col min="7176" max="7176" width="7.85546875" style="480" bestFit="1" customWidth="1"/>
    <col min="7177" max="7424" width="7.7109375" style="480"/>
    <col min="7425" max="7425" width="38.28515625" style="480" customWidth="1"/>
    <col min="7426" max="7430" width="12" style="480" customWidth="1"/>
    <col min="7431" max="7431" width="7.7109375" style="480"/>
    <col min="7432" max="7432" width="7.85546875" style="480" bestFit="1" customWidth="1"/>
    <col min="7433" max="7680" width="7.7109375" style="480"/>
    <col min="7681" max="7681" width="38.28515625" style="480" customWidth="1"/>
    <col min="7682" max="7686" width="12" style="480" customWidth="1"/>
    <col min="7687" max="7687" width="7.7109375" style="480"/>
    <col min="7688" max="7688" width="7.85546875" style="480" bestFit="1" customWidth="1"/>
    <col min="7689" max="7936" width="7.7109375" style="480"/>
    <col min="7937" max="7937" width="38.28515625" style="480" customWidth="1"/>
    <col min="7938" max="7942" width="12" style="480" customWidth="1"/>
    <col min="7943" max="7943" width="7.7109375" style="480"/>
    <col min="7944" max="7944" width="7.85546875" style="480" bestFit="1" customWidth="1"/>
    <col min="7945" max="8192" width="7.7109375" style="480"/>
    <col min="8193" max="8193" width="38.28515625" style="480" customWidth="1"/>
    <col min="8194" max="8198" width="12" style="480" customWidth="1"/>
    <col min="8199" max="8199" width="7.7109375" style="480"/>
    <col min="8200" max="8200" width="7.85546875" style="480" bestFit="1" customWidth="1"/>
    <col min="8201" max="8448" width="7.7109375" style="480"/>
    <col min="8449" max="8449" width="38.28515625" style="480" customWidth="1"/>
    <col min="8450" max="8454" width="12" style="480" customWidth="1"/>
    <col min="8455" max="8455" width="7.7109375" style="480"/>
    <col min="8456" max="8456" width="7.85546875" style="480" bestFit="1" customWidth="1"/>
    <col min="8457" max="8704" width="7.7109375" style="480"/>
    <col min="8705" max="8705" width="38.28515625" style="480" customWidth="1"/>
    <col min="8706" max="8710" width="12" style="480" customWidth="1"/>
    <col min="8711" max="8711" width="7.7109375" style="480"/>
    <col min="8712" max="8712" width="7.85546875" style="480" bestFit="1" customWidth="1"/>
    <col min="8713" max="8960" width="7.7109375" style="480"/>
    <col min="8961" max="8961" width="38.28515625" style="480" customWidth="1"/>
    <col min="8962" max="8966" width="12" style="480" customWidth="1"/>
    <col min="8967" max="8967" width="7.7109375" style="480"/>
    <col min="8968" max="8968" width="7.85546875" style="480" bestFit="1" customWidth="1"/>
    <col min="8969" max="9216" width="7.7109375" style="480"/>
    <col min="9217" max="9217" width="38.28515625" style="480" customWidth="1"/>
    <col min="9218" max="9222" width="12" style="480" customWidth="1"/>
    <col min="9223" max="9223" width="7.7109375" style="480"/>
    <col min="9224" max="9224" width="7.85546875" style="480" bestFit="1" customWidth="1"/>
    <col min="9225" max="9472" width="7.7109375" style="480"/>
    <col min="9473" max="9473" width="38.28515625" style="480" customWidth="1"/>
    <col min="9474" max="9478" width="12" style="480" customWidth="1"/>
    <col min="9479" max="9479" width="7.7109375" style="480"/>
    <col min="9480" max="9480" width="7.85546875" style="480" bestFit="1" customWidth="1"/>
    <col min="9481" max="9728" width="7.7109375" style="480"/>
    <col min="9729" max="9729" width="38.28515625" style="480" customWidth="1"/>
    <col min="9730" max="9734" width="12" style="480" customWidth="1"/>
    <col min="9735" max="9735" width="7.7109375" style="480"/>
    <col min="9736" max="9736" width="7.85546875" style="480" bestFit="1" customWidth="1"/>
    <col min="9737" max="9984" width="7.7109375" style="480"/>
    <col min="9985" max="9985" width="38.28515625" style="480" customWidth="1"/>
    <col min="9986" max="9990" width="12" style="480" customWidth="1"/>
    <col min="9991" max="9991" width="7.7109375" style="480"/>
    <col min="9992" max="9992" width="7.85546875" style="480" bestFit="1" customWidth="1"/>
    <col min="9993" max="10240" width="7.7109375" style="480"/>
    <col min="10241" max="10241" width="38.28515625" style="480" customWidth="1"/>
    <col min="10242" max="10246" width="12" style="480" customWidth="1"/>
    <col min="10247" max="10247" width="7.7109375" style="480"/>
    <col min="10248" max="10248" width="7.85546875" style="480" bestFit="1" customWidth="1"/>
    <col min="10249" max="10496" width="7.7109375" style="480"/>
    <col min="10497" max="10497" width="38.28515625" style="480" customWidth="1"/>
    <col min="10498" max="10502" width="12" style="480" customWidth="1"/>
    <col min="10503" max="10503" width="7.7109375" style="480"/>
    <col min="10504" max="10504" width="7.85546875" style="480" bestFit="1" customWidth="1"/>
    <col min="10505" max="10752" width="7.7109375" style="480"/>
    <col min="10753" max="10753" width="38.28515625" style="480" customWidth="1"/>
    <col min="10754" max="10758" width="12" style="480" customWidth="1"/>
    <col min="10759" max="10759" width="7.7109375" style="480"/>
    <col min="10760" max="10760" width="7.85546875" style="480" bestFit="1" customWidth="1"/>
    <col min="10761" max="11008" width="7.7109375" style="480"/>
    <col min="11009" max="11009" width="38.28515625" style="480" customWidth="1"/>
    <col min="11010" max="11014" width="12" style="480" customWidth="1"/>
    <col min="11015" max="11015" width="7.7109375" style="480"/>
    <col min="11016" max="11016" width="7.85546875" style="480" bestFit="1" customWidth="1"/>
    <col min="11017" max="11264" width="7.7109375" style="480"/>
    <col min="11265" max="11265" width="38.28515625" style="480" customWidth="1"/>
    <col min="11266" max="11270" width="12" style="480" customWidth="1"/>
    <col min="11271" max="11271" width="7.7109375" style="480"/>
    <col min="11272" max="11272" width="7.85546875" style="480" bestFit="1" customWidth="1"/>
    <col min="11273" max="11520" width="7.7109375" style="480"/>
    <col min="11521" max="11521" width="38.28515625" style="480" customWidth="1"/>
    <col min="11522" max="11526" width="12" style="480" customWidth="1"/>
    <col min="11527" max="11527" width="7.7109375" style="480"/>
    <col min="11528" max="11528" width="7.85546875" style="480" bestFit="1" customWidth="1"/>
    <col min="11529" max="11776" width="7.7109375" style="480"/>
    <col min="11777" max="11777" width="38.28515625" style="480" customWidth="1"/>
    <col min="11778" max="11782" width="12" style="480" customWidth="1"/>
    <col min="11783" max="11783" width="7.7109375" style="480"/>
    <col min="11784" max="11784" width="7.85546875" style="480" bestFit="1" customWidth="1"/>
    <col min="11785" max="12032" width="7.7109375" style="480"/>
    <col min="12033" max="12033" width="38.28515625" style="480" customWidth="1"/>
    <col min="12034" max="12038" width="12" style="480" customWidth="1"/>
    <col min="12039" max="12039" width="7.7109375" style="480"/>
    <col min="12040" max="12040" width="7.85546875" style="480" bestFit="1" customWidth="1"/>
    <col min="12041" max="12288" width="7.7109375" style="480"/>
    <col min="12289" max="12289" width="38.28515625" style="480" customWidth="1"/>
    <col min="12290" max="12294" width="12" style="480" customWidth="1"/>
    <col min="12295" max="12295" width="7.7109375" style="480"/>
    <col min="12296" max="12296" width="7.85546875" style="480" bestFit="1" customWidth="1"/>
    <col min="12297" max="12544" width="7.7109375" style="480"/>
    <col min="12545" max="12545" width="38.28515625" style="480" customWidth="1"/>
    <col min="12546" max="12550" width="12" style="480" customWidth="1"/>
    <col min="12551" max="12551" width="7.7109375" style="480"/>
    <col min="12552" max="12552" width="7.85546875" style="480" bestFit="1" customWidth="1"/>
    <col min="12553" max="12800" width="7.7109375" style="480"/>
    <col min="12801" max="12801" width="38.28515625" style="480" customWidth="1"/>
    <col min="12802" max="12806" width="12" style="480" customWidth="1"/>
    <col min="12807" max="12807" width="7.7109375" style="480"/>
    <col min="12808" max="12808" width="7.85546875" style="480" bestFit="1" customWidth="1"/>
    <col min="12809" max="13056" width="7.7109375" style="480"/>
    <col min="13057" max="13057" width="38.28515625" style="480" customWidth="1"/>
    <col min="13058" max="13062" width="12" style="480" customWidth="1"/>
    <col min="13063" max="13063" width="7.7109375" style="480"/>
    <col min="13064" max="13064" width="7.85546875" style="480" bestFit="1" customWidth="1"/>
    <col min="13065" max="13312" width="7.7109375" style="480"/>
    <col min="13313" max="13313" width="38.28515625" style="480" customWidth="1"/>
    <col min="13314" max="13318" width="12" style="480" customWidth="1"/>
    <col min="13319" max="13319" width="7.7109375" style="480"/>
    <col min="13320" max="13320" width="7.85546875" style="480" bestFit="1" customWidth="1"/>
    <col min="13321" max="13568" width="7.7109375" style="480"/>
    <col min="13569" max="13569" width="38.28515625" style="480" customWidth="1"/>
    <col min="13570" max="13574" width="12" style="480" customWidth="1"/>
    <col min="13575" max="13575" width="7.7109375" style="480"/>
    <col min="13576" max="13576" width="7.85546875" style="480" bestFit="1" customWidth="1"/>
    <col min="13577" max="13824" width="7.7109375" style="480"/>
    <col min="13825" max="13825" width="38.28515625" style="480" customWidth="1"/>
    <col min="13826" max="13830" width="12" style="480" customWidth="1"/>
    <col min="13831" max="13831" width="7.7109375" style="480"/>
    <col min="13832" max="13832" width="7.85546875" style="480" bestFit="1" customWidth="1"/>
    <col min="13833" max="14080" width="7.7109375" style="480"/>
    <col min="14081" max="14081" width="38.28515625" style="480" customWidth="1"/>
    <col min="14082" max="14086" width="12" style="480" customWidth="1"/>
    <col min="14087" max="14087" width="7.7109375" style="480"/>
    <col min="14088" max="14088" width="7.85546875" style="480" bestFit="1" customWidth="1"/>
    <col min="14089" max="14336" width="7.7109375" style="480"/>
    <col min="14337" max="14337" width="38.28515625" style="480" customWidth="1"/>
    <col min="14338" max="14342" width="12" style="480" customWidth="1"/>
    <col min="14343" max="14343" width="7.7109375" style="480"/>
    <col min="14344" max="14344" width="7.85546875" style="480" bestFit="1" customWidth="1"/>
    <col min="14345" max="14592" width="7.7109375" style="480"/>
    <col min="14593" max="14593" width="38.28515625" style="480" customWidth="1"/>
    <col min="14594" max="14598" width="12" style="480" customWidth="1"/>
    <col min="14599" max="14599" width="7.7109375" style="480"/>
    <col min="14600" max="14600" width="7.85546875" style="480" bestFit="1" customWidth="1"/>
    <col min="14601" max="14848" width="7.7109375" style="480"/>
    <col min="14849" max="14849" width="38.28515625" style="480" customWidth="1"/>
    <col min="14850" max="14854" width="12" style="480" customWidth="1"/>
    <col min="14855" max="14855" width="7.7109375" style="480"/>
    <col min="14856" max="14856" width="7.85546875" style="480" bestFit="1" customWidth="1"/>
    <col min="14857" max="15104" width="7.7109375" style="480"/>
    <col min="15105" max="15105" width="38.28515625" style="480" customWidth="1"/>
    <col min="15106" max="15110" width="12" style="480" customWidth="1"/>
    <col min="15111" max="15111" width="7.7109375" style="480"/>
    <col min="15112" max="15112" width="7.85546875" style="480" bestFit="1" customWidth="1"/>
    <col min="15113" max="15360" width="7.7109375" style="480"/>
    <col min="15361" max="15361" width="38.28515625" style="480" customWidth="1"/>
    <col min="15362" max="15366" width="12" style="480" customWidth="1"/>
    <col min="15367" max="15367" width="7.7109375" style="480"/>
    <col min="15368" max="15368" width="7.85546875" style="480" bestFit="1" customWidth="1"/>
    <col min="15369" max="15616" width="7.7109375" style="480"/>
    <col min="15617" max="15617" width="38.28515625" style="480" customWidth="1"/>
    <col min="15618" max="15622" width="12" style="480" customWidth="1"/>
    <col min="15623" max="15623" width="7.7109375" style="480"/>
    <col min="15624" max="15624" width="7.85546875" style="480" bestFit="1" customWidth="1"/>
    <col min="15625" max="15872" width="7.7109375" style="480"/>
    <col min="15873" max="15873" width="38.28515625" style="480" customWidth="1"/>
    <col min="15874" max="15878" width="12" style="480" customWidth="1"/>
    <col min="15879" max="15879" width="7.7109375" style="480"/>
    <col min="15880" max="15880" width="7.85546875" style="480" bestFit="1" customWidth="1"/>
    <col min="15881" max="16128" width="7.7109375" style="480"/>
    <col min="16129" max="16129" width="38.28515625" style="480" customWidth="1"/>
    <col min="16130" max="16134" width="12" style="480" customWidth="1"/>
    <col min="16135" max="16135" width="7.7109375" style="480"/>
    <col min="16136" max="16136" width="7.85546875" style="480" bestFit="1" customWidth="1"/>
    <col min="16137" max="16384" width="7.7109375" style="480"/>
  </cols>
  <sheetData>
    <row r="1" spans="1:9" ht="14.25">
      <c r="A1" s="12" t="s">
        <v>418</v>
      </c>
      <c r="B1" s="12"/>
      <c r="C1" s="12"/>
      <c r="D1" s="12"/>
      <c r="E1" s="12"/>
      <c r="F1" s="12"/>
    </row>
    <row r="2" spans="1:9" s="481" customFormat="1">
      <c r="A2" s="12" t="s">
        <v>419</v>
      </c>
      <c r="B2" s="12"/>
      <c r="C2" s="12"/>
      <c r="D2" s="12"/>
      <c r="E2" s="12"/>
      <c r="F2" s="12"/>
    </row>
    <row r="3" spans="1:9" s="481" customFormat="1">
      <c r="A3" s="1771"/>
      <c r="B3" s="1771"/>
      <c r="C3" s="1771"/>
      <c r="D3" s="1771"/>
      <c r="E3" s="1771"/>
      <c r="F3" s="1771"/>
    </row>
    <row r="4" spans="1:9" s="481" customFormat="1">
      <c r="A4" s="481" t="s">
        <v>420</v>
      </c>
      <c r="F4" s="482" t="s">
        <v>421</v>
      </c>
    </row>
    <row r="5" spans="1:9" s="481" customFormat="1" ht="35.1" customHeight="1">
      <c r="A5" s="483" t="s">
        <v>422</v>
      </c>
      <c r="B5" s="484" t="s">
        <v>55</v>
      </c>
      <c r="C5" s="485"/>
      <c r="D5" s="485"/>
      <c r="E5" s="485"/>
      <c r="F5" s="486" t="s">
        <v>56</v>
      </c>
      <c r="H5" s="480"/>
      <c r="I5" s="480"/>
    </row>
    <row r="6" spans="1:9" ht="35.1" customHeight="1">
      <c r="A6" s="27" t="s">
        <v>423</v>
      </c>
      <c r="B6" s="1556" t="s">
        <v>1553</v>
      </c>
      <c r="C6" s="1557" t="s">
        <v>1554</v>
      </c>
      <c r="D6" s="1557" t="s">
        <v>1555</v>
      </c>
      <c r="E6" s="1557" t="s">
        <v>1556</v>
      </c>
      <c r="F6" s="1557" t="s">
        <v>1557</v>
      </c>
    </row>
    <row r="7" spans="1:9" ht="31.5" customHeight="1">
      <c r="A7" s="488" t="s">
        <v>424</v>
      </c>
      <c r="B7" s="489">
        <v>64624699</v>
      </c>
      <c r="C7" s="489">
        <v>63335235</v>
      </c>
      <c r="D7" s="489">
        <v>66090893</v>
      </c>
      <c r="E7" s="489">
        <v>64346910</v>
      </c>
      <c r="F7" s="489">
        <v>62130806</v>
      </c>
      <c r="G7" s="222"/>
    </row>
    <row r="8" spans="1:9" ht="31.5" customHeight="1">
      <c r="A8" s="488" t="s">
        <v>425</v>
      </c>
      <c r="B8" s="490">
        <f>B7/B13*100</f>
        <v>47.25338053355658</v>
      </c>
      <c r="C8" s="490">
        <f>C7/C13*100</f>
        <v>47.171631917759136</v>
      </c>
      <c r="D8" s="490">
        <f>D7/D13*100</f>
        <v>47.684140165524283</v>
      </c>
      <c r="E8" s="490">
        <f>E7/E13*100</f>
        <v>46.561074152393267</v>
      </c>
      <c r="F8" s="490">
        <f>F7/F13*100</f>
        <v>43.233523015606337</v>
      </c>
    </row>
    <row r="9" spans="1:9" ht="31.5" customHeight="1">
      <c r="A9" s="488" t="s">
        <v>426</v>
      </c>
      <c r="B9" s="489">
        <v>23362416</v>
      </c>
      <c r="C9" s="489">
        <v>22776564</v>
      </c>
      <c r="D9" s="489">
        <v>22046779</v>
      </c>
      <c r="E9" s="489">
        <v>23145145</v>
      </c>
      <c r="F9" s="489">
        <v>24887225</v>
      </c>
    </row>
    <row r="10" spans="1:9" ht="31.5" customHeight="1">
      <c r="A10" s="488" t="s">
        <v>425</v>
      </c>
      <c r="B10" s="490">
        <f>B9/B13*100</f>
        <v>17.082526503237574</v>
      </c>
      <c r="C10" s="490">
        <f>C9/C13*100</f>
        <v>16.963822639314177</v>
      </c>
      <c r="D10" s="490">
        <f>D9/D13*100</f>
        <v>15.906604560999613</v>
      </c>
      <c r="E10" s="490">
        <f>E9/E13*100</f>
        <v>16.747701056863402</v>
      </c>
      <c r="F10" s="490">
        <f>F9/F13*100</f>
        <v>17.317696069033346</v>
      </c>
    </row>
    <row r="11" spans="1:9" ht="31.5" customHeight="1">
      <c r="A11" s="488" t="s">
        <v>427</v>
      </c>
      <c r="B11" s="489">
        <v>48774950</v>
      </c>
      <c r="C11" s="489">
        <v>48153717</v>
      </c>
      <c r="D11" s="489">
        <v>50463743</v>
      </c>
      <c r="E11" s="489">
        <v>50706883</v>
      </c>
      <c r="F11" s="489">
        <v>56691761</v>
      </c>
    </row>
    <row r="12" spans="1:9" ht="31.5" customHeight="1">
      <c r="A12" s="488" t="s">
        <v>425</v>
      </c>
      <c r="B12" s="490">
        <f>B11/B13*100</f>
        <v>35.664092963205839</v>
      </c>
      <c r="C12" s="490">
        <f>C11/C13*100</f>
        <v>35.864545442926691</v>
      </c>
      <c r="D12" s="490">
        <f>D11/D13*100</f>
        <v>36.409255273476106</v>
      </c>
      <c r="E12" s="490">
        <f>E11/E13*100</f>
        <v>36.691224790743327</v>
      </c>
      <c r="F12" s="490">
        <f>F11/F13*100</f>
        <v>39.44878091536031</v>
      </c>
    </row>
    <row r="13" spans="1:9" ht="31.5" customHeight="1">
      <c r="A13" s="488" t="s">
        <v>399</v>
      </c>
      <c r="B13" s="489">
        <f>SUM(B7,B9,B11)</f>
        <v>136762065</v>
      </c>
      <c r="C13" s="489">
        <f>SUM(C7,C9,C11)</f>
        <v>134265516</v>
      </c>
      <c r="D13" s="489">
        <f>SUM(D7,D9,D11)</f>
        <v>138601415</v>
      </c>
      <c r="E13" s="489">
        <f>SUM(E7,E9,E11)</f>
        <v>138198938</v>
      </c>
      <c r="F13" s="489">
        <f>SUM(F7,F9,F11)</f>
        <v>143709792</v>
      </c>
    </row>
    <row r="14" spans="1:9" ht="30" customHeight="1">
      <c r="A14" s="488" t="s">
        <v>1563</v>
      </c>
      <c r="B14" s="490">
        <v>4.5999999999999996</v>
      </c>
      <c r="C14" s="490">
        <v>4.4000000000000004</v>
      </c>
      <c r="D14" s="490">
        <v>4.4000000000000004</v>
      </c>
      <c r="E14" s="490">
        <v>4.4000000000000004</v>
      </c>
      <c r="F14" s="490">
        <v>4.4000000000000004</v>
      </c>
    </row>
    <row r="16" spans="1:9">
      <c r="B16" s="491"/>
      <c r="C16" s="491"/>
      <c r="D16" s="491"/>
      <c r="E16" s="491"/>
      <c r="F16" s="491"/>
    </row>
    <row r="17" spans="2:6">
      <c r="B17" s="491"/>
      <c r="C17" s="491"/>
      <c r="D17" s="491"/>
      <c r="E17" s="491"/>
    </row>
    <row r="18" spans="2:6">
      <c r="B18" s="491"/>
      <c r="C18" s="491"/>
      <c r="D18" s="491"/>
      <c r="E18" s="491"/>
      <c r="F18" s="491"/>
    </row>
    <row r="19" spans="2:6">
      <c r="B19" s="491"/>
      <c r="C19" s="491"/>
      <c r="D19" s="491"/>
      <c r="E19" s="491"/>
      <c r="F19" s="491"/>
    </row>
    <row r="20" spans="2:6">
      <c r="B20" s="491"/>
      <c r="C20" s="491"/>
      <c r="D20" s="491"/>
      <c r="E20" s="491"/>
      <c r="F20" s="491"/>
    </row>
    <row r="21" spans="2:6">
      <c r="B21" s="491"/>
      <c r="C21" s="491"/>
      <c r="D21" s="491"/>
      <c r="E21" s="491"/>
      <c r="F21" s="491"/>
    </row>
    <row r="22" spans="2:6">
      <c r="B22" s="491"/>
      <c r="C22" s="491"/>
      <c r="D22" s="491"/>
      <c r="E22" s="491"/>
      <c r="F22" s="491"/>
    </row>
    <row r="23" spans="2:6">
      <c r="B23" s="491"/>
      <c r="C23" s="491"/>
      <c r="D23" s="491"/>
      <c r="E23" s="491"/>
      <c r="F23" s="491"/>
    </row>
    <row r="24" spans="2:6">
      <c r="B24" s="491"/>
      <c r="C24" s="491"/>
      <c r="D24" s="491"/>
      <c r="E24" s="491"/>
      <c r="F24" s="491"/>
    </row>
  </sheetData>
  <mergeCells count="1">
    <mergeCell ref="A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M46"/>
  <sheetViews>
    <sheetView rightToLeft="1" topLeftCell="A10" zoomScaleNormal="100" workbookViewId="0">
      <selection activeCell="U28" sqref="U28"/>
    </sheetView>
  </sheetViews>
  <sheetFormatPr defaultColWidth="13.5703125" defaultRowHeight="15"/>
  <cols>
    <col min="1" max="7" width="17.5703125" style="495" customWidth="1"/>
    <col min="8" max="256" width="13.5703125" style="495"/>
    <col min="257" max="263" width="17.5703125" style="495" customWidth="1"/>
    <col min="264" max="512" width="13.5703125" style="495"/>
    <col min="513" max="519" width="17.5703125" style="495" customWidth="1"/>
    <col min="520" max="768" width="13.5703125" style="495"/>
    <col min="769" max="775" width="17.5703125" style="495" customWidth="1"/>
    <col min="776" max="1024" width="13.5703125" style="495"/>
    <col min="1025" max="1031" width="17.5703125" style="495" customWidth="1"/>
    <col min="1032" max="1280" width="13.5703125" style="495"/>
    <col min="1281" max="1287" width="17.5703125" style="495" customWidth="1"/>
    <col min="1288" max="1536" width="13.5703125" style="495"/>
    <col min="1537" max="1543" width="17.5703125" style="495" customWidth="1"/>
    <col min="1544" max="1792" width="13.5703125" style="495"/>
    <col min="1793" max="1799" width="17.5703125" style="495" customWidth="1"/>
    <col min="1800" max="2048" width="13.5703125" style="495"/>
    <col min="2049" max="2055" width="17.5703125" style="495" customWidth="1"/>
    <col min="2056" max="2304" width="13.5703125" style="495"/>
    <col min="2305" max="2311" width="17.5703125" style="495" customWidth="1"/>
    <col min="2312" max="2560" width="13.5703125" style="495"/>
    <col min="2561" max="2567" width="17.5703125" style="495" customWidth="1"/>
    <col min="2568" max="2816" width="13.5703125" style="495"/>
    <col min="2817" max="2823" width="17.5703125" style="495" customWidth="1"/>
    <col min="2824" max="3072" width="13.5703125" style="495"/>
    <col min="3073" max="3079" width="17.5703125" style="495" customWidth="1"/>
    <col min="3080" max="3328" width="13.5703125" style="495"/>
    <col min="3329" max="3335" width="17.5703125" style="495" customWidth="1"/>
    <col min="3336" max="3584" width="13.5703125" style="495"/>
    <col min="3585" max="3591" width="17.5703125" style="495" customWidth="1"/>
    <col min="3592" max="3840" width="13.5703125" style="495"/>
    <col min="3841" max="3847" width="17.5703125" style="495" customWidth="1"/>
    <col min="3848" max="4096" width="13.5703125" style="495"/>
    <col min="4097" max="4103" width="17.5703125" style="495" customWidth="1"/>
    <col min="4104" max="4352" width="13.5703125" style="495"/>
    <col min="4353" max="4359" width="17.5703125" style="495" customWidth="1"/>
    <col min="4360" max="4608" width="13.5703125" style="495"/>
    <col min="4609" max="4615" width="17.5703125" style="495" customWidth="1"/>
    <col min="4616" max="4864" width="13.5703125" style="495"/>
    <col min="4865" max="4871" width="17.5703125" style="495" customWidth="1"/>
    <col min="4872" max="5120" width="13.5703125" style="495"/>
    <col min="5121" max="5127" width="17.5703125" style="495" customWidth="1"/>
    <col min="5128" max="5376" width="13.5703125" style="495"/>
    <col min="5377" max="5383" width="17.5703125" style="495" customWidth="1"/>
    <col min="5384" max="5632" width="13.5703125" style="495"/>
    <col min="5633" max="5639" width="17.5703125" style="495" customWidth="1"/>
    <col min="5640" max="5888" width="13.5703125" style="495"/>
    <col min="5889" max="5895" width="17.5703125" style="495" customWidth="1"/>
    <col min="5896" max="6144" width="13.5703125" style="495"/>
    <col min="6145" max="6151" width="17.5703125" style="495" customWidth="1"/>
    <col min="6152" max="6400" width="13.5703125" style="495"/>
    <col min="6401" max="6407" width="17.5703125" style="495" customWidth="1"/>
    <col min="6408" max="6656" width="13.5703125" style="495"/>
    <col min="6657" max="6663" width="17.5703125" style="495" customWidth="1"/>
    <col min="6664" max="6912" width="13.5703125" style="495"/>
    <col min="6913" max="6919" width="17.5703125" style="495" customWidth="1"/>
    <col min="6920" max="7168" width="13.5703125" style="495"/>
    <col min="7169" max="7175" width="17.5703125" style="495" customWidth="1"/>
    <col min="7176" max="7424" width="13.5703125" style="495"/>
    <col min="7425" max="7431" width="17.5703125" style="495" customWidth="1"/>
    <col min="7432" max="7680" width="13.5703125" style="495"/>
    <col min="7681" max="7687" width="17.5703125" style="495" customWidth="1"/>
    <col min="7688" max="7936" width="13.5703125" style="495"/>
    <col min="7937" max="7943" width="17.5703125" style="495" customWidth="1"/>
    <col min="7944" max="8192" width="13.5703125" style="495"/>
    <col min="8193" max="8199" width="17.5703125" style="495" customWidth="1"/>
    <col min="8200" max="8448" width="13.5703125" style="495"/>
    <col min="8449" max="8455" width="17.5703125" style="495" customWidth="1"/>
    <col min="8456" max="8704" width="13.5703125" style="495"/>
    <col min="8705" max="8711" width="17.5703125" style="495" customWidth="1"/>
    <col min="8712" max="8960" width="13.5703125" style="495"/>
    <col min="8961" max="8967" width="17.5703125" style="495" customWidth="1"/>
    <col min="8968" max="9216" width="13.5703125" style="495"/>
    <col min="9217" max="9223" width="17.5703125" style="495" customWidth="1"/>
    <col min="9224" max="9472" width="13.5703125" style="495"/>
    <col min="9473" max="9479" width="17.5703125" style="495" customWidth="1"/>
    <col min="9480" max="9728" width="13.5703125" style="495"/>
    <col min="9729" max="9735" width="17.5703125" style="495" customWidth="1"/>
    <col min="9736" max="9984" width="13.5703125" style="495"/>
    <col min="9985" max="9991" width="17.5703125" style="495" customWidth="1"/>
    <col min="9992" max="10240" width="13.5703125" style="495"/>
    <col min="10241" max="10247" width="17.5703125" style="495" customWidth="1"/>
    <col min="10248" max="10496" width="13.5703125" style="495"/>
    <col min="10497" max="10503" width="17.5703125" style="495" customWidth="1"/>
    <col min="10504" max="10752" width="13.5703125" style="495"/>
    <col min="10753" max="10759" width="17.5703125" style="495" customWidth="1"/>
    <col min="10760" max="11008" width="13.5703125" style="495"/>
    <col min="11009" max="11015" width="17.5703125" style="495" customWidth="1"/>
    <col min="11016" max="11264" width="13.5703125" style="495"/>
    <col min="11265" max="11271" width="17.5703125" style="495" customWidth="1"/>
    <col min="11272" max="11520" width="13.5703125" style="495"/>
    <col min="11521" max="11527" width="17.5703125" style="495" customWidth="1"/>
    <col min="11528" max="11776" width="13.5703125" style="495"/>
    <col min="11777" max="11783" width="17.5703125" style="495" customWidth="1"/>
    <col min="11784" max="12032" width="13.5703125" style="495"/>
    <col min="12033" max="12039" width="17.5703125" style="495" customWidth="1"/>
    <col min="12040" max="12288" width="13.5703125" style="495"/>
    <col min="12289" max="12295" width="17.5703125" style="495" customWidth="1"/>
    <col min="12296" max="12544" width="13.5703125" style="495"/>
    <col min="12545" max="12551" width="17.5703125" style="495" customWidth="1"/>
    <col min="12552" max="12800" width="13.5703125" style="495"/>
    <col min="12801" max="12807" width="17.5703125" style="495" customWidth="1"/>
    <col min="12808" max="13056" width="13.5703125" style="495"/>
    <col min="13057" max="13063" width="17.5703125" style="495" customWidth="1"/>
    <col min="13064" max="13312" width="13.5703125" style="495"/>
    <col min="13313" max="13319" width="17.5703125" style="495" customWidth="1"/>
    <col min="13320" max="13568" width="13.5703125" style="495"/>
    <col min="13569" max="13575" width="17.5703125" style="495" customWidth="1"/>
    <col min="13576" max="13824" width="13.5703125" style="495"/>
    <col min="13825" max="13831" width="17.5703125" style="495" customWidth="1"/>
    <col min="13832" max="14080" width="13.5703125" style="495"/>
    <col min="14081" max="14087" width="17.5703125" style="495" customWidth="1"/>
    <col min="14088" max="14336" width="13.5703125" style="495"/>
    <col min="14337" max="14343" width="17.5703125" style="495" customWidth="1"/>
    <col min="14344" max="14592" width="13.5703125" style="495"/>
    <col min="14593" max="14599" width="17.5703125" style="495" customWidth="1"/>
    <col min="14600" max="14848" width="13.5703125" style="495"/>
    <col min="14849" max="14855" width="17.5703125" style="495" customWidth="1"/>
    <col min="14856" max="15104" width="13.5703125" style="495"/>
    <col min="15105" max="15111" width="17.5703125" style="495" customWidth="1"/>
    <col min="15112" max="15360" width="13.5703125" style="495"/>
    <col min="15361" max="15367" width="17.5703125" style="495" customWidth="1"/>
    <col min="15368" max="15616" width="13.5703125" style="495"/>
    <col min="15617" max="15623" width="17.5703125" style="495" customWidth="1"/>
    <col min="15624" max="15872" width="13.5703125" style="495"/>
    <col min="15873" max="15879" width="17.5703125" style="495" customWidth="1"/>
    <col min="15880" max="16128" width="13.5703125" style="495"/>
    <col min="16129" max="16135" width="17.5703125" style="495" customWidth="1"/>
    <col min="16136" max="16384" width="13.5703125" style="495"/>
  </cols>
  <sheetData>
    <row r="1" spans="1:13" ht="24.95" customHeight="1">
      <c r="A1" s="492" t="s">
        <v>428</v>
      </c>
      <c r="B1" s="493"/>
      <c r="C1" s="493"/>
      <c r="D1" s="493"/>
      <c r="E1" s="493"/>
      <c r="F1" s="494"/>
      <c r="G1" s="494"/>
    </row>
    <row r="2" spans="1:13" ht="24.95" customHeight="1">
      <c r="A2" s="12" t="s">
        <v>429</v>
      </c>
      <c r="B2" s="494"/>
      <c r="C2" s="494"/>
      <c r="D2" s="494"/>
      <c r="E2" s="494"/>
      <c r="F2" s="494"/>
      <c r="G2" s="494"/>
      <c r="I2" s="496"/>
      <c r="J2" s="496"/>
      <c r="K2" s="496"/>
      <c r="L2" s="496"/>
    </row>
    <row r="3" spans="1:13" ht="24.95" customHeight="1">
      <c r="A3" s="497" t="s">
        <v>430</v>
      </c>
      <c r="B3" s="498"/>
      <c r="C3" s="498"/>
      <c r="D3" s="498"/>
      <c r="E3" s="498"/>
      <c r="F3" s="499"/>
      <c r="G3" s="499" t="s">
        <v>431</v>
      </c>
    </row>
    <row r="4" spans="1:13" ht="44.25" customHeight="1">
      <c r="A4" s="1773" t="s">
        <v>0</v>
      </c>
      <c r="B4" s="1775" t="s">
        <v>41</v>
      </c>
      <c r="C4" s="1777" t="s">
        <v>103</v>
      </c>
      <c r="D4" s="1778"/>
      <c r="E4" s="1779" t="s">
        <v>104</v>
      </c>
      <c r="F4" s="1780"/>
      <c r="G4" s="500" t="s">
        <v>60</v>
      </c>
      <c r="I4" s="501"/>
      <c r="J4" s="501"/>
      <c r="M4" s="501"/>
    </row>
    <row r="5" spans="1:13" ht="42" customHeight="1">
      <c r="A5" s="1774"/>
      <c r="B5" s="1776"/>
      <c r="C5" s="502" t="s">
        <v>106</v>
      </c>
      <c r="D5" s="502" t="s">
        <v>107</v>
      </c>
      <c r="E5" s="502" t="s">
        <v>106</v>
      </c>
      <c r="F5" s="502" t="s">
        <v>107</v>
      </c>
      <c r="G5" s="503" t="s">
        <v>39</v>
      </c>
      <c r="I5" s="501"/>
    </row>
    <row r="6" spans="1:13" ht="24.95" customHeight="1">
      <c r="A6" s="504" t="s">
        <v>3</v>
      </c>
      <c r="B6" s="505" t="s">
        <v>4</v>
      </c>
      <c r="C6" s="506">
        <v>13638</v>
      </c>
      <c r="D6" s="506">
        <v>20845</v>
      </c>
      <c r="E6" s="506">
        <v>1614</v>
      </c>
      <c r="F6" s="506">
        <v>1314</v>
      </c>
      <c r="G6" s="507">
        <f>SUM(C6:F6)</f>
        <v>37411</v>
      </c>
      <c r="H6" s="501"/>
      <c r="I6" s="501"/>
      <c r="J6" s="501"/>
      <c r="L6" s="501"/>
    </row>
    <row r="7" spans="1:13" ht="24.95" customHeight="1">
      <c r="A7" s="508" t="s">
        <v>42</v>
      </c>
      <c r="B7" s="509" t="s">
        <v>6</v>
      </c>
      <c r="C7" s="510">
        <v>20321</v>
      </c>
      <c r="D7" s="510">
        <v>24366</v>
      </c>
      <c r="E7" s="510">
        <v>3233</v>
      </c>
      <c r="F7" s="510">
        <v>1825</v>
      </c>
      <c r="G7" s="507">
        <f>SUM(C7:F7)</f>
        <v>49745</v>
      </c>
      <c r="H7" s="501"/>
      <c r="I7" s="501"/>
      <c r="J7" s="501"/>
    </row>
    <row r="8" spans="1:13" s="516" customFormat="1" ht="24.95" customHeight="1">
      <c r="A8" s="511" t="s">
        <v>7</v>
      </c>
      <c r="B8" s="512" t="s">
        <v>8</v>
      </c>
      <c r="C8" s="513">
        <v>12052</v>
      </c>
      <c r="D8" s="513">
        <v>12628</v>
      </c>
      <c r="E8" s="513">
        <v>750</v>
      </c>
      <c r="F8" s="513">
        <v>838</v>
      </c>
      <c r="G8" s="514">
        <f>SUM(C8:F8)</f>
        <v>26268</v>
      </c>
      <c r="H8" s="515"/>
      <c r="I8" s="515"/>
      <c r="J8" s="515"/>
    </row>
    <row r="9" spans="1:13" ht="24.95" customHeight="1">
      <c r="A9" s="508" t="s">
        <v>178</v>
      </c>
      <c r="B9" s="509" t="s">
        <v>10</v>
      </c>
      <c r="C9" s="510">
        <v>12805</v>
      </c>
      <c r="D9" s="510">
        <v>17163</v>
      </c>
      <c r="E9" s="510">
        <v>1920</v>
      </c>
      <c r="F9" s="510">
        <v>967</v>
      </c>
      <c r="G9" s="517">
        <f t="shared" ref="G9:G25" si="0">SUM(C9:F9)</f>
        <v>32855</v>
      </c>
      <c r="H9" s="501"/>
      <c r="I9" s="501"/>
      <c r="J9" s="501"/>
    </row>
    <row r="10" spans="1:13" s="516" customFormat="1" ht="24.95" customHeight="1">
      <c r="A10" s="511" t="s">
        <v>179</v>
      </c>
      <c r="B10" s="512" t="s">
        <v>11</v>
      </c>
      <c r="C10" s="513">
        <v>11827</v>
      </c>
      <c r="D10" s="513">
        <v>12342</v>
      </c>
      <c r="E10" s="513">
        <v>479</v>
      </c>
      <c r="F10" s="513">
        <v>307</v>
      </c>
      <c r="G10" s="518">
        <f t="shared" si="0"/>
        <v>24955</v>
      </c>
      <c r="H10" s="515"/>
      <c r="I10" s="515"/>
      <c r="J10" s="515"/>
    </row>
    <row r="11" spans="1:13" ht="24.95" customHeight="1">
      <c r="A11" s="508" t="s">
        <v>180</v>
      </c>
      <c r="B11" s="509" t="s">
        <v>181</v>
      </c>
      <c r="C11" s="510">
        <v>23096</v>
      </c>
      <c r="D11" s="510">
        <v>35058</v>
      </c>
      <c r="E11" s="510">
        <v>1974</v>
      </c>
      <c r="F11" s="510">
        <v>1545</v>
      </c>
      <c r="G11" s="517">
        <f t="shared" si="0"/>
        <v>61673</v>
      </c>
      <c r="H11" s="501"/>
      <c r="I11" s="501"/>
      <c r="J11" s="501"/>
    </row>
    <row r="12" spans="1:13" ht="24.95" customHeight="1">
      <c r="A12" s="508" t="s">
        <v>182</v>
      </c>
      <c r="B12" s="509" t="s">
        <v>14</v>
      </c>
      <c r="C12" s="510">
        <v>8854</v>
      </c>
      <c r="D12" s="510">
        <v>10625</v>
      </c>
      <c r="E12" s="510">
        <v>1604</v>
      </c>
      <c r="F12" s="510">
        <v>560</v>
      </c>
      <c r="G12" s="517">
        <f t="shared" si="0"/>
        <v>21643</v>
      </c>
      <c r="H12" s="501"/>
      <c r="I12" s="501"/>
      <c r="J12" s="501"/>
    </row>
    <row r="13" spans="1:13" s="516" customFormat="1" ht="24.95" customHeight="1">
      <c r="A13" s="511" t="s">
        <v>183</v>
      </c>
      <c r="B13" s="512" t="s">
        <v>16</v>
      </c>
      <c r="C13" s="513">
        <v>4383</v>
      </c>
      <c r="D13" s="513">
        <v>7925</v>
      </c>
      <c r="E13" s="513">
        <v>94</v>
      </c>
      <c r="F13" s="513">
        <v>104</v>
      </c>
      <c r="G13" s="518">
        <f t="shared" si="0"/>
        <v>12506</v>
      </c>
      <c r="H13" s="515"/>
      <c r="I13" s="515"/>
      <c r="J13" s="515"/>
    </row>
    <row r="14" spans="1:13" ht="24.95" customHeight="1">
      <c r="A14" s="508" t="s">
        <v>200</v>
      </c>
      <c r="B14" s="509" t="s">
        <v>18</v>
      </c>
      <c r="C14" s="510">
        <v>4768</v>
      </c>
      <c r="D14" s="510">
        <v>7980</v>
      </c>
      <c r="E14" s="510">
        <v>206</v>
      </c>
      <c r="F14" s="510">
        <v>5</v>
      </c>
      <c r="G14" s="518">
        <f t="shared" si="0"/>
        <v>12959</v>
      </c>
      <c r="H14" s="501"/>
      <c r="I14" s="501"/>
      <c r="J14" s="501"/>
    </row>
    <row r="15" spans="1:13" ht="24.95" customHeight="1">
      <c r="A15" s="508" t="s">
        <v>184</v>
      </c>
      <c r="B15" s="509" t="s">
        <v>20</v>
      </c>
      <c r="C15" s="510">
        <v>16728</v>
      </c>
      <c r="D15" s="510">
        <v>13711</v>
      </c>
      <c r="E15" s="510">
        <v>548</v>
      </c>
      <c r="F15" s="510">
        <v>335</v>
      </c>
      <c r="G15" s="518">
        <f t="shared" si="0"/>
        <v>31322</v>
      </c>
      <c r="H15" s="501"/>
      <c r="I15" s="501"/>
      <c r="J15" s="501"/>
    </row>
    <row r="16" spans="1:13" s="516" customFormat="1" ht="24.95" customHeight="1">
      <c r="A16" s="511" t="s">
        <v>45</v>
      </c>
      <c r="B16" s="512" t="s">
        <v>21</v>
      </c>
      <c r="C16" s="513">
        <v>3101</v>
      </c>
      <c r="D16" s="513">
        <v>4138</v>
      </c>
      <c r="E16" s="513">
        <v>156</v>
      </c>
      <c r="F16" s="513">
        <v>113</v>
      </c>
      <c r="G16" s="518">
        <f t="shared" si="0"/>
        <v>7508</v>
      </c>
      <c r="H16" s="515"/>
      <c r="I16" s="515"/>
      <c r="J16" s="515"/>
    </row>
    <row r="17" spans="1:10" s="516" customFormat="1" ht="24.95" customHeight="1">
      <c r="A17" s="511" t="s">
        <v>185</v>
      </c>
      <c r="B17" s="512" t="s">
        <v>23</v>
      </c>
      <c r="C17" s="513">
        <v>2963</v>
      </c>
      <c r="D17" s="513">
        <v>4010</v>
      </c>
      <c r="E17" s="513">
        <v>462</v>
      </c>
      <c r="F17" s="513">
        <v>158</v>
      </c>
      <c r="G17" s="518">
        <f t="shared" si="0"/>
        <v>7593</v>
      </c>
      <c r="H17" s="515"/>
      <c r="I17" s="515"/>
      <c r="J17" s="515"/>
    </row>
    <row r="18" spans="1:10" s="516" customFormat="1" ht="24.95" customHeight="1">
      <c r="A18" s="511" t="s">
        <v>24</v>
      </c>
      <c r="B18" s="512" t="s">
        <v>186</v>
      </c>
      <c r="C18" s="513">
        <v>2360</v>
      </c>
      <c r="D18" s="513">
        <v>3978</v>
      </c>
      <c r="E18" s="513">
        <v>134</v>
      </c>
      <c r="F18" s="513">
        <v>83</v>
      </c>
      <c r="G18" s="518">
        <f t="shared" si="0"/>
        <v>6555</v>
      </c>
      <c r="H18" s="515"/>
      <c r="I18" s="515"/>
      <c r="J18" s="515"/>
    </row>
    <row r="19" spans="1:10" ht="24.95" customHeight="1">
      <c r="A19" s="508" t="s">
        <v>47</v>
      </c>
      <c r="B19" s="509" t="s">
        <v>26</v>
      </c>
      <c r="C19" s="510">
        <v>8538</v>
      </c>
      <c r="D19" s="510">
        <v>12215</v>
      </c>
      <c r="E19" s="510">
        <v>1028</v>
      </c>
      <c r="F19" s="510">
        <v>769</v>
      </c>
      <c r="G19" s="517">
        <f t="shared" si="0"/>
        <v>22550</v>
      </c>
      <c r="H19" s="501"/>
      <c r="I19" s="501"/>
      <c r="J19" s="501"/>
    </row>
    <row r="20" spans="1:10" ht="24.95" customHeight="1">
      <c r="A20" s="508" t="s">
        <v>201</v>
      </c>
      <c r="B20" s="509" t="s">
        <v>28</v>
      </c>
      <c r="C20" s="510">
        <v>15488</v>
      </c>
      <c r="D20" s="510">
        <v>15906</v>
      </c>
      <c r="E20" s="510">
        <v>1855</v>
      </c>
      <c r="F20" s="510">
        <v>1758</v>
      </c>
      <c r="G20" s="517">
        <f t="shared" si="0"/>
        <v>35007</v>
      </c>
      <c r="H20" s="501"/>
      <c r="I20" s="501"/>
      <c r="J20" s="501"/>
    </row>
    <row r="21" spans="1:10" ht="24.95" customHeight="1">
      <c r="A21" s="508" t="s">
        <v>188</v>
      </c>
      <c r="B21" s="509" t="s">
        <v>189</v>
      </c>
      <c r="C21" s="510">
        <v>4532</v>
      </c>
      <c r="D21" s="510">
        <v>5008</v>
      </c>
      <c r="E21" s="510">
        <v>1253</v>
      </c>
      <c r="F21" s="510">
        <v>551</v>
      </c>
      <c r="G21" s="517">
        <f t="shared" si="0"/>
        <v>11344</v>
      </c>
      <c r="H21" s="501"/>
      <c r="I21" s="501"/>
      <c r="J21" s="501"/>
    </row>
    <row r="22" spans="1:10" ht="24.95" customHeight="1">
      <c r="A22" s="508" t="s">
        <v>190</v>
      </c>
      <c r="B22" s="509" t="s">
        <v>31</v>
      </c>
      <c r="C22" s="510">
        <v>8404</v>
      </c>
      <c r="D22" s="510">
        <v>9499</v>
      </c>
      <c r="E22" s="510">
        <v>314</v>
      </c>
      <c r="F22" s="510">
        <v>155</v>
      </c>
      <c r="G22" s="517">
        <f t="shared" si="0"/>
        <v>18372</v>
      </c>
      <c r="H22" s="501"/>
      <c r="I22" s="501"/>
      <c r="J22" s="501"/>
    </row>
    <row r="23" spans="1:10" ht="24.95" customHeight="1">
      <c r="A23" s="508" t="s">
        <v>202</v>
      </c>
      <c r="B23" s="509" t="s">
        <v>33</v>
      </c>
      <c r="C23" s="510">
        <v>4374</v>
      </c>
      <c r="D23" s="510">
        <v>5237</v>
      </c>
      <c r="E23" s="510">
        <v>81</v>
      </c>
      <c r="F23" s="510">
        <v>62</v>
      </c>
      <c r="G23" s="517">
        <f t="shared" si="0"/>
        <v>9754</v>
      </c>
      <c r="H23" s="501"/>
      <c r="I23" s="501"/>
      <c r="J23" s="501"/>
    </row>
    <row r="24" spans="1:10" s="523" customFormat="1" ht="24.95" customHeight="1">
      <c r="A24" s="519" t="s">
        <v>260</v>
      </c>
      <c r="B24" s="520" t="s">
        <v>261</v>
      </c>
      <c r="C24" s="521">
        <v>1700</v>
      </c>
      <c r="D24" s="521">
        <v>1676</v>
      </c>
      <c r="E24" s="521">
        <v>233</v>
      </c>
      <c r="F24" s="521">
        <v>178</v>
      </c>
      <c r="G24" s="518">
        <f t="shared" si="0"/>
        <v>3787</v>
      </c>
      <c r="H24" s="522"/>
      <c r="I24" s="522"/>
      <c r="J24" s="522"/>
    </row>
    <row r="25" spans="1:10" s="516" customFormat="1" ht="24.95" customHeight="1" thickBot="1">
      <c r="A25" s="524" t="s">
        <v>36</v>
      </c>
      <c r="B25" s="525" t="s">
        <v>37</v>
      </c>
      <c r="C25" s="526">
        <v>2628</v>
      </c>
      <c r="D25" s="526">
        <v>2690</v>
      </c>
      <c r="E25" s="526">
        <v>188</v>
      </c>
      <c r="F25" s="526">
        <v>22</v>
      </c>
      <c r="G25" s="518">
        <f t="shared" si="0"/>
        <v>5528</v>
      </c>
      <c r="H25" s="515"/>
      <c r="I25" s="515"/>
      <c r="J25" s="515"/>
    </row>
    <row r="26" spans="1:10" ht="24.95" customHeight="1">
      <c r="A26" s="527" t="s">
        <v>66</v>
      </c>
      <c r="B26" s="528" t="s">
        <v>39</v>
      </c>
      <c r="C26" s="529">
        <f>SUM(C6:C25)</f>
        <v>182560</v>
      </c>
      <c r="D26" s="529">
        <f>SUM(D6:D25)</f>
        <v>227000</v>
      </c>
      <c r="E26" s="529">
        <f>SUM(E6:E25)</f>
        <v>18126</v>
      </c>
      <c r="F26" s="529">
        <f>SUM(F6:F25)</f>
        <v>11649</v>
      </c>
      <c r="G26" s="529">
        <f>SUM(G6:G25)</f>
        <v>439335</v>
      </c>
      <c r="H26" s="501"/>
      <c r="I26" s="501"/>
      <c r="J26" s="501"/>
    </row>
    <row r="27" spans="1:10" s="10" customFormat="1" ht="24.95" hidden="1" customHeight="1">
      <c r="A27" s="1781" t="s">
        <v>432</v>
      </c>
      <c r="B27" s="1781"/>
      <c r="C27" s="530"/>
      <c r="D27" s="530"/>
      <c r="E27" s="530"/>
      <c r="F27" s="530"/>
      <c r="G27" s="530"/>
      <c r="H27" s="531"/>
      <c r="I27" s="531"/>
      <c r="J27" s="531"/>
    </row>
    <row r="28" spans="1:10" s="10" customFormat="1" ht="24.95" hidden="1" customHeight="1">
      <c r="A28" s="1781" t="s">
        <v>433</v>
      </c>
      <c r="B28" s="1781"/>
    </row>
    <row r="29" spans="1:10" s="10" customFormat="1" ht="24.95" hidden="1" customHeight="1">
      <c r="A29" s="1772" t="s">
        <v>434</v>
      </c>
      <c r="B29" s="1772"/>
    </row>
    <row r="30" spans="1:10" s="10" customFormat="1" ht="24.95" hidden="1" customHeight="1"/>
    <row r="31" spans="1:10" ht="24.95" hidden="1" customHeight="1">
      <c r="B31" s="495" t="s">
        <v>3</v>
      </c>
      <c r="C31" s="501">
        <v>11638</v>
      </c>
      <c r="D31" s="501">
        <v>18129</v>
      </c>
      <c r="E31" s="495">
        <v>1614</v>
      </c>
      <c r="F31" s="495">
        <v>1314</v>
      </c>
      <c r="G31" s="501">
        <f>SUM(C31:F31)</f>
        <v>32695</v>
      </c>
    </row>
    <row r="32" spans="1:10" ht="24.95" hidden="1" customHeight="1">
      <c r="B32" s="495" t="s">
        <v>262</v>
      </c>
      <c r="C32" s="501"/>
    </row>
    <row r="33" spans="1:8" ht="24.95" hidden="1" customHeight="1">
      <c r="B33" s="495" t="s">
        <v>264</v>
      </c>
      <c r="C33" s="495">
        <v>2000</v>
      </c>
      <c r="D33" s="495">
        <v>2716</v>
      </c>
      <c r="G33" s="495">
        <f>SUM(C33:F33)</f>
        <v>4716</v>
      </c>
    </row>
    <row r="34" spans="1:8" ht="24.95" hidden="1" customHeight="1">
      <c r="C34" s="501">
        <f>SUM(C31:C33)</f>
        <v>13638</v>
      </c>
      <c r="D34" s="501">
        <f>SUM(D31:D33)</f>
        <v>20845</v>
      </c>
      <c r="E34" s="501">
        <f>SUM(E31:E33)</f>
        <v>1614</v>
      </c>
      <c r="F34" s="501">
        <f>SUM(F31:F33)</f>
        <v>1314</v>
      </c>
      <c r="G34" s="501">
        <f>SUM(G31:G33)</f>
        <v>37411</v>
      </c>
    </row>
    <row r="35" spans="1:8" ht="24.95" hidden="1" customHeight="1"/>
    <row r="36" spans="1:8" ht="24.95" hidden="1" customHeight="1">
      <c r="B36" s="495" t="s">
        <v>44</v>
      </c>
      <c r="C36" s="495">
        <v>8282</v>
      </c>
      <c r="D36" s="495">
        <v>10036</v>
      </c>
      <c r="E36" s="495">
        <v>1604</v>
      </c>
      <c r="F36" s="495">
        <v>560</v>
      </c>
      <c r="G36" s="495">
        <v>20482</v>
      </c>
    </row>
    <row r="37" spans="1:8" ht="24.95" hidden="1" customHeight="1">
      <c r="B37" s="495" t="s">
        <v>264</v>
      </c>
      <c r="C37" s="495">
        <v>572</v>
      </c>
      <c r="D37" s="495">
        <v>589</v>
      </c>
      <c r="G37" s="495">
        <f>SUM(C37:F37)</f>
        <v>1161</v>
      </c>
    </row>
    <row r="38" spans="1:8" ht="24.95" hidden="1" customHeight="1">
      <c r="C38" s="495">
        <f>SUM(C36:C37)</f>
        <v>8854</v>
      </c>
      <c r="D38" s="495">
        <f>SUM(D36:D37)</f>
        <v>10625</v>
      </c>
      <c r="E38" s="495">
        <f>SUM(E36:E37)</f>
        <v>1604</v>
      </c>
      <c r="F38" s="495">
        <f>SUM(F36:F37)</f>
        <v>560</v>
      </c>
      <c r="G38" s="495">
        <f>SUM(G36:G37)</f>
        <v>21643</v>
      </c>
    </row>
    <row r="39" spans="1:8" ht="24.95" hidden="1" customHeight="1"/>
    <row r="40" spans="1:8" ht="24.95" hidden="1" customHeight="1"/>
    <row r="41" spans="1:8" ht="24.95" customHeight="1">
      <c r="A41" s="532" t="s">
        <v>1552</v>
      </c>
    </row>
    <row r="42" spans="1:8" ht="24.95" hidden="1" customHeight="1">
      <c r="B42" s="495" t="s">
        <v>435</v>
      </c>
      <c r="C42" s="495">
        <v>10310</v>
      </c>
      <c r="D42" s="495">
        <v>10039</v>
      </c>
      <c r="E42" s="495">
        <v>573</v>
      </c>
      <c r="F42" s="495">
        <v>625</v>
      </c>
      <c r="H42" s="495" t="s">
        <v>436</v>
      </c>
    </row>
    <row r="43" spans="1:8" ht="24.95" hidden="1" customHeight="1">
      <c r="C43" s="495">
        <v>1742</v>
      </c>
      <c r="D43" s="495">
        <v>2589</v>
      </c>
      <c r="E43" s="495">
        <v>177</v>
      </c>
      <c r="F43" s="495">
        <v>213</v>
      </c>
      <c r="H43" s="495" t="s">
        <v>437</v>
      </c>
    </row>
    <row r="44" spans="1:8" ht="24.95" hidden="1" customHeight="1">
      <c r="C44" s="495">
        <f>SUM(C42:C43)</f>
        <v>12052</v>
      </c>
      <c r="D44" s="495">
        <f>SUM(D42:D43)</f>
        <v>12628</v>
      </c>
      <c r="E44" s="495">
        <f>SUM(E42:E43)</f>
        <v>750</v>
      </c>
      <c r="F44" s="495">
        <f>SUM(F42:F43)</f>
        <v>838</v>
      </c>
    </row>
    <row r="45" spans="1:8" ht="24.95" hidden="1" customHeight="1"/>
    <row r="46" spans="1:8" ht="24.95" hidden="1" customHeight="1"/>
  </sheetData>
  <mergeCells count="7">
    <mergeCell ref="A29:B29"/>
    <mergeCell ref="A4:A5"/>
    <mergeCell ref="B4:B5"/>
    <mergeCell ref="C4:D4"/>
    <mergeCell ref="E4:F4"/>
    <mergeCell ref="A27:B27"/>
    <mergeCell ref="A28:B28"/>
  </mergeCells>
  <pageMargins left="0.7" right="0.7" top="0.75" bottom="0.75" header="0.3" footer="0.3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E19"/>
  <sheetViews>
    <sheetView showGridLines="0" rightToLeft="1" zoomScaleNormal="100" workbookViewId="0">
      <selection activeCell="U28" sqref="U28"/>
    </sheetView>
  </sheetViews>
  <sheetFormatPr defaultColWidth="9.42578125" defaultRowHeight="15.75"/>
  <cols>
    <col min="1" max="1" width="39.28515625" style="533" customWidth="1"/>
    <col min="2" max="2" width="45.7109375" style="533" customWidth="1"/>
    <col min="3" max="5" width="12" style="533" customWidth="1"/>
    <col min="6" max="256" width="9.42578125" style="533"/>
    <col min="257" max="257" width="39.28515625" style="533" customWidth="1"/>
    <col min="258" max="258" width="45.7109375" style="533" customWidth="1"/>
    <col min="259" max="261" width="12" style="533" customWidth="1"/>
    <col min="262" max="512" width="9.42578125" style="533"/>
    <col min="513" max="513" width="39.28515625" style="533" customWidth="1"/>
    <col min="514" max="514" width="45.7109375" style="533" customWidth="1"/>
    <col min="515" max="517" width="12" style="533" customWidth="1"/>
    <col min="518" max="768" width="9.42578125" style="533"/>
    <col min="769" max="769" width="39.28515625" style="533" customWidth="1"/>
    <col min="770" max="770" width="45.7109375" style="533" customWidth="1"/>
    <col min="771" max="773" width="12" style="533" customWidth="1"/>
    <col min="774" max="1024" width="9.42578125" style="533"/>
    <col min="1025" max="1025" width="39.28515625" style="533" customWidth="1"/>
    <col min="1026" max="1026" width="45.7109375" style="533" customWidth="1"/>
    <col min="1027" max="1029" width="12" style="533" customWidth="1"/>
    <col min="1030" max="1280" width="9.42578125" style="533"/>
    <col min="1281" max="1281" width="39.28515625" style="533" customWidth="1"/>
    <col min="1282" max="1282" width="45.7109375" style="533" customWidth="1"/>
    <col min="1283" max="1285" width="12" style="533" customWidth="1"/>
    <col min="1286" max="1536" width="9.42578125" style="533"/>
    <col min="1537" max="1537" width="39.28515625" style="533" customWidth="1"/>
    <col min="1538" max="1538" width="45.7109375" style="533" customWidth="1"/>
    <col min="1539" max="1541" width="12" style="533" customWidth="1"/>
    <col min="1542" max="1792" width="9.42578125" style="533"/>
    <col min="1793" max="1793" width="39.28515625" style="533" customWidth="1"/>
    <col min="1794" max="1794" width="45.7109375" style="533" customWidth="1"/>
    <col min="1795" max="1797" width="12" style="533" customWidth="1"/>
    <col min="1798" max="2048" width="9.42578125" style="533"/>
    <col min="2049" max="2049" width="39.28515625" style="533" customWidth="1"/>
    <col min="2050" max="2050" width="45.7109375" style="533" customWidth="1"/>
    <col min="2051" max="2053" width="12" style="533" customWidth="1"/>
    <col min="2054" max="2304" width="9.42578125" style="533"/>
    <col min="2305" max="2305" width="39.28515625" style="533" customWidth="1"/>
    <col min="2306" max="2306" width="45.7109375" style="533" customWidth="1"/>
    <col min="2307" max="2309" width="12" style="533" customWidth="1"/>
    <col min="2310" max="2560" width="9.42578125" style="533"/>
    <col min="2561" max="2561" width="39.28515625" style="533" customWidth="1"/>
    <col min="2562" max="2562" width="45.7109375" style="533" customWidth="1"/>
    <col min="2563" max="2565" width="12" style="533" customWidth="1"/>
    <col min="2566" max="2816" width="9.42578125" style="533"/>
    <col min="2817" max="2817" width="39.28515625" style="533" customWidth="1"/>
    <col min="2818" max="2818" width="45.7109375" style="533" customWidth="1"/>
    <col min="2819" max="2821" width="12" style="533" customWidth="1"/>
    <col min="2822" max="3072" width="9.42578125" style="533"/>
    <col min="3073" max="3073" width="39.28515625" style="533" customWidth="1"/>
    <col min="3074" max="3074" width="45.7109375" style="533" customWidth="1"/>
    <col min="3075" max="3077" width="12" style="533" customWidth="1"/>
    <col min="3078" max="3328" width="9.42578125" style="533"/>
    <col min="3329" max="3329" width="39.28515625" style="533" customWidth="1"/>
    <col min="3330" max="3330" width="45.7109375" style="533" customWidth="1"/>
    <col min="3331" max="3333" width="12" style="533" customWidth="1"/>
    <col min="3334" max="3584" width="9.42578125" style="533"/>
    <col min="3585" max="3585" width="39.28515625" style="533" customWidth="1"/>
    <col min="3586" max="3586" width="45.7109375" style="533" customWidth="1"/>
    <col min="3587" max="3589" width="12" style="533" customWidth="1"/>
    <col min="3590" max="3840" width="9.42578125" style="533"/>
    <col min="3841" max="3841" width="39.28515625" style="533" customWidth="1"/>
    <col min="3842" max="3842" width="45.7109375" style="533" customWidth="1"/>
    <col min="3843" max="3845" width="12" style="533" customWidth="1"/>
    <col min="3846" max="4096" width="9.42578125" style="533"/>
    <col min="4097" max="4097" width="39.28515625" style="533" customWidth="1"/>
    <col min="4098" max="4098" width="45.7109375" style="533" customWidth="1"/>
    <col min="4099" max="4101" width="12" style="533" customWidth="1"/>
    <col min="4102" max="4352" width="9.42578125" style="533"/>
    <col min="4353" max="4353" width="39.28515625" style="533" customWidth="1"/>
    <col min="4354" max="4354" width="45.7109375" style="533" customWidth="1"/>
    <col min="4355" max="4357" width="12" style="533" customWidth="1"/>
    <col min="4358" max="4608" width="9.42578125" style="533"/>
    <col min="4609" max="4609" width="39.28515625" style="533" customWidth="1"/>
    <col min="4610" max="4610" width="45.7109375" style="533" customWidth="1"/>
    <col min="4611" max="4613" width="12" style="533" customWidth="1"/>
    <col min="4614" max="4864" width="9.42578125" style="533"/>
    <col min="4865" max="4865" width="39.28515625" style="533" customWidth="1"/>
    <col min="4866" max="4866" width="45.7109375" style="533" customWidth="1"/>
    <col min="4867" max="4869" width="12" style="533" customWidth="1"/>
    <col min="4870" max="5120" width="9.42578125" style="533"/>
    <col min="5121" max="5121" width="39.28515625" style="533" customWidth="1"/>
    <col min="5122" max="5122" width="45.7109375" style="533" customWidth="1"/>
    <col min="5123" max="5125" width="12" style="533" customWidth="1"/>
    <col min="5126" max="5376" width="9.42578125" style="533"/>
    <col min="5377" max="5377" width="39.28515625" style="533" customWidth="1"/>
    <col min="5378" max="5378" width="45.7109375" style="533" customWidth="1"/>
    <col min="5379" max="5381" width="12" style="533" customWidth="1"/>
    <col min="5382" max="5632" width="9.42578125" style="533"/>
    <col min="5633" max="5633" width="39.28515625" style="533" customWidth="1"/>
    <col min="5634" max="5634" width="45.7109375" style="533" customWidth="1"/>
    <col min="5635" max="5637" width="12" style="533" customWidth="1"/>
    <col min="5638" max="5888" width="9.42578125" style="533"/>
    <col min="5889" max="5889" width="39.28515625" style="533" customWidth="1"/>
    <col min="5890" max="5890" width="45.7109375" style="533" customWidth="1"/>
    <col min="5891" max="5893" width="12" style="533" customWidth="1"/>
    <col min="5894" max="6144" width="9.42578125" style="533"/>
    <col min="6145" max="6145" width="39.28515625" style="533" customWidth="1"/>
    <col min="6146" max="6146" width="45.7109375" style="533" customWidth="1"/>
    <col min="6147" max="6149" width="12" style="533" customWidth="1"/>
    <col min="6150" max="6400" width="9.42578125" style="533"/>
    <col min="6401" max="6401" width="39.28515625" style="533" customWidth="1"/>
    <col min="6402" max="6402" width="45.7109375" style="533" customWidth="1"/>
    <col min="6403" max="6405" width="12" style="533" customWidth="1"/>
    <col min="6406" max="6656" width="9.42578125" style="533"/>
    <col min="6657" max="6657" width="39.28515625" style="533" customWidth="1"/>
    <col min="6658" max="6658" width="45.7109375" style="533" customWidth="1"/>
    <col min="6659" max="6661" width="12" style="533" customWidth="1"/>
    <col min="6662" max="6912" width="9.42578125" style="533"/>
    <col min="6913" max="6913" width="39.28515625" style="533" customWidth="1"/>
    <col min="6914" max="6914" width="45.7109375" style="533" customWidth="1"/>
    <col min="6915" max="6917" width="12" style="533" customWidth="1"/>
    <col min="6918" max="7168" width="9.42578125" style="533"/>
    <col min="7169" max="7169" width="39.28515625" style="533" customWidth="1"/>
    <col min="7170" max="7170" width="45.7109375" style="533" customWidth="1"/>
    <col min="7171" max="7173" width="12" style="533" customWidth="1"/>
    <col min="7174" max="7424" width="9.42578125" style="533"/>
    <col min="7425" max="7425" width="39.28515625" style="533" customWidth="1"/>
    <col min="7426" max="7426" width="45.7109375" style="533" customWidth="1"/>
    <col min="7427" max="7429" width="12" style="533" customWidth="1"/>
    <col min="7430" max="7680" width="9.42578125" style="533"/>
    <col min="7681" max="7681" width="39.28515625" style="533" customWidth="1"/>
    <col min="7682" max="7682" width="45.7109375" style="533" customWidth="1"/>
    <col min="7683" max="7685" width="12" style="533" customWidth="1"/>
    <col min="7686" max="7936" width="9.42578125" style="533"/>
    <col min="7937" max="7937" width="39.28515625" style="533" customWidth="1"/>
    <col min="7938" max="7938" width="45.7109375" style="533" customWidth="1"/>
    <col min="7939" max="7941" width="12" style="533" customWidth="1"/>
    <col min="7942" max="8192" width="9.42578125" style="533"/>
    <col min="8193" max="8193" width="39.28515625" style="533" customWidth="1"/>
    <col min="8194" max="8194" width="45.7109375" style="533" customWidth="1"/>
    <col min="8195" max="8197" width="12" style="533" customWidth="1"/>
    <col min="8198" max="8448" width="9.42578125" style="533"/>
    <col min="8449" max="8449" width="39.28515625" style="533" customWidth="1"/>
    <col min="8450" max="8450" width="45.7109375" style="533" customWidth="1"/>
    <col min="8451" max="8453" width="12" style="533" customWidth="1"/>
    <col min="8454" max="8704" width="9.42578125" style="533"/>
    <col min="8705" max="8705" width="39.28515625" style="533" customWidth="1"/>
    <col min="8706" max="8706" width="45.7109375" style="533" customWidth="1"/>
    <col min="8707" max="8709" width="12" style="533" customWidth="1"/>
    <col min="8710" max="8960" width="9.42578125" style="533"/>
    <col min="8961" max="8961" width="39.28515625" style="533" customWidth="1"/>
    <col min="8962" max="8962" width="45.7109375" style="533" customWidth="1"/>
    <col min="8963" max="8965" width="12" style="533" customWidth="1"/>
    <col min="8966" max="9216" width="9.42578125" style="533"/>
    <col min="9217" max="9217" width="39.28515625" style="533" customWidth="1"/>
    <col min="9218" max="9218" width="45.7109375" style="533" customWidth="1"/>
    <col min="9219" max="9221" width="12" style="533" customWidth="1"/>
    <col min="9222" max="9472" width="9.42578125" style="533"/>
    <col min="9473" max="9473" width="39.28515625" style="533" customWidth="1"/>
    <col min="9474" max="9474" width="45.7109375" style="533" customWidth="1"/>
    <col min="9475" max="9477" width="12" style="533" customWidth="1"/>
    <col min="9478" max="9728" width="9.42578125" style="533"/>
    <col min="9729" max="9729" width="39.28515625" style="533" customWidth="1"/>
    <col min="9730" max="9730" width="45.7109375" style="533" customWidth="1"/>
    <col min="9731" max="9733" width="12" style="533" customWidth="1"/>
    <col min="9734" max="9984" width="9.42578125" style="533"/>
    <col min="9985" max="9985" width="39.28515625" style="533" customWidth="1"/>
    <col min="9986" max="9986" width="45.7109375" style="533" customWidth="1"/>
    <col min="9987" max="9989" width="12" style="533" customWidth="1"/>
    <col min="9990" max="10240" width="9.42578125" style="533"/>
    <col min="10241" max="10241" width="39.28515625" style="533" customWidth="1"/>
    <col min="10242" max="10242" width="45.7109375" style="533" customWidth="1"/>
    <col min="10243" max="10245" width="12" style="533" customWidth="1"/>
    <col min="10246" max="10496" width="9.42578125" style="533"/>
    <col min="10497" max="10497" width="39.28515625" style="533" customWidth="1"/>
    <col min="10498" max="10498" width="45.7109375" style="533" customWidth="1"/>
    <col min="10499" max="10501" width="12" style="533" customWidth="1"/>
    <col min="10502" max="10752" width="9.42578125" style="533"/>
    <col min="10753" max="10753" width="39.28515625" style="533" customWidth="1"/>
    <col min="10754" max="10754" width="45.7109375" style="533" customWidth="1"/>
    <col min="10755" max="10757" width="12" style="533" customWidth="1"/>
    <col min="10758" max="11008" width="9.42578125" style="533"/>
    <col min="11009" max="11009" width="39.28515625" style="533" customWidth="1"/>
    <col min="11010" max="11010" width="45.7109375" style="533" customWidth="1"/>
    <col min="11011" max="11013" width="12" style="533" customWidth="1"/>
    <col min="11014" max="11264" width="9.42578125" style="533"/>
    <col min="11265" max="11265" width="39.28515625" style="533" customWidth="1"/>
    <col min="11266" max="11266" width="45.7109375" style="533" customWidth="1"/>
    <col min="11267" max="11269" width="12" style="533" customWidth="1"/>
    <col min="11270" max="11520" width="9.42578125" style="533"/>
    <col min="11521" max="11521" width="39.28515625" style="533" customWidth="1"/>
    <col min="11522" max="11522" width="45.7109375" style="533" customWidth="1"/>
    <col min="11523" max="11525" width="12" style="533" customWidth="1"/>
    <col min="11526" max="11776" width="9.42578125" style="533"/>
    <col min="11777" max="11777" width="39.28515625" style="533" customWidth="1"/>
    <col min="11778" max="11778" width="45.7109375" style="533" customWidth="1"/>
    <col min="11779" max="11781" width="12" style="533" customWidth="1"/>
    <col min="11782" max="12032" width="9.42578125" style="533"/>
    <col min="12033" max="12033" width="39.28515625" style="533" customWidth="1"/>
    <col min="12034" max="12034" width="45.7109375" style="533" customWidth="1"/>
    <col min="12035" max="12037" width="12" style="533" customWidth="1"/>
    <col min="12038" max="12288" width="9.42578125" style="533"/>
    <col min="12289" max="12289" width="39.28515625" style="533" customWidth="1"/>
    <col min="12290" max="12290" width="45.7109375" style="533" customWidth="1"/>
    <col min="12291" max="12293" width="12" style="533" customWidth="1"/>
    <col min="12294" max="12544" width="9.42578125" style="533"/>
    <col min="12545" max="12545" width="39.28515625" style="533" customWidth="1"/>
    <col min="12546" max="12546" width="45.7109375" style="533" customWidth="1"/>
    <col min="12547" max="12549" width="12" style="533" customWidth="1"/>
    <col min="12550" max="12800" width="9.42578125" style="533"/>
    <col min="12801" max="12801" width="39.28515625" style="533" customWidth="1"/>
    <col min="12802" max="12802" width="45.7109375" style="533" customWidth="1"/>
    <col min="12803" max="12805" width="12" style="533" customWidth="1"/>
    <col min="12806" max="13056" width="9.42578125" style="533"/>
    <col min="13057" max="13057" width="39.28515625" style="533" customWidth="1"/>
    <col min="13058" max="13058" width="45.7109375" style="533" customWidth="1"/>
    <col min="13059" max="13061" width="12" style="533" customWidth="1"/>
    <col min="13062" max="13312" width="9.42578125" style="533"/>
    <col min="13313" max="13313" width="39.28515625" style="533" customWidth="1"/>
    <col min="13314" max="13314" width="45.7109375" style="533" customWidth="1"/>
    <col min="13315" max="13317" width="12" style="533" customWidth="1"/>
    <col min="13318" max="13568" width="9.42578125" style="533"/>
    <col min="13569" max="13569" width="39.28515625" style="533" customWidth="1"/>
    <col min="13570" max="13570" width="45.7109375" style="533" customWidth="1"/>
    <col min="13571" max="13573" width="12" style="533" customWidth="1"/>
    <col min="13574" max="13824" width="9.42578125" style="533"/>
    <col min="13825" max="13825" width="39.28515625" style="533" customWidth="1"/>
    <col min="13826" max="13826" width="45.7109375" style="533" customWidth="1"/>
    <col min="13827" max="13829" width="12" style="533" customWidth="1"/>
    <col min="13830" max="14080" width="9.42578125" style="533"/>
    <col min="14081" max="14081" width="39.28515625" style="533" customWidth="1"/>
    <col min="14082" max="14082" width="45.7109375" style="533" customWidth="1"/>
    <col min="14083" max="14085" width="12" style="533" customWidth="1"/>
    <col min="14086" max="14336" width="9.42578125" style="533"/>
    <col min="14337" max="14337" width="39.28515625" style="533" customWidth="1"/>
    <col min="14338" max="14338" width="45.7109375" style="533" customWidth="1"/>
    <col min="14339" max="14341" width="12" style="533" customWidth="1"/>
    <col min="14342" max="14592" width="9.42578125" style="533"/>
    <col min="14593" max="14593" width="39.28515625" style="533" customWidth="1"/>
    <col min="14594" max="14594" width="45.7109375" style="533" customWidth="1"/>
    <col min="14595" max="14597" width="12" style="533" customWidth="1"/>
    <col min="14598" max="14848" width="9.42578125" style="533"/>
    <col min="14849" max="14849" width="39.28515625" style="533" customWidth="1"/>
    <col min="14850" max="14850" width="45.7109375" style="533" customWidth="1"/>
    <col min="14851" max="14853" width="12" style="533" customWidth="1"/>
    <col min="14854" max="15104" width="9.42578125" style="533"/>
    <col min="15105" max="15105" width="39.28515625" style="533" customWidth="1"/>
    <col min="15106" max="15106" width="45.7109375" style="533" customWidth="1"/>
    <col min="15107" max="15109" width="12" style="533" customWidth="1"/>
    <col min="15110" max="15360" width="9.42578125" style="533"/>
    <col min="15361" max="15361" width="39.28515625" style="533" customWidth="1"/>
    <col min="15362" max="15362" width="45.7109375" style="533" customWidth="1"/>
    <col min="15363" max="15365" width="12" style="533" customWidth="1"/>
    <col min="15366" max="15616" width="9.42578125" style="533"/>
    <col min="15617" max="15617" width="39.28515625" style="533" customWidth="1"/>
    <col min="15618" max="15618" width="45.7109375" style="533" customWidth="1"/>
    <col min="15619" max="15621" width="12" style="533" customWidth="1"/>
    <col min="15622" max="15872" width="9.42578125" style="533"/>
    <col min="15873" max="15873" width="39.28515625" style="533" customWidth="1"/>
    <col min="15874" max="15874" width="45.7109375" style="533" customWidth="1"/>
    <col min="15875" max="15877" width="12" style="533" customWidth="1"/>
    <col min="15878" max="16128" width="9.42578125" style="533"/>
    <col min="16129" max="16129" width="39.28515625" style="533" customWidth="1"/>
    <col min="16130" max="16130" width="45.7109375" style="533" customWidth="1"/>
    <col min="16131" max="16133" width="12" style="533" customWidth="1"/>
    <col min="16134" max="16384" width="9.42578125" style="533"/>
  </cols>
  <sheetData>
    <row r="1" spans="1:5">
      <c r="A1" s="492" t="s">
        <v>1549</v>
      </c>
      <c r="B1" s="492"/>
      <c r="C1" s="492"/>
      <c r="D1" s="492"/>
      <c r="E1" s="492"/>
    </row>
    <row r="2" spans="1:5">
      <c r="A2" s="12" t="s">
        <v>1548</v>
      </c>
      <c r="B2" s="12"/>
      <c r="C2" s="12"/>
      <c r="D2" s="12"/>
      <c r="E2" s="12"/>
    </row>
    <row r="3" spans="1:5">
      <c r="A3" s="534" t="s">
        <v>438</v>
      </c>
      <c r="B3" s="535"/>
      <c r="E3" s="536" t="s">
        <v>439</v>
      </c>
    </row>
    <row r="4" spans="1:5" s="538" customFormat="1" ht="33" customHeight="1">
      <c r="A4" s="1782" t="s">
        <v>440</v>
      </c>
      <c r="B4" s="1784" t="s">
        <v>441</v>
      </c>
      <c r="C4" s="537" t="s">
        <v>442</v>
      </c>
      <c r="D4" s="537" t="s">
        <v>443</v>
      </c>
      <c r="E4" s="537" t="s">
        <v>60</v>
      </c>
    </row>
    <row r="5" spans="1:5" s="538" customFormat="1" ht="33" customHeight="1">
      <c r="A5" s="1783"/>
      <c r="B5" s="1785"/>
      <c r="C5" s="537" t="s">
        <v>444</v>
      </c>
      <c r="D5" s="537" t="s">
        <v>445</v>
      </c>
      <c r="E5" s="537" t="s">
        <v>39</v>
      </c>
    </row>
    <row r="6" spans="1:5" s="538" customFormat="1" ht="33" customHeight="1">
      <c r="A6" s="539" t="s">
        <v>446</v>
      </c>
      <c r="B6" s="540" t="s">
        <v>447</v>
      </c>
      <c r="C6" s="541">
        <v>8433</v>
      </c>
      <c r="D6" s="541">
        <v>860</v>
      </c>
      <c r="E6" s="541">
        <f>C6+D6</f>
        <v>9293</v>
      </c>
    </row>
    <row r="7" spans="1:5" s="538" customFormat="1" ht="33" customHeight="1">
      <c r="A7" s="539" t="s">
        <v>448</v>
      </c>
      <c r="B7" s="540" t="s">
        <v>449</v>
      </c>
      <c r="C7" s="541">
        <v>2163</v>
      </c>
      <c r="D7" s="541">
        <v>551</v>
      </c>
      <c r="E7" s="541">
        <f t="shared" ref="E7:E18" si="0">C7+D7</f>
        <v>2714</v>
      </c>
    </row>
    <row r="8" spans="1:5" s="538" customFormat="1" ht="33" customHeight="1">
      <c r="A8" s="539" t="s">
        <v>450</v>
      </c>
      <c r="B8" s="540" t="s">
        <v>451</v>
      </c>
      <c r="C8" s="541">
        <v>7863</v>
      </c>
      <c r="D8" s="541">
        <v>1323</v>
      </c>
      <c r="E8" s="541">
        <f t="shared" si="0"/>
        <v>9186</v>
      </c>
    </row>
    <row r="9" spans="1:5" s="538" customFormat="1" ht="33" customHeight="1">
      <c r="A9" s="539" t="s">
        <v>452</v>
      </c>
      <c r="B9" s="540" t="s">
        <v>453</v>
      </c>
      <c r="C9" s="541">
        <v>3020</v>
      </c>
      <c r="D9" s="541">
        <v>285</v>
      </c>
      <c r="E9" s="541">
        <f t="shared" si="0"/>
        <v>3305</v>
      </c>
    </row>
    <row r="10" spans="1:5" s="538" customFormat="1" ht="33" customHeight="1">
      <c r="A10" s="539" t="s">
        <v>454</v>
      </c>
      <c r="B10" s="540" t="s">
        <v>455</v>
      </c>
      <c r="C10" s="541">
        <v>3915</v>
      </c>
      <c r="D10" s="541">
        <v>377</v>
      </c>
      <c r="E10" s="541">
        <f t="shared" si="0"/>
        <v>4292</v>
      </c>
    </row>
    <row r="11" spans="1:5" s="538" customFormat="1" ht="33" customHeight="1">
      <c r="A11" s="539" t="s">
        <v>456</v>
      </c>
      <c r="B11" s="540" t="s">
        <v>457</v>
      </c>
      <c r="C11" s="541">
        <v>386</v>
      </c>
      <c r="D11" s="541">
        <v>77</v>
      </c>
      <c r="E11" s="541">
        <f t="shared" si="0"/>
        <v>463</v>
      </c>
    </row>
    <row r="12" spans="1:5" s="538" customFormat="1" ht="33" customHeight="1">
      <c r="A12" s="539" t="s">
        <v>458</v>
      </c>
      <c r="B12" s="540" t="s">
        <v>459</v>
      </c>
      <c r="C12" s="541">
        <v>3874</v>
      </c>
      <c r="D12" s="541">
        <v>234</v>
      </c>
      <c r="E12" s="541">
        <f t="shared" si="0"/>
        <v>4108</v>
      </c>
    </row>
    <row r="13" spans="1:5" s="538" customFormat="1" ht="33" customHeight="1">
      <c r="A13" s="539" t="s">
        <v>460</v>
      </c>
      <c r="B13" s="540" t="s">
        <v>461</v>
      </c>
      <c r="C13" s="541">
        <v>7406</v>
      </c>
      <c r="D13" s="541">
        <v>496</v>
      </c>
      <c r="E13" s="541">
        <f t="shared" si="0"/>
        <v>7902</v>
      </c>
    </row>
    <row r="14" spans="1:5" s="538" customFormat="1" ht="33" customHeight="1">
      <c r="A14" s="539" t="s">
        <v>462</v>
      </c>
      <c r="B14" s="540" t="s">
        <v>463</v>
      </c>
      <c r="C14" s="541">
        <v>8759</v>
      </c>
      <c r="D14" s="541">
        <v>519</v>
      </c>
      <c r="E14" s="541">
        <f t="shared" si="0"/>
        <v>9278</v>
      </c>
    </row>
    <row r="15" spans="1:5" s="538" customFormat="1" ht="33" customHeight="1">
      <c r="A15" s="539" t="s">
        <v>464</v>
      </c>
      <c r="B15" s="540" t="s">
        <v>465</v>
      </c>
      <c r="C15" s="541">
        <v>5961</v>
      </c>
      <c r="D15" s="541">
        <v>375</v>
      </c>
      <c r="E15" s="541">
        <f t="shared" si="0"/>
        <v>6336</v>
      </c>
    </row>
    <row r="16" spans="1:5" s="538" customFormat="1" ht="33" customHeight="1">
      <c r="A16" s="539" t="s">
        <v>466</v>
      </c>
      <c r="B16" s="540" t="s">
        <v>467</v>
      </c>
      <c r="C16" s="541">
        <v>1235</v>
      </c>
      <c r="D16" s="541">
        <v>66</v>
      </c>
      <c r="E16" s="541">
        <f t="shared" si="0"/>
        <v>1301</v>
      </c>
    </row>
    <row r="17" spans="1:5" s="538" customFormat="1" ht="33" customHeight="1">
      <c r="A17" s="539" t="s">
        <v>468</v>
      </c>
      <c r="B17" s="540" t="s">
        <v>469</v>
      </c>
      <c r="C17" s="541">
        <v>981</v>
      </c>
      <c r="D17" s="541">
        <v>100</v>
      </c>
      <c r="E17" s="541">
        <f t="shared" si="0"/>
        <v>1081</v>
      </c>
    </row>
    <row r="18" spans="1:5" s="538" customFormat="1" ht="33" customHeight="1">
      <c r="A18" s="539" t="s">
        <v>470</v>
      </c>
      <c r="B18" s="540" t="s">
        <v>471</v>
      </c>
      <c r="C18" s="541">
        <v>1310</v>
      </c>
      <c r="D18" s="541">
        <v>224</v>
      </c>
      <c r="E18" s="541">
        <f t="shared" si="0"/>
        <v>1534</v>
      </c>
    </row>
    <row r="19" spans="1:5">
      <c r="A19" s="1786" t="s">
        <v>472</v>
      </c>
      <c r="B19" s="1786"/>
    </row>
  </sheetData>
  <mergeCells count="3">
    <mergeCell ref="A4:A5"/>
    <mergeCell ref="B4:B5"/>
    <mergeCell ref="A19:B19"/>
  </mergeCells>
  <printOptions horizontalCentered="1" verticalCentered="1" gridLinesSet="0"/>
  <pageMargins left="0.39370078740157483" right="0.19685039370078741" top="0.78740157480314965" bottom="0.78740157480314965" header="0.51181102362204722" footer="0.51181102362204722"/>
  <pageSetup paperSize="9" scale="8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K36"/>
  <sheetViews>
    <sheetView showGridLines="0" rightToLeft="1" zoomScale="60" zoomScaleNormal="60" workbookViewId="0">
      <selection activeCell="U28" sqref="U28"/>
    </sheetView>
  </sheetViews>
  <sheetFormatPr defaultColWidth="7.7109375" defaultRowHeight="12.75"/>
  <cols>
    <col min="1" max="1" width="10.42578125" style="1" customWidth="1"/>
    <col min="2" max="4" width="7.7109375" style="1"/>
    <col min="5" max="5" width="61.7109375" style="1" customWidth="1"/>
    <col min="6" max="7" width="13.7109375" style="1" customWidth="1"/>
    <col min="8" max="8" width="14.140625" style="1" customWidth="1"/>
    <col min="9" max="9" width="11.5703125" style="1" customWidth="1"/>
    <col min="10" max="10" width="16" style="1" customWidth="1"/>
    <col min="11" max="11" width="13.140625" style="1" customWidth="1"/>
    <col min="12" max="256" width="7.7109375" style="1"/>
    <col min="257" max="257" width="10.42578125" style="1" customWidth="1"/>
    <col min="258" max="260" width="7.7109375" style="1"/>
    <col min="261" max="261" width="61.7109375" style="1" customWidth="1"/>
    <col min="262" max="263" width="13.7109375" style="1" customWidth="1"/>
    <col min="264" max="264" width="14.140625" style="1" customWidth="1"/>
    <col min="265" max="265" width="11.5703125" style="1" customWidth="1"/>
    <col min="266" max="266" width="16" style="1" customWidth="1"/>
    <col min="267" max="267" width="13.140625" style="1" customWidth="1"/>
    <col min="268" max="512" width="7.7109375" style="1"/>
    <col min="513" max="513" width="10.42578125" style="1" customWidth="1"/>
    <col min="514" max="516" width="7.7109375" style="1"/>
    <col min="517" max="517" width="61.7109375" style="1" customWidth="1"/>
    <col min="518" max="519" width="13.7109375" style="1" customWidth="1"/>
    <col min="520" max="520" width="14.140625" style="1" customWidth="1"/>
    <col min="521" max="521" width="11.5703125" style="1" customWidth="1"/>
    <col min="522" max="522" width="16" style="1" customWidth="1"/>
    <col min="523" max="523" width="13.140625" style="1" customWidth="1"/>
    <col min="524" max="768" width="7.7109375" style="1"/>
    <col min="769" max="769" width="10.42578125" style="1" customWidth="1"/>
    <col min="770" max="772" width="7.7109375" style="1"/>
    <col min="773" max="773" width="61.7109375" style="1" customWidth="1"/>
    <col min="774" max="775" width="13.7109375" style="1" customWidth="1"/>
    <col min="776" max="776" width="14.140625" style="1" customWidth="1"/>
    <col min="777" max="777" width="11.5703125" style="1" customWidth="1"/>
    <col min="778" max="778" width="16" style="1" customWidth="1"/>
    <col min="779" max="779" width="13.140625" style="1" customWidth="1"/>
    <col min="780" max="1024" width="7.7109375" style="1"/>
    <col min="1025" max="1025" width="10.42578125" style="1" customWidth="1"/>
    <col min="1026" max="1028" width="7.7109375" style="1"/>
    <col min="1029" max="1029" width="61.7109375" style="1" customWidth="1"/>
    <col min="1030" max="1031" width="13.7109375" style="1" customWidth="1"/>
    <col min="1032" max="1032" width="14.140625" style="1" customWidth="1"/>
    <col min="1033" max="1033" width="11.5703125" style="1" customWidth="1"/>
    <col min="1034" max="1034" width="16" style="1" customWidth="1"/>
    <col min="1035" max="1035" width="13.140625" style="1" customWidth="1"/>
    <col min="1036" max="1280" width="7.7109375" style="1"/>
    <col min="1281" max="1281" width="10.42578125" style="1" customWidth="1"/>
    <col min="1282" max="1284" width="7.7109375" style="1"/>
    <col min="1285" max="1285" width="61.7109375" style="1" customWidth="1"/>
    <col min="1286" max="1287" width="13.7109375" style="1" customWidth="1"/>
    <col min="1288" max="1288" width="14.140625" style="1" customWidth="1"/>
    <col min="1289" max="1289" width="11.5703125" style="1" customWidth="1"/>
    <col min="1290" max="1290" width="16" style="1" customWidth="1"/>
    <col min="1291" max="1291" width="13.140625" style="1" customWidth="1"/>
    <col min="1292" max="1536" width="7.7109375" style="1"/>
    <col min="1537" max="1537" width="10.42578125" style="1" customWidth="1"/>
    <col min="1538" max="1540" width="7.7109375" style="1"/>
    <col min="1541" max="1541" width="61.7109375" style="1" customWidth="1"/>
    <col min="1542" max="1543" width="13.7109375" style="1" customWidth="1"/>
    <col min="1544" max="1544" width="14.140625" style="1" customWidth="1"/>
    <col min="1545" max="1545" width="11.5703125" style="1" customWidth="1"/>
    <col min="1546" max="1546" width="16" style="1" customWidth="1"/>
    <col min="1547" max="1547" width="13.140625" style="1" customWidth="1"/>
    <col min="1548" max="1792" width="7.7109375" style="1"/>
    <col min="1793" max="1793" width="10.42578125" style="1" customWidth="1"/>
    <col min="1794" max="1796" width="7.7109375" style="1"/>
    <col min="1797" max="1797" width="61.7109375" style="1" customWidth="1"/>
    <col min="1798" max="1799" width="13.7109375" style="1" customWidth="1"/>
    <col min="1800" max="1800" width="14.140625" style="1" customWidth="1"/>
    <col min="1801" max="1801" width="11.5703125" style="1" customWidth="1"/>
    <col min="1802" max="1802" width="16" style="1" customWidth="1"/>
    <col min="1803" max="1803" width="13.140625" style="1" customWidth="1"/>
    <col min="1804" max="2048" width="7.7109375" style="1"/>
    <col min="2049" max="2049" width="10.42578125" style="1" customWidth="1"/>
    <col min="2050" max="2052" width="7.7109375" style="1"/>
    <col min="2053" max="2053" width="61.7109375" style="1" customWidth="1"/>
    <col min="2054" max="2055" width="13.7109375" style="1" customWidth="1"/>
    <col min="2056" max="2056" width="14.140625" style="1" customWidth="1"/>
    <col min="2057" max="2057" width="11.5703125" style="1" customWidth="1"/>
    <col min="2058" max="2058" width="16" style="1" customWidth="1"/>
    <col min="2059" max="2059" width="13.140625" style="1" customWidth="1"/>
    <col min="2060" max="2304" width="7.7109375" style="1"/>
    <col min="2305" max="2305" width="10.42578125" style="1" customWidth="1"/>
    <col min="2306" max="2308" width="7.7109375" style="1"/>
    <col min="2309" max="2309" width="61.7109375" style="1" customWidth="1"/>
    <col min="2310" max="2311" width="13.7109375" style="1" customWidth="1"/>
    <col min="2312" max="2312" width="14.140625" style="1" customWidth="1"/>
    <col min="2313" max="2313" width="11.5703125" style="1" customWidth="1"/>
    <col min="2314" max="2314" width="16" style="1" customWidth="1"/>
    <col min="2315" max="2315" width="13.140625" style="1" customWidth="1"/>
    <col min="2316" max="2560" width="7.7109375" style="1"/>
    <col min="2561" max="2561" width="10.42578125" style="1" customWidth="1"/>
    <col min="2562" max="2564" width="7.7109375" style="1"/>
    <col min="2565" max="2565" width="61.7109375" style="1" customWidth="1"/>
    <col min="2566" max="2567" width="13.7109375" style="1" customWidth="1"/>
    <col min="2568" max="2568" width="14.140625" style="1" customWidth="1"/>
    <col min="2569" max="2569" width="11.5703125" style="1" customWidth="1"/>
    <col min="2570" max="2570" width="16" style="1" customWidth="1"/>
    <col min="2571" max="2571" width="13.140625" style="1" customWidth="1"/>
    <col min="2572" max="2816" width="7.7109375" style="1"/>
    <col min="2817" max="2817" width="10.42578125" style="1" customWidth="1"/>
    <col min="2818" max="2820" width="7.7109375" style="1"/>
    <col min="2821" max="2821" width="61.7109375" style="1" customWidth="1"/>
    <col min="2822" max="2823" width="13.7109375" style="1" customWidth="1"/>
    <col min="2824" max="2824" width="14.140625" style="1" customWidth="1"/>
    <col min="2825" max="2825" width="11.5703125" style="1" customWidth="1"/>
    <col min="2826" max="2826" width="16" style="1" customWidth="1"/>
    <col min="2827" max="2827" width="13.140625" style="1" customWidth="1"/>
    <col min="2828" max="3072" width="7.7109375" style="1"/>
    <col min="3073" max="3073" width="10.42578125" style="1" customWidth="1"/>
    <col min="3074" max="3076" width="7.7109375" style="1"/>
    <col min="3077" max="3077" width="61.7109375" style="1" customWidth="1"/>
    <col min="3078" max="3079" width="13.7109375" style="1" customWidth="1"/>
    <col min="3080" max="3080" width="14.140625" style="1" customWidth="1"/>
    <col min="3081" max="3081" width="11.5703125" style="1" customWidth="1"/>
    <col min="3082" max="3082" width="16" style="1" customWidth="1"/>
    <col min="3083" max="3083" width="13.140625" style="1" customWidth="1"/>
    <col min="3084" max="3328" width="7.7109375" style="1"/>
    <col min="3329" max="3329" width="10.42578125" style="1" customWidth="1"/>
    <col min="3330" max="3332" width="7.7109375" style="1"/>
    <col min="3333" max="3333" width="61.7109375" style="1" customWidth="1"/>
    <col min="3334" max="3335" width="13.7109375" style="1" customWidth="1"/>
    <col min="3336" max="3336" width="14.140625" style="1" customWidth="1"/>
    <col min="3337" max="3337" width="11.5703125" style="1" customWidth="1"/>
    <col min="3338" max="3338" width="16" style="1" customWidth="1"/>
    <col min="3339" max="3339" width="13.140625" style="1" customWidth="1"/>
    <col min="3340" max="3584" width="7.7109375" style="1"/>
    <col min="3585" max="3585" width="10.42578125" style="1" customWidth="1"/>
    <col min="3586" max="3588" width="7.7109375" style="1"/>
    <col min="3589" max="3589" width="61.7109375" style="1" customWidth="1"/>
    <col min="3590" max="3591" width="13.7109375" style="1" customWidth="1"/>
    <col min="3592" max="3592" width="14.140625" style="1" customWidth="1"/>
    <col min="3593" max="3593" width="11.5703125" style="1" customWidth="1"/>
    <col min="3594" max="3594" width="16" style="1" customWidth="1"/>
    <col min="3595" max="3595" width="13.140625" style="1" customWidth="1"/>
    <col min="3596" max="3840" width="7.7109375" style="1"/>
    <col min="3841" max="3841" width="10.42578125" style="1" customWidth="1"/>
    <col min="3842" max="3844" width="7.7109375" style="1"/>
    <col min="3845" max="3845" width="61.7109375" style="1" customWidth="1"/>
    <col min="3846" max="3847" width="13.7109375" style="1" customWidth="1"/>
    <col min="3848" max="3848" width="14.140625" style="1" customWidth="1"/>
    <col min="3849" max="3849" width="11.5703125" style="1" customWidth="1"/>
    <col min="3850" max="3850" width="16" style="1" customWidth="1"/>
    <col min="3851" max="3851" width="13.140625" style="1" customWidth="1"/>
    <col min="3852" max="4096" width="7.7109375" style="1"/>
    <col min="4097" max="4097" width="10.42578125" style="1" customWidth="1"/>
    <col min="4098" max="4100" width="7.7109375" style="1"/>
    <col min="4101" max="4101" width="61.7109375" style="1" customWidth="1"/>
    <col min="4102" max="4103" width="13.7109375" style="1" customWidth="1"/>
    <col min="4104" max="4104" width="14.140625" style="1" customWidth="1"/>
    <col min="4105" max="4105" width="11.5703125" style="1" customWidth="1"/>
    <col min="4106" max="4106" width="16" style="1" customWidth="1"/>
    <col min="4107" max="4107" width="13.140625" style="1" customWidth="1"/>
    <col min="4108" max="4352" width="7.7109375" style="1"/>
    <col min="4353" max="4353" width="10.42578125" style="1" customWidth="1"/>
    <col min="4354" max="4356" width="7.7109375" style="1"/>
    <col min="4357" max="4357" width="61.7109375" style="1" customWidth="1"/>
    <col min="4358" max="4359" width="13.7109375" style="1" customWidth="1"/>
    <col min="4360" max="4360" width="14.140625" style="1" customWidth="1"/>
    <col min="4361" max="4361" width="11.5703125" style="1" customWidth="1"/>
    <col min="4362" max="4362" width="16" style="1" customWidth="1"/>
    <col min="4363" max="4363" width="13.140625" style="1" customWidth="1"/>
    <col min="4364" max="4608" width="7.7109375" style="1"/>
    <col min="4609" max="4609" width="10.42578125" style="1" customWidth="1"/>
    <col min="4610" max="4612" width="7.7109375" style="1"/>
    <col min="4613" max="4613" width="61.7109375" style="1" customWidth="1"/>
    <col min="4614" max="4615" width="13.7109375" style="1" customWidth="1"/>
    <col min="4616" max="4616" width="14.140625" style="1" customWidth="1"/>
    <col min="4617" max="4617" width="11.5703125" style="1" customWidth="1"/>
    <col min="4618" max="4618" width="16" style="1" customWidth="1"/>
    <col min="4619" max="4619" width="13.140625" style="1" customWidth="1"/>
    <col min="4620" max="4864" width="7.7109375" style="1"/>
    <col min="4865" max="4865" width="10.42578125" style="1" customWidth="1"/>
    <col min="4866" max="4868" width="7.7109375" style="1"/>
    <col min="4869" max="4869" width="61.7109375" style="1" customWidth="1"/>
    <col min="4870" max="4871" width="13.7109375" style="1" customWidth="1"/>
    <col min="4872" max="4872" width="14.140625" style="1" customWidth="1"/>
    <col min="4873" max="4873" width="11.5703125" style="1" customWidth="1"/>
    <col min="4874" max="4874" width="16" style="1" customWidth="1"/>
    <col min="4875" max="4875" width="13.140625" style="1" customWidth="1"/>
    <col min="4876" max="5120" width="7.7109375" style="1"/>
    <col min="5121" max="5121" width="10.42578125" style="1" customWidth="1"/>
    <col min="5122" max="5124" width="7.7109375" style="1"/>
    <col min="5125" max="5125" width="61.7109375" style="1" customWidth="1"/>
    <col min="5126" max="5127" width="13.7109375" style="1" customWidth="1"/>
    <col min="5128" max="5128" width="14.140625" style="1" customWidth="1"/>
    <col min="5129" max="5129" width="11.5703125" style="1" customWidth="1"/>
    <col min="5130" max="5130" width="16" style="1" customWidth="1"/>
    <col min="5131" max="5131" width="13.140625" style="1" customWidth="1"/>
    <col min="5132" max="5376" width="7.7109375" style="1"/>
    <col min="5377" max="5377" width="10.42578125" style="1" customWidth="1"/>
    <col min="5378" max="5380" width="7.7109375" style="1"/>
    <col min="5381" max="5381" width="61.7109375" style="1" customWidth="1"/>
    <col min="5382" max="5383" width="13.7109375" style="1" customWidth="1"/>
    <col min="5384" max="5384" width="14.140625" style="1" customWidth="1"/>
    <col min="5385" max="5385" width="11.5703125" style="1" customWidth="1"/>
    <col min="5386" max="5386" width="16" style="1" customWidth="1"/>
    <col min="5387" max="5387" width="13.140625" style="1" customWidth="1"/>
    <col min="5388" max="5632" width="7.7109375" style="1"/>
    <col min="5633" max="5633" width="10.42578125" style="1" customWidth="1"/>
    <col min="5634" max="5636" width="7.7109375" style="1"/>
    <col min="5637" max="5637" width="61.7109375" style="1" customWidth="1"/>
    <col min="5638" max="5639" width="13.7109375" style="1" customWidth="1"/>
    <col min="5640" max="5640" width="14.140625" style="1" customWidth="1"/>
    <col min="5641" max="5641" width="11.5703125" style="1" customWidth="1"/>
    <col min="5642" max="5642" width="16" style="1" customWidth="1"/>
    <col min="5643" max="5643" width="13.140625" style="1" customWidth="1"/>
    <col min="5644" max="5888" width="7.7109375" style="1"/>
    <col min="5889" max="5889" width="10.42578125" style="1" customWidth="1"/>
    <col min="5890" max="5892" width="7.7109375" style="1"/>
    <col min="5893" max="5893" width="61.7109375" style="1" customWidth="1"/>
    <col min="5894" max="5895" width="13.7109375" style="1" customWidth="1"/>
    <col min="5896" max="5896" width="14.140625" style="1" customWidth="1"/>
    <col min="5897" max="5897" width="11.5703125" style="1" customWidth="1"/>
    <col min="5898" max="5898" width="16" style="1" customWidth="1"/>
    <col min="5899" max="5899" width="13.140625" style="1" customWidth="1"/>
    <col min="5900" max="6144" width="7.7109375" style="1"/>
    <col min="6145" max="6145" width="10.42578125" style="1" customWidth="1"/>
    <col min="6146" max="6148" width="7.7109375" style="1"/>
    <col min="6149" max="6149" width="61.7109375" style="1" customWidth="1"/>
    <col min="6150" max="6151" width="13.7109375" style="1" customWidth="1"/>
    <col min="6152" max="6152" width="14.140625" style="1" customWidth="1"/>
    <col min="6153" max="6153" width="11.5703125" style="1" customWidth="1"/>
    <col min="6154" max="6154" width="16" style="1" customWidth="1"/>
    <col min="6155" max="6155" width="13.140625" style="1" customWidth="1"/>
    <col min="6156" max="6400" width="7.7109375" style="1"/>
    <col min="6401" max="6401" width="10.42578125" style="1" customWidth="1"/>
    <col min="6402" max="6404" width="7.7109375" style="1"/>
    <col min="6405" max="6405" width="61.7109375" style="1" customWidth="1"/>
    <col min="6406" max="6407" width="13.7109375" style="1" customWidth="1"/>
    <col min="6408" max="6408" width="14.140625" style="1" customWidth="1"/>
    <col min="6409" max="6409" width="11.5703125" style="1" customWidth="1"/>
    <col min="6410" max="6410" width="16" style="1" customWidth="1"/>
    <col min="6411" max="6411" width="13.140625" style="1" customWidth="1"/>
    <col min="6412" max="6656" width="7.7109375" style="1"/>
    <col min="6657" max="6657" width="10.42578125" style="1" customWidth="1"/>
    <col min="6658" max="6660" width="7.7109375" style="1"/>
    <col min="6661" max="6661" width="61.7109375" style="1" customWidth="1"/>
    <col min="6662" max="6663" width="13.7109375" style="1" customWidth="1"/>
    <col min="6664" max="6664" width="14.140625" style="1" customWidth="1"/>
    <col min="6665" max="6665" width="11.5703125" style="1" customWidth="1"/>
    <col min="6666" max="6666" width="16" style="1" customWidth="1"/>
    <col min="6667" max="6667" width="13.140625" style="1" customWidth="1"/>
    <col min="6668" max="6912" width="7.7109375" style="1"/>
    <col min="6913" max="6913" width="10.42578125" style="1" customWidth="1"/>
    <col min="6914" max="6916" width="7.7109375" style="1"/>
    <col min="6917" max="6917" width="61.7109375" style="1" customWidth="1"/>
    <col min="6918" max="6919" width="13.7109375" style="1" customWidth="1"/>
    <col min="6920" max="6920" width="14.140625" style="1" customWidth="1"/>
    <col min="6921" max="6921" width="11.5703125" style="1" customWidth="1"/>
    <col min="6922" max="6922" width="16" style="1" customWidth="1"/>
    <col min="6923" max="6923" width="13.140625" style="1" customWidth="1"/>
    <col min="6924" max="7168" width="7.7109375" style="1"/>
    <col min="7169" max="7169" width="10.42578125" style="1" customWidth="1"/>
    <col min="7170" max="7172" width="7.7109375" style="1"/>
    <col min="7173" max="7173" width="61.7109375" style="1" customWidth="1"/>
    <col min="7174" max="7175" width="13.7109375" style="1" customWidth="1"/>
    <col min="7176" max="7176" width="14.140625" style="1" customWidth="1"/>
    <col min="7177" max="7177" width="11.5703125" style="1" customWidth="1"/>
    <col min="7178" max="7178" width="16" style="1" customWidth="1"/>
    <col min="7179" max="7179" width="13.140625" style="1" customWidth="1"/>
    <col min="7180" max="7424" width="7.7109375" style="1"/>
    <col min="7425" max="7425" width="10.42578125" style="1" customWidth="1"/>
    <col min="7426" max="7428" width="7.7109375" style="1"/>
    <col min="7429" max="7429" width="61.7109375" style="1" customWidth="1"/>
    <col min="7430" max="7431" width="13.7109375" style="1" customWidth="1"/>
    <col min="7432" max="7432" width="14.140625" style="1" customWidth="1"/>
    <col min="7433" max="7433" width="11.5703125" style="1" customWidth="1"/>
    <col min="7434" max="7434" width="16" style="1" customWidth="1"/>
    <col min="7435" max="7435" width="13.140625" style="1" customWidth="1"/>
    <col min="7436" max="7680" width="7.7109375" style="1"/>
    <col min="7681" max="7681" width="10.42578125" style="1" customWidth="1"/>
    <col min="7682" max="7684" width="7.7109375" style="1"/>
    <col min="7685" max="7685" width="61.7109375" style="1" customWidth="1"/>
    <col min="7686" max="7687" width="13.7109375" style="1" customWidth="1"/>
    <col min="7688" max="7688" width="14.140625" style="1" customWidth="1"/>
    <col min="7689" max="7689" width="11.5703125" style="1" customWidth="1"/>
    <col min="7690" max="7690" width="16" style="1" customWidth="1"/>
    <col min="7691" max="7691" width="13.140625" style="1" customWidth="1"/>
    <col min="7692" max="7936" width="7.7109375" style="1"/>
    <col min="7937" max="7937" width="10.42578125" style="1" customWidth="1"/>
    <col min="7938" max="7940" width="7.7109375" style="1"/>
    <col min="7941" max="7941" width="61.7109375" style="1" customWidth="1"/>
    <col min="7942" max="7943" width="13.7109375" style="1" customWidth="1"/>
    <col min="7944" max="7944" width="14.140625" style="1" customWidth="1"/>
    <col min="7945" max="7945" width="11.5703125" style="1" customWidth="1"/>
    <col min="7946" max="7946" width="16" style="1" customWidth="1"/>
    <col min="7947" max="7947" width="13.140625" style="1" customWidth="1"/>
    <col min="7948" max="8192" width="7.7109375" style="1"/>
    <col min="8193" max="8193" width="10.42578125" style="1" customWidth="1"/>
    <col min="8194" max="8196" width="7.7109375" style="1"/>
    <col min="8197" max="8197" width="61.7109375" style="1" customWidth="1"/>
    <col min="8198" max="8199" width="13.7109375" style="1" customWidth="1"/>
    <col min="8200" max="8200" width="14.140625" style="1" customWidth="1"/>
    <col min="8201" max="8201" width="11.5703125" style="1" customWidth="1"/>
    <col min="8202" max="8202" width="16" style="1" customWidth="1"/>
    <col min="8203" max="8203" width="13.140625" style="1" customWidth="1"/>
    <col min="8204" max="8448" width="7.7109375" style="1"/>
    <col min="8449" max="8449" width="10.42578125" style="1" customWidth="1"/>
    <col min="8450" max="8452" width="7.7109375" style="1"/>
    <col min="8453" max="8453" width="61.7109375" style="1" customWidth="1"/>
    <col min="8454" max="8455" width="13.7109375" style="1" customWidth="1"/>
    <col min="8456" max="8456" width="14.140625" style="1" customWidth="1"/>
    <col min="8457" max="8457" width="11.5703125" style="1" customWidth="1"/>
    <col min="8458" max="8458" width="16" style="1" customWidth="1"/>
    <col min="8459" max="8459" width="13.140625" style="1" customWidth="1"/>
    <col min="8460" max="8704" width="7.7109375" style="1"/>
    <col min="8705" max="8705" width="10.42578125" style="1" customWidth="1"/>
    <col min="8706" max="8708" width="7.7109375" style="1"/>
    <col min="8709" max="8709" width="61.7109375" style="1" customWidth="1"/>
    <col min="8710" max="8711" width="13.7109375" style="1" customWidth="1"/>
    <col min="8712" max="8712" width="14.140625" style="1" customWidth="1"/>
    <col min="8713" max="8713" width="11.5703125" style="1" customWidth="1"/>
    <col min="8714" max="8714" width="16" style="1" customWidth="1"/>
    <col min="8715" max="8715" width="13.140625" style="1" customWidth="1"/>
    <col min="8716" max="8960" width="7.7109375" style="1"/>
    <col min="8961" max="8961" width="10.42578125" style="1" customWidth="1"/>
    <col min="8962" max="8964" width="7.7109375" style="1"/>
    <col min="8965" max="8965" width="61.7109375" style="1" customWidth="1"/>
    <col min="8966" max="8967" width="13.7109375" style="1" customWidth="1"/>
    <col min="8968" max="8968" width="14.140625" style="1" customWidth="1"/>
    <col min="8969" max="8969" width="11.5703125" style="1" customWidth="1"/>
    <col min="8970" max="8970" width="16" style="1" customWidth="1"/>
    <col min="8971" max="8971" width="13.140625" style="1" customWidth="1"/>
    <col min="8972" max="9216" width="7.7109375" style="1"/>
    <col min="9217" max="9217" width="10.42578125" style="1" customWidth="1"/>
    <col min="9218" max="9220" width="7.7109375" style="1"/>
    <col min="9221" max="9221" width="61.7109375" style="1" customWidth="1"/>
    <col min="9222" max="9223" width="13.7109375" style="1" customWidth="1"/>
    <col min="9224" max="9224" width="14.140625" style="1" customWidth="1"/>
    <col min="9225" max="9225" width="11.5703125" style="1" customWidth="1"/>
    <col min="9226" max="9226" width="16" style="1" customWidth="1"/>
    <col min="9227" max="9227" width="13.140625" style="1" customWidth="1"/>
    <col min="9228" max="9472" width="7.7109375" style="1"/>
    <col min="9473" max="9473" width="10.42578125" style="1" customWidth="1"/>
    <col min="9474" max="9476" width="7.7109375" style="1"/>
    <col min="9477" max="9477" width="61.7109375" style="1" customWidth="1"/>
    <col min="9478" max="9479" width="13.7109375" style="1" customWidth="1"/>
    <col min="9480" max="9480" width="14.140625" style="1" customWidth="1"/>
    <col min="9481" max="9481" width="11.5703125" style="1" customWidth="1"/>
    <col min="9482" max="9482" width="16" style="1" customWidth="1"/>
    <col min="9483" max="9483" width="13.140625" style="1" customWidth="1"/>
    <col min="9484" max="9728" width="7.7109375" style="1"/>
    <col min="9729" max="9729" width="10.42578125" style="1" customWidth="1"/>
    <col min="9730" max="9732" width="7.7109375" style="1"/>
    <col min="9733" max="9733" width="61.7109375" style="1" customWidth="1"/>
    <col min="9734" max="9735" width="13.7109375" style="1" customWidth="1"/>
    <col min="9736" max="9736" width="14.140625" style="1" customWidth="1"/>
    <col min="9737" max="9737" width="11.5703125" style="1" customWidth="1"/>
    <col min="9738" max="9738" width="16" style="1" customWidth="1"/>
    <col min="9739" max="9739" width="13.140625" style="1" customWidth="1"/>
    <col min="9740" max="9984" width="7.7109375" style="1"/>
    <col min="9985" max="9985" width="10.42578125" style="1" customWidth="1"/>
    <col min="9986" max="9988" width="7.7109375" style="1"/>
    <col min="9989" max="9989" width="61.7109375" style="1" customWidth="1"/>
    <col min="9990" max="9991" width="13.7109375" style="1" customWidth="1"/>
    <col min="9992" max="9992" width="14.140625" style="1" customWidth="1"/>
    <col min="9993" max="9993" width="11.5703125" style="1" customWidth="1"/>
    <col min="9994" max="9994" width="16" style="1" customWidth="1"/>
    <col min="9995" max="9995" width="13.140625" style="1" customWidth="1"/>
    <col min="9996" max="10240" width="7.7109375" style="1"/>
    <col min="10241" max="10241" width="10.42578125" style="1" customWidth="1"/>
    <col min="10242" max="10244" width="7.7109375" style="1"/>
    <col min="10245" max="10245" width="61.7109375" style="1" customWidth="1"/>
    <col min="10246" max="10247" width="13.7109375" style="1" customWidth="1"/>
    <col min="10248" max="10248" width="14.140625" style="1" customWidth="1"/>
    <col min="10249" max="10249" width="11.5703125" style="1" customWidth="1"/>
    <col min="10250" max="10250" width="16" style="1" customWidth="1"/>
    <col min="10251" max="10251" width="13.140625" style="1" customWidth="1"/>
    <col min="10252" max="10496" width="7.7109375" style="1"/>
    <col min="10497" max="10497" width="10.42578125" style="1" customWidth="1"/>
    <col min="10498" max="10500" width="7.7109375" style="1"/>
    <col min="10501" max="10501" width="61.7109375" style="1" customWidth="1"/>
    <col min="10502" max="10503" width="13.7109375" style="1" customWidth="1"/>
    <col min="10504" max="10504" width="14.140625" style="1" customWidth="1"/>
    <col min="10505" max="10505" width="11.5703125" style="1" customWidth="1"/>
    <col min="10506" max="10506" width="16" style="1" customWidth="1"/>
    <col min="10507" max="10507" width="13.140625" style="1" customWidth="1"/>
    <col min="10508" max="10752" width="7.7109375" style="1"/>
    <col min="10753" max="10753" width="10.42578125" style="1" customWidth="1"/>
    <col min="10754" max="10756" width="7.7109375" style="1"/>
    <col min="10757" max="10757" width="61.7109375" style="1" customWidth="1"/>
    <col min="10758" max="10759" width="13.7109375" style="1" customWidth="1"/>
    <col min="10760" max="10760" width="14.140625" style="1" customWidth="1"/>
    <col min="10761" max="10761" width="11.5703125" style="1" customWidth="1"/>
    <col min="10762" max="10762" width="16" style="1" customWidth="1"/>
    <col min="10763" max="10763" width="13.140625" style="1" customWidth="1"/>
    <col min="10764" max="11008" width="7.7109375" style="1"/>
    <col min="11009" max="11009" width="10.42578125" style="1" customWidth="1"/>
    <col min="11010" max="11012" width="7.7109375" style="1"/>
    <col min="11013" max="11013" width="61.7109375" style="1" customWidth="1"/>
    <col min="11014" max="11015" width="13.7109375" style="1" customWidth="1"/>
    <col min="11016" max="11016" width="14.140625" style="1" customWidth="1"/>
    <col min="11017" max="11017" width="11.5703125" style="1" customWidth="1"/>
    <col min="11018" max="11018" width="16" style="1" customWidth="1"/>
    <col min="11019" max="11019" width="13.140625" style="1" customWidth="1"/>
    <col min="11020" max="11264" width="7.7109375" style="1"/>
    <col min="11265" max="11265" width="10.42578125" style="1" customWidth="1"/>
    <col min="11266" max="11268" width="7.7109375" style="1"/>
    <col min="11269" max="11269" width="61.7109375" style="1" customWidth="1"/>
    <col min="11270" max="11271" width="13.7109375" style="1" customWidth="1"/>
    <col min="11272" max="11272" width="14.140625" style="1" customWidth="1"/>
    <col min="11273" max="11273" width="11.5703125" style="1" customWidth="1"/>
    <col min="11274" max="11274" width="16" style="1" customWidth="1"/>
    <col min="11275" max="11275" width="13.140625" style="1" customWidth="1"/>
    <col min="11276" max="11520" width="7.7109375" style="1"/>
    <col min="11521" max="11521" width="10.42578125" style="1" customWidth="1"/>
    <col min="11522" max="11524" width="7.7109375" style="1"/>
    <col min="11525" max="11525" width="61.7109375" style="1" customWidth="1"/>
    <col min="11526" max="11527" width="13.7109375" style="1" customWidth="1"/>
    <col min="11528" max="11528" width="14.140625" style="1" customWidth="1"/>
    <col min="11529" max="11529" width="11.5703125" style="1" customWidth="1"/>
    <col min="11530" max="11530" width="16" style="1" customWidth="1"/>
    <col min="11531" max="11531" width="13.140625" style="1" customWidth="1"/>
    <col min="11532" max="11776" width="7.7109375" style="1"/>
    <col min="11777" max="11777" width="10.42578125" style="1" customWidth="1"/>
    <col min="11778" max="11780" width="7.7109375" style="1"/>
    <col min="11781" max="11781" width="61.7109375" style="1" customWidth="1"/>
    <col min="11782" max="11783" width="13.7109375" style="1" customWidth="1"/>
    <col min="11784" max="11784" width="14.140625" style="1" customWidth="1"/>
    <col min="11785" max="11785" width="11.5703125" style="1" customWidth="1"/>
    <col min="11786" max="11786" width="16" style="1" customWidth="1"/>
    <col min="11787" max="11787" width="13.140625" style="1" customWidth="1"/>
    <col min="11788" max="12032" width="7.7109375" style="1"/>
    <col min="12033" max="12033" width="10.42578125" style="1" customWidth="1"/>
    <col min="12034" max="12036" width="7.7109375" style="1"/>
    <col min="12037" max="12037" width="61.7109375" style="1" customWidth="1"/>
    <col min="12038" max="12039" width="13.7109375" style="1" customWidth="1"/>
    <col min="12040" max="12040" width="14.140625" style="1" customWidth="1"/>
    <col min="12041" max="12041" width="11.5703125" style="1" customWidth="1"/>
    <col min="12042" max="12042" width="16" style="1" customWidth="1"/>
    <col min="12043" max="12043" width="13.140625" style="1" customWidth="1"/>
    <col min="12044" max="12288" width="7.7109375" style="1"/>
    <col min="12289" max="12289" width="10.42578125" style="1" customWidth="1"/>
    <col min="12290" max="12292" width="7.7109375" style="1"/>
    <col min="12293" max="12293" width="61.7109375" style="1" customWidth="1"/>
    <col min="12294" max="12295" width="13.7109375" style="1" customWidth="1"/>
    <col min="12296" max="12296" width="14.140625" style="1" customWidth="1"/>
    <col min="12297" max="12297" width="11.5703125" style="1" customWidth="1"/>
    <col min="12298" max="12298" width="16" style="1" customWidth="1"/>
    <col min="12299" max="12299" width="13.140625" style="1" customWidth="1"/>
    <col min="12300" max="12544" width="7.7109375" style="1"/>
    <col min="12545" max="12545" width="10.42578125" style="1" customWidth="1"/>
    <col min="12546" max="12548" width="7.7109375" style="1"/>
    <col min="12549" max="12549" width="61.7109375" style="1" customWidth="1"/>
    <col min="12550" max="12551" width="13.7109375" style="1" customWidth="1"/>
    <col min="12552" max="12552" width="14.140625" style="1" customWidth="1"/>
    <col min="12553" max="12553" width="11.5703125" style="1" customWidth="1"/>
    <col min="12554" max="12554" width="16" style="1" customWidth="1"/>
    <col min="12555" max="12555" width="13.140625" style="1" customWidth="1"/>
    <col min="12556" max="12800" width="7.7109375" style="1"/>
    <col min="12801" max="12801" width="10.42578125" style="1" customWidth="1"/>
    <col min="12802" max="12804" width="7.7109375" style="1"/>
    <col min="12805" max="12805" width="61.7109375" style="1" customWidth="1"/>
    <col min="12806" max="12807" width="13.7109375" style="1" customWidth="1"/>
    <col min="12808" max="12808" width="14.140625" style="1" customWidth="1"/>
    <col min="12809" max="12809" width="11.5703125" style="1" customWidth="1"/>
    <col min="12810" max="12810" width="16" style="1" customWidth="1"/>
    <col min="12811" max="12811" width="13.140625" style="1" customWidth="1"/>
    <col min="12812" max="13056" width="7.7109375" style="1"/>
    <col min="13057" max="13057" width="10.42578125" style="1" customWidth="1"/>
    <col min="13058" max="13060" width="7.7109375" style="1"/>
    <col min="13061" max="13061" width="61.7109375" style="1" customWidth="1"/>
    <col min="13062" max="13063" width="13.7109375" style="1" customWidth="1"/>
    <col min="13064" max="13064" width="14.140625" style="1" customWidth="1"/>
    <col min="13065" max="13065" width="11.5703125" style="1" customWidth="1"/>
    <col min="13066" max="13066" width="16" style="1" customWidth="1"/>
    <col min="13067" max="13067" width="13.140625" style="1" customWidth="1"/>
    <col min="13068" max="13312" width="7.7109375" style="1"/>
    <col min="13313" max="13313" width="10.42578125" style="1" customWidth="1"/>
    <col min="13314" max="13316" width="7.7109375" style="1"/>
    <col min="13317" max="13317" width="61.7109375" style="1" customWidth="1"/>
    <col min="13318" max="13319" width="13.7109375" style="1" customWidth="1"/>
    <col min="13320" max="13320" width="14.140625" style="1" customWidth="1"/>
    <col min="13321" max="13321" width="11.5703125" style="1" customWidth="1"/>
    <col min="13322" max="13322" width="16" style="1" customWidth="1"/>
    <col min="13323" max="13323" width="13.140625" style="1" customWidth="1"/>
    <col min="13324" max="13568" width="7.7109375" style="1"/>
    <col min="13569" max="13569" width="10.42578125" style="1" customWidth="1"/>
    <col min="13570" max="13572" width="7.7109375" style="1"/>
    <col min="13573" max="13573" width="61.7109375" style="1" customWidth="1"/>
    <col min="13574" max="13575" width="13.7109375" style="1" customWidth="1"/>
    <col min="13576" max="13576" width="14.140625" style="1" customWidth="1"/>
    <col min="13577" max="13577" width="11.5703125" style="1" customWidth="1"/>
    <col min="13578" max="13578" width="16" style="1" customWidth="1"/>
    <col min="13579" max="13579" width="13.140625" style="1" customWidth="1"/>
    <col min="13580" max="13824" width="7.7109375" style="1"/>
    <col min="13825" max="13825" width="10.42578125" style="1" customWidth="1"/>
    <col min="13826" max="13828" width="7.7109375" style="1"/>
    <col min="13829" max="13829" width="61.7109375" style="1" customWidth="1"/>
    <col min="13830" max="13831" width="13.7109375" style="1" customWidth="1"/>
    <col min="13832" max="13832" width="14.140625" style="1" customWidth="1"/>
    <col min="13833" max="13833" width="11.5703125" style="1" customWidth="1"/>
    <col min="13834" max="13834" width="16" style="1" customWidth="1"/>
    <col min="13835" max="13835" width="13.140625" style="1" customWidth="1"/>
    <col min="13836" max="14080" width="7.7109375" style="1"/>
    <col min="14081" max="14081" width="10.42578125" style="1" customWidth="1"/>
    <col min="14082" max="14084" width="7.7109375" style="1"/>
    <col min="14085" max="14085" width="61.7109375" style="1" customWidth="1"/>
    <col min="14086" max="14087" width="13.7109375" style="1" customWidth="1"/>
    <col min="14088" max="14088" width="14.140625" style="1" customWidth="1"/>
    <col min="14089" max="14089" width="11.5703125" style="1" customWidth="1"/>
    <col min="14090" max="14090" width="16" style="1" customWidth="1"/>
    <col min="14091" max="14091" width="13.140625" style="1" customWidth="1"/>
    <col min="14092" max="14336" width="7.7109375" style="1"/>
    <col min="14337" max="14337" width="10.42578125" style="1" customWidth="1"/>
    <col min="14338" max="14340" width="7.7109375" style="1"/>
    <col min="14341" max="14341" width="61.7109375" style="1" customWidth="1"/>
    <col min="14342" max="14343" width="13.7109375" style="1" customWidth="1"/>
    <col min="14344" max="14344" width="14.140625" style="1" customWidth="1"/>
    <col min="14345" max="14345" width="11.5703125" style="1" customWidth="1"/>
    <col min="14346" max="14346" width="16" style="1" customWidth="1"/>
    <col min="14347" max="14347" width="13.140625" style="1" customWidth="1"/>
    <col min="14348" max="14592" width="7.7109375" style="1"/>
    <col min="14593" max="14593" width="10.42578125" style="1" customWidth="1"/>
    <col min="14594" max="14596" width="7.7109375" style="1"/>
    <col min="14597" max="14597" width="61.7109375" style="1" customWidth="1"/>
    <col min="14598" max="14599" width="13.7109375" style="1" customWidth="1"/>
    <col min="14600" max="14600" width="14.140625" style="1" customWidth="1"/>
    <col min="14601" max="14601" width="11.5703125" style="1" customWidth="1"/>
    <col min="14602" max="14602" width="16" style="1" customWidth="1"/>
    <col min="14603" max="14603" width="13.140625" style="1" customWidth="1"/>
    <col min="14604" max="14848" width="7.7109375" style="1"/>
    <col min="14849" max="14849" width="10.42578125" style="1" customWidth="1"/>
    <col min="14850" max="14852" width="7.7109375" style="1"/>
    <col min="14853" max="14853" width="61.7109375" style="1" customWidth="1"/>
    <col min="14854" max="14855" width="13.7109375" style="1" customWidth="1"/>
    <col min="14856" max="14856" width="14.140625" style="1" customWidth="1"/>
    <col min="14857" max="14857" width="11.5703125" style="1" customWidth="1"/>
    <col min="14858" max="14858" width="16" style="1" customWidth="1"/>
    <col min="14859" max="14859" width="13.140625" style="1" customWidth="1"/>
    <col min="14860" max="15104" width="7.7109375" style="1"/>
    <col min="15105" max="15105" width="10.42578125" style="1" customWidth="1"/>
    <col min="15106" max="15108" width="7.7109375" style="1"/>
    <col min="15109" max="15109" width="61.7109375" style="1" customWidth="1"/>
    <col min="15110" max="15111" width="13.7109375" style="1" customWidth="1"/>
    <col min="15112" max="15112" width="14.140625" style="1" customWidth="1"/>
    <col min="15113" max="15113" width="11.5703125" style="1" customWidth="1"/>
    <col min="15114" max="15114" width="16" style="1" customWidth="1"/>
    <col min="15115" max="15115" width="13.140625" style="1" customWidth="1"/>
    <col min="15116" max="15360" width="7.7109375" style="1"/>
    <col min="15361" max="15361" width="10.42578125" style="1" customWidth="1"/>
    <col min="15362" max="15364" width="7.7109375" style="1"/>
    <col min="15365" max="15365" width="61.7109375" style="1" customWidth="1"/>
    <col min="15366" max="15367" width="13.7109375" style="1" customWidth="1"/>
    <col min="15368" max="15368" width="14.140625" style="1" customWidth="1"/>
    <col min="15369" max="15369" width="11.5703125" style="1" customWidth="1"/>
    <col min="15370" max="15370" width="16" style="1" customWidth="1"/>
    <col min="15371" max="15371" width="13.140625" style="1" customWidth="1"/>
    <col min="15372" max="15616" width="7.7109375" style="1"/>
    <col min="15617" max="15617" width="10.42578125" style="1" customWidth="1"/>
    <col min="15618" max="15620" width="7.7109375" style="1"/>
    <col min="15621" max="15621" width="61.7109375" style="1" customWidth="1"/>
    <col min="15622" max="15623" width="13.7109375" style="1" customWidth="1"/>
    <col min="15624" max="15624" width="14.140625" style="1" customWidth="1"/>
    <col min="15625" max="15625" width="11.5703125" style="1" customWidth="1"/>
    <col min="15626" max="15626" width="16" style="1" customWidth="1"/>
    <col min="15627" max="15627" width="13.140625" style="1" customWidth="1"/>
    <col min="15628" max="15872" width="7.7109375" style="1"/>
    <col min="15873" max="15873" width="10.42578125" style="1" customWidth="1"/>
    <col min="15874" max="15876" width="7.7109375" style="1"/>
    <col min="15877" max="15877" width="61.7109375" style="1" customWidth="1"/>
    <col min="15878" max="15879" width="13.7109375" style="1" customWidth="1"/>
    <col min="15880" max="15880" width="14.140625" style="1" customWidth="1"/>
    <col min="15881" max="15881" width="11.5703125" style="1" customWidth="1"/>
    <col min="15882" max="15882" width="16" style="1" customWidth="1"/>
    <col min="15883" max="15883" width="13.140625" style="1" customWidth="1"/>
    <col min="15884" max="16128" width="7.7109375" style="1"/>
    <col min="16129" max="16129" width="10.42578125" style="1" customWidth="1"/>
    <col min="16130" max="16132" width="7.7109375" style="1"/>
    <col min="16133" max="16133" width="61.7109375" style="1" customWidth="1"/>
    <col min="16134" max="16135" width="13.7109375" style="1" customWidth="1"/>
    <col min="16136" max="16136" width="14.140625" style="1" customWidth="1"/>
    <col min="16137" max="16137" width="11.5703125" style="1" customWidth="1"/>
    <col min="16138" max="16138" width="16" style="1" customWidth="1"/>
    <col min="16139" max="16139" width="13.140625" style="1" customWidth="1"/>
    <col min="16140" max="16384" width="7.7109375" style="1"/>
  </cols>
  <sheetData>
    <row r="1" spans="1:11" ht="33" customHeight="1">
      <c r="A1" s="1559" t="s">
        <v>1564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ht="33" customHeight="1">
      <c r="A2" s="1560" t="s">
        <v>473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</row>
    <row r="3" spans="1:11" ht="19.5" customHeight="1">
      <c r="A3" s="542" t="s">
        <v>474</v>
      </c>
      <c r="B3" s="542"/>
      <c r="C3" s="542"/>
      <c r="D3" s="542"/>
      <c r="E3" s="542"/>
      <c r="F3" s="542"/>
      <c r="G3" s="542"/>
      <c r="H3" s="542"/>
      <c r="I3" s="542"/>
      <c r="J3" s="542"/>
      <c r="K3" s="542" t="s">
        <v>475</v>
      </c>
    </row>
    <row r="4" spans="1:11" ht="24.75" customHeight="1">
      <c r="A4" s="1813" t="s">
        <v>476</v>
      </c>
      <c r="B4" s="1815" t="s">
        <v>477</v>
      </c>
      <c r="C4" s="1816"/>
      <c r="D4" s="1816"/>
      <c r="E4" s="1817"/>
      <c r="F4" s="543" t="s">
        <v>478</v>
      </c>
      <c r="G4" s="544"/>
      <c r="H4" s="545" t="s">
        <v>479</v>
      </c>
      <c r="I4" s="543" t="s">
        <v>480</v>
      </c>
      <c r="J4" s="546"/>
      <c r="K4" s="547" t="s">
        <v>481</v>
      </c>
    </row>
    <row r="5" spans="1:11" ht="27.75" customHeight="1">
      <c r="A5" s="1814"/>
      <c r="B5" s="1818"/>
      <c r="C5" s="1819"/>
      <c r="D5" s="1819"/>
      <c r="E5" s="1820"/>
      <c r="F5" s="1811" t="s">
        <v>482</v>
      </c>
      <c r="G5" s="1811" t="s">
        <v>483</v>
      </c>
      <c r="H5" s="1811" t="s">
        <v>484</v>
      </c>
      <c r="I5" s="1811" t="s">
        <v>482</v>
      </c>
      <c r="J5" s="1811" t="s">
        <v>483</v>
      </c>
      <c r="K5" s="1811" t="s">
        <v>484</v>
      </c>
    </row>
    <row r="6" spans="1:11" ht="18" customHeight="1">
      <c r="A6" s="548" t="s">
        <v>485</v>
      </c>
      <c r="B6" s="1821"/>
      <c r="C6" s="1822"/>
      <c r="D6" s="1822"/>
      <c r="E6" s="1823"/>
      <c r="F6" s="1812"/>
      <c r="G6" s="1812"/>
      <c r="H6" s="1812"/>
      <c r="I6" s="1812"/>
      <c r="J6" s="1812"/>
      <c r="K6" s="1812"/>
    </row>
    <row r="7" spans="1:11" ht="21" customHeight="1">
      <c r="A7" s="1787" t="s">
        <v>486</v>
      </c>
      <c r="B7" s="1805" t="s">
        <v>487</v>
      </c>
      <c r="C7" s="1806"/>
      <c r="D7" s="1806"/>
      <c r="E7" s="1807"/>
      <c r="F7" s="1787">
        <v>1776</v>
      </c>
      <c r="G7" s="1800">
        <v>6815</v>
      </c>
      <c r="H7" s="1800">
        <f>SUM(F7:G8)</f>
        <v>8591</v>
      </c>
      <c r="I7" s="1787">
        <v>85</v>
      </c>
      <c r="J7" s="1787">
        <v>302</v>
      </c>
      <c r="K7" s="1787">
        <f>SUM(I7:J8)</f>
        <v>387</v>
      </c>
    </row>
    <row r="8" spans="1:11" ht="21" customHeight="1">
      <c r="A8" s="1788"/>
      <c r="B8" s="1808" t="s">
        <v>488</v>
      </c>
      <c r="C8" s="1809"/>
      <c r="D8" s="1809"/>
      <c r="E8" s="1810"/>
      <c r="F8" s="1788"/>
      <c r="G8" s="1801"/>
      <c r="H8" s="1801"/>
      <c r="I8" s="1788"/>
      <c r="J8" s="1788"/>
      <c r="K8" s="1788"/>
    </row>
    <row r="9" spans="1:11" ht="21" customHeight="1">
      <c r="A9" s="1787" t="s">
        <v>489</v>
      </c>
      <c r="B9" s="1805" t="s">
        <v>490</v>
      </c>
      <c r="C9" s="1806"/>
      <c r="D9" s="1806"/>
      <c r="E9" s="1807"/>
      <c r="F9" s="1787">
        <v>4822</v>
      </c>
      <c r="G9" s="1800">
        <v>31014</v>
      </c>
      <c r="H9" s="1800">
        <f>SUM(F9:G10)</f>
        <v>35836</v>
      </c>
      <c r="I9" s="1787">
        <v>1523</v>
      </c>
      <c r="J9" s="1787">
        <v>4680</v>
      </c>
      <c r="K9" s="1787">
        <f>SUM(I9:J10)</f>
        <v>6203</v>
      </c>
    </row>
    <row r="10" spans="1:11" ht="21" customHeight="1">
      <c r="A10" s="1788"/>
      <c r="B10" s="1808" t="s">
        <v>491</v>
      </c>
      <c r="C10" s="1809"/>
      <c r="D10" s="1809"/>
      <c r="E10" s="1810"/>
      <c r="F10" s="1788"/>
      <c r="G10" s="1801"/>
      <c r="H10" s="1801"/>
      <c r="I10" s="1788"/>
      <c r="J10" s="1788"/>
      <c r="K10" s="1788"/>
    </row>
    <row r="11" spans="1:11" ht="21" customHeight="1">
      <c r="A11" s="1787" t="s">
        <v>492</v>
      </c>
      <c r="B11" s="1805" t="s">
        <v>493</v>
      </c>
      <c r="C11" s="1806"/>
      <c r="D11" s="1806"/>
      <c r="E11" s="1807"/>
      <c r="F11" s="1787">
        <v>8191</v>
      </c>
      <c r="G11" s="1800">
        <v>99924</v>
      </c>
      <c r="H11" s="1800">
        <f>SUM(F11:G12)</f>
        <v>108115</v>
      </c>
      <c r="I11" s="1787">
        <v>3172</v>
      </c>
      <c r="J11" s="1787">
        <v>24586</v>
      </c>
      <c r="K11" s="1787">
        <f>SUM(I11:J12)</f>
        <v>27758</v>
      </c>
    </row>
    <row r="12" spans="1:11" ht="21" customHeight="1">
      <c r="A12" s="1788"/>
      <c r="B12" s="1808" t="s">
        <v>494</v>
      </c>
      <c r="C12" s="1809"/>
      <c r="D12" s="1809"/>
      <c r="E12" s="1810"/>
      <c r="F12" s="1788"/>
      <c r="G12" s="1801"/>
      <c r="H12" s="1801"/>
      <c r="I12" s="1788"/>
      <c r="J12" s="1788"/>
      <c r="K12" s="1788"/>
    </row>
    <row r="13" spans="1:11" ht="21" customHeight="1">
      <c r="A13" s="1787" t="s">
        <v>495</v>
      </c>
      <c r="B13" s="1797" t="s">
        <v>496</v>
      </c>
      <c r="C13" s="1798"/>
      <c r="D13" s="1798"/>
      <c r="E13" s="1799"/>
      <c r="F13" s="1787">
        <v>11281</v>
      </c>
      <c r="G13" s="1800">
        <v>120707</v>
      </c>
      <c r="H13" s="1800">
        <f>SUM(F13:G14)</f>
        <v>131988</v>
      </c>
      <c r="I13" s="1787">
        <v>842</v>
      </c>
      <c r="J13" s="1787">
        <v>3571</v>
      </c>
      <c r="K13" s="1787">
        <f>SUM(I13:J14)</f>
        <v>4413</v>
      </c>
    </row>
    <row r="14" spans="1:11" ht="21" customHeight="1">
      <c r="A14" s="1788"/>
      <c r="B14" s="1789" t="s">
        <v>497</v>
      </c>
      <c r="C14" s="1790"/>
      <c r="D14" s="1790"/>
      <c r="E14" s="1791"/>
      <c r="F14" s="1788"/>
      <c r="G14" s="1801"/>
      <c r="H14" s="1801"/>
      <c r="I14" s="1788"/>
      <c r="J14" s="1788"/>
      <c r="K14" s="1788"/>
    </row>
    <row r="15" spans="1:11" ht="21" customHeight="1">
      <c r="A15" s="1787" t="s">
        <v>498</v>
      </c>
      <c r="B15" s="1805" t="s">
        <v>499</v>
      </c>
      <c r="C15" s="1806"/>
      <c r="D15" s="1806"/>
      <c r="E15" s="1807"/>
      <c r="F15" s="1787">
        <v>6138</v>
      </c>
      <c r="G15" s="1800">
        <v>51864</v>
      </c>
      <c r="H15" s="1800">
        <f>SUM(F15:G16)</f>
        <v>58002</v>
      </c>
      <c r="I15" s="1787">
        <v>187</v>
      </c>
      <c r="J15" s="1787">
        <v>559</v>
      </c>
      <c r="K15" s="1787">
        <f>SUM(I15:J16)</f>
        <v>746</v>
      </c>
    </row>
    <row r="16" spans="1:11" ht="21" customHeight="1">
      <c r="A16" s="1788"/>
      <c r="B16" s="1808" t="s">
        <v>500</v>
      </c>
      <c r="C16" s="1809"/>
      <c r="D16" s="1809"/>
      <c r="E16" s="1810"/>
      <c r="F16" s="1788"/>
      <c r="G16" s="1801"/>
      <c r="H16" s="1801"/>
      <c r="I16" s="1788"/>
      <c r="J16" s="1788"/>
      <c r="K16" s="1788"/>
    </row>
    <row r="17" spans="1:11" ht="21" customHeight="1">
      <c r="A17" s="1787" t="s">
        <v>501</v>
      </c>
      <c r="B17" s="1805" t="s">
        <v>502</v>
      </c>
      <c r="C17" s="1806"/>
      <c r="D17" s="1806"/>
      <c r="E17" s="1807"/>
      <c r="F17" s="1787">
        <v>671</v>
      </c>
      <c r="G17" s="1800">
        <v>3229</v>
      </c>
      <c r="H17" s="1800">
        <f>SUM(F17:G18)</f>
        <v>3900</v>
      </c>
      <c r="I17" s="1787">
        <v>79</v>
      </c>
      <c r="J17" s="1787">
        <v>50</v>
      </c>
      <c r="K17" s="1787">
        <f>SUM(I17:J18)</f>
        <v>129</v>
      </c>
    </row>
    <row r="18" spans="1:11" ht="21" customHeight="1">
      <c r="A18" s="1788"/>
      <c r="B18" s="1802" t="s">
        <v>503</v>
      </c>
      <c r="C18" s="1803"/>
      <c r="D18" s="1803"/>
      <c r="E18" s="1804"/>
      <c r="F18" s="1788"/>
      <c r="G18" s="1801"/>
      <c r="H18" s="1801"/>
      <c r="I18" s="1788"/>
      <c r="J18" s="1788"/>
      <c r="K18" s="1788"/>
    </row>
    <row r="19" spans="1:11" ht="21" customHeight="1">
      <c r="A19" s="1787" t="s">
        <v>504</v>
      </c>
      <c r="B19" s="1797" t="s">
        <v>505</v>
      </c>
      <c r="C19" s="1798"/>
      <c r="D19" s="1798"/>
      <c r="E19" s="1799"/>
      <c r="F19" s="1787">
        <v>931</v>
      </c>
      <c r="G19" s="1800">
        <v>4991</v>
      </c>
      <c r="H19" s="1800">
        <f>SUM(F19:G20)</f>
        <v>5922</v>
      </c>
      <c r="I19" s="1787">
        <v>245</v>
      </c>
      <c r="J19" s="1787">
        <v>302</v>
      </c>
      <c r="K19" s="1787">
        <f>SUM(I19:J20)</f>
        <v>547</v>
      </c>
    </row>
    <row r="20" spans="1:11" ht="21" customHeight="1">
      <c r="A20" s="1788"/>
      <c r="B20" s="1789" t="s">
        <v>506</v>
      </c>
      <c r="C20" s="1790"/>
      <c r="D20" s="1790"/>
      <c r="E20" s="1791"/>
      <c r="F20" s="1788"/>
      <c r="G20" s="1801"/>
      <c r="H20" s="1801"/>
      <c r="I20" s="1788"/>
      <c r="J20" s="1788"/>
      <c r="K20" s="1788"/>
    </row>
    <row r="21" spans="1:11" ht="21" customHeight="1">
      <c r="A21" s="1787" t="s">
        <v>507</v>
      </c>
      <c r="B21" s="1797" t="s">
        <v>508</v>
      </c>
      <c r="C21" s="1798"/>
      <c r="D21" s="1798"/>
      <c r="E21" s="1799"/>
      <c r="F21" s="1787">
        <v>2514</v>
      </c>
      <c r="G21" s="1800">
        <v>14548</v>
      </c>
      <c r="H21" s="1800">
        <f>SUM(F21:G22)</f>
        <v>17062</v>
      </c>
      <c r="I21" s="1787">
        <v>170</v>
      </c>
      <c r="J21" s="1787">
        <v>2861</v>
      </c>
      <c r="K21" s="1787">
        <f>SUM(I21:J22)</f>
        <v>3031</v>
      </c>
    </row>
    <row r="22" spans="1:11" s="549" customFormat="1" ht="21" customHeight="1">
      <c r="A22" s="1788"/>
      <c r="B22" s="1789" t="s">
        <v>509</v>
      </c>
      <c r="C22" s="1790"/>
      <c r="D22" s="1790"/>
      <c r="E22" s="1791"/>
      <c r="F22" s="1788"/>
      <c r="G22" s="1801"/>
      <c r="H22" s="1801"/>
      <c r="I22" s="1788"/>
      <c r="J22" s="1788"/>
      <c r="K22" s="1788"/>
    </row>
    <row r="23" spans="1:11" s="549" customFormat="1" ht="21" customHeight="1">
      <c r="A23" s="1787" t="s">
        <v>510</v>
      </c>
      <c r="B23" s="1797" t="s">
        <v>511</v>
      </c>
      <c r="C23" s="1798"/>
      <c r="D23" s="1798"/>
      <c r="E23" s="1799"/>
      <c r="F23" s="1787">
        <v>1610</v>
      </c>
      <c r="G23" s="1800">
        <v>5848</v>
      </c>
      <c r="H23" s="1800">
        <f>SUM(F23:G24)</f>
        <v>7458</v>
      </c>
      <c r="I23" s="1787">
        <v>17</v>
      </c>
      <c r="J23" s="1787">
        <v>7</v>
      </c>
      <c r="K23" s="1787">
        <f>SUM(I23:J24)</f>
        <v>24</v>
      </c>
    </row>
    <row r="24" spans="1:11" s="549" customFormat="1" ht="21" customHeight="1">
      <c r="A24" s="1788"/>
      <c r="B24" s="1789" t="s">
        <v>512</v>
      </c>
      <c r="C24" s="1790"/>
      <c r="D24" s="1790"/>
      <c r="E24" s="1791"/>
      <c r="F24" s="1788"/>
      <c r="G24" s="1801"/>
      <c r="H24" s="1801"/>
      <c r="I24" s="1788"/>
      <c r="J24" s="1788"/>
      <c r="K24" s="1788"/>
    </row>
    <row r="25" spans="1:11" s="549" customFormat="1" ht="21" customHeight="1">
      <c r="A25" s="1787" t="s">
        <v>513</v>
      </c>
      <c r="B25" s="1797" t="s">
        <v>514</v>
      </c>
      <c r="C25" s="1798"/>
      <c r="D25" s="1798"/>
      <c r="E25" s="1799"/>
      <c r="F25" s="1787">
        <v>2048</v>
      </c>
      <c r="G25" s="1800">
        <v>8029</v>
      </c>
      <c r="H25" s="1800">
        <f>SUM(F25:G26)</f>
        <v>10077</v>
      </c>
      <c r="I25" s="1787">
        <v>23</v>
      </c>
      <c r="J25" s="1787">
        <v>22</v>
      </c>
      <c r="K25" s="1787">
        <f>SUM(I25:J26)</f>
        <v>45</v>
      </c>
    </row>
    <row r="26" spans="1:11" s="549" customFormat="1" ht="21" customHeight="1">
      <c r="A26" s="1788"/>
      <c r="B26" s="1794" t="s">
        <v>515</v>
      </c>
      <c r="C26" s="1795"/>
      <c r="D26" s="1795"/>
      <c r="E26" s="1796"/>
      <c r="F26" s="1788"/>
      <c r="G26" s="1801"/>
      <c r="H26" s="1801"/>
      <c r="I26" s="1788"/>
      <c r="J26" s="1788"/>
      <c r="K26" s="1788"/>
    </row>
    <row r="27" spans="1:11" s="549" customFormat="1" ht="21" customHeight="1">
      <c r="A27" s="1787" t="s">
        <v>516</v>
      </c>
      <c r="B27" s="1797" t="s">
        <v>517</v>
      </c>
      <c r="C27" s="1798"/>
      <c r="D27" s="1798"/>
      <c r="E27" s="1799"/>
      <c r="F27" s="1787">
        <v>2056</v>
      </c>
      <c r="G27" s="1800">
        <v>8203</v>
      </c>
      <c r="H27" s="1800">
        <f>SUM(F27:G28)</f>
        <v>10259</v>
      </c>
      <c r="I27" s="1787">
        <v>300</v>
      </c>
      <c r="J27" s="1787">
        <v>263</v>
      </c>
      <c r="K27" s="1787">
        <f>SUM(I27:J28)</f>
        <v>563</v>
      </c>
    </row>
    <row r="28" spans="1:11" s="549" customFormat="1" ht="21" customHeight="1">
      <c r="A28" s="1788"/>
      <c r="B28" s="1789" t="s">
        <v>518</v>
      </c>
      <c r="C28" s="1790"/>
      <c r="D28" s="1790"/>
      <c r="E28" s="1791"/>
      <c r="F28" s="1788"/>
      <c r="G28" s="1801"/>
      <c r="H28" s="1801"/>
      <c r="I28" s="1788"/>
      <c r="J28" s="1788"/>
      <c r="K28" s="1788"/>
    </row>
    <row r="29" spans="1:11" ht="45" customHeight="1">
      <c r="A29" s="1792" t="s">
        <v>38</v>
      </c>
      <c r="B29" s="1793"/>
      <c r="C29" s="1793"/>
      <c r="D29" s="1793"/>
      <c r="E29" s="550" t="s">
        <v>39</v>
      </c>
      <c r="F29" s="551">
        <f>SUM(F7:F28)</f>
        <v>42038</v>
      </c>
      <c r="G29" s="552">
        <f>SUM(G7:G28)</f>
        <v>355172</v>
      </c>
      <c r="H29" s="552">
        <f>SUM(F29:G30)</f>
        <v>397210</v>
      </c>
      <c r="I29" s="551">
        <f>SUM(I7:I28)</f>
        <v>6643</v>
      </c>
      <c r="J29" s="551">
        <f>SUM(J7:J28)</f>
        <v>37203</v>
      </c>
      <c r="K29" s="552">
        <f>SUM(I29:J30)</f>
        <v>43846</v>
      </c>
    </row>
    <row r="30" spans="1:11" ht="12.75" customHeight="1">
      <c r="A30" s="1" t="s">
        <v>519</v>
      </c>
    </row>
    <row r="32" spans="1:11" ht="33" customHeight="1">
      <c r="F32" s="553"/>
      <c r="G32" s="553"/>
      <c r="H32" s="553"/>
      <c r="I32" s="553"/>
      <c r="J32" s="553"/>
      <c r="K32" s="553"/>
    </row>
    <row r="36" ht="36" customHeight="1"/>
  </sheetData>
  <dataConsolidate>
    <dataRefs count="19">
      <dataRef ref="F7:J26" sheet="الأحساء26" r:id="rId1"/>
      <dataRef ref="F7:J26" sheet="الباحة26" r:id="rId2"/>
      <dataRef ref="F7:J26" sheet="الجوف26" r:id="rId3"/>
      <dataRef ref="F7:J26" sheet="الرياض26" r:id="rId4"/>
      <dataRef ref="F7:J26" sheet="الشرقية26" r:id="rId5"/>
      <dataRef ref="F7:J26" sheet="الشمالية26" r:id="rId6"/>
      <dataRef ref="F7:J26" sheet="الطائف26" r:id="rId7"/>
      <dataRef ref="F7:J26" sheet="القريات26" r:id="rId8"/>
      <dataRef ref="F7:J26" sheet="القصيم26" r:id="rId9"/>
      <dataRef ref="F7:J26" sheet="المدينة26" r:id="rId10"/>
      <dataRef ref="F7:J26" sheet="بيشة26" r:id="rId11"/>
      <dataRef ref="F7:J26" sheet="تبوك26" r:id="rId12"/>
      <dataRef ref="F7:J26" sheet="جازان26" r:id="rId13"/>
      <dataRef ref="F7:J26" sheet="جدة26" r:id="rId14"/>
      <dataRef ref="F7:J26" sheet="حائل26" r:id="rId15"/>
      <dataRef ref="F7:J26" sheet="حفر الباطن26" r:id="rId16"/>
      <dataRef ref="F7:J26" sheet="عسير26" r:id="rId17"/>
      <dataRef ref="F7:J26" sheet="مكة26" r:id="rId18"/>
      <dataRef ref="F7:J26" sheet="نجران26" r:id="rId19"/>
    </dataRefs>
  </dataConsolidate>
  <mergeCells count="108">
    <mergeCell ref="B8:E8"/>
    <mergeCell ref="A9:A10"/>
    <mergeCell ref="B9:E9"/>
    <mergeCell ref="F9:F10"/>
    <mergeCell ref="G9:G10"/>
    <mergeCell ref="H9:H10"/>
    <mergeCell ref="J5:J6"/>
    <mergeCell ref="K5:K6"/>
    <mergeCell ref="A7:A8"/>
    <mergeCell ref="B7:E7"/>
    <mergeCell ref="F7:F8"/>
    <mergeCell ref="G7:G8"/>
    <mergeCell ref="H7:H8"/>
    <mergeCell ref="I7:I8"/>
    <mergeCell ref="J7:J8"/>
    <mergeCell ref="K7:K8"/>
    <mergeCell ref="A4:A5"/>
    <mergeCell ref="B4:E6"/>
    <mergeCell ref="F5:F6"/>
    <mergeCell ref="G5:G6"/>
    <mergeCell ref="H5:H6"/>
    <mergeCell ref="I5:I6"/>
    <mergeCell ref="I9:I10"/>
    <mergeCell ref="J9:J10"/>
    <mergeCell ref="K9:K10"/>
    <mergeCell ref="B10:E10"/>
    <mergeCell ref="A11:A12"/>
    <mergeCell ref="B11:E11"/>
    <mergeCell ref="F11:F12"/>
    <mergeCell ref="G11:G12"/>
    <mergeCell ref="H11:H12"/>
    <mergeCell ref="I11:I12"/>
    <mergeCell ref="J11:J12"/>
    <mergeCell ref="K11:K12"/>
    <mergeCell ref="B12:E12"/>
    <mergeCell ref="K13:K14"/>
    <mergeCell ref="B14:E14"/>
    <mergeCell ref="A15:A16"/>
    <mergeCell ref="B15:E15"/>
    <mergeCell ref="F15:F16"/>
    <mergeCell ref="G15:G16"/>
    <mergeCell ref="H15:H16"/>
    <mergeCell ref="I15:I16"/>
    <mergeCell ref="J15:J16"/>
    <mergeCell ref="K15:K16"/>
    <mergeCell ref="A13:A14"/>
    <mergeCell ref="B13:E13"/>
    <mergeCell ref="F13:F14"/>
    <mergeCell ref="G13:G14"/>
    <mergeCell ref="H13:H14"/>
    <mergeCell ref="I13:I14"/>
    <mergeCell ref="J13:J14"/>
    <mergeCell ref="B16:E16"/>
    <mergeCell ref="K17:K18"/>
    <mergeCell ref="B18:E18"/>
    <mergeCell ref="A19:A20"/>
    <mergeCell ref="B19:E19"/>
    <mergeCell ref="F19:F20"/>
    <mergeCell ref="G19:G20"/>
    <mergeCell ref="H19:H20"/>
    <mergeCell ref="I19:I20"/>
    <mergeCell ref="J19:J20"/>
    <mergeCell ref="K19:K20"/>
    <mergeCell ref="B20:E20"/>
    <mergeCell ref="A17:A18"/>
    <mergeCell ref="B17:E17"/>
    <mergeCell ref="F17:F18"/>
    <mergeCell ref="G17:G18"/>
    <mergeCell ref="H17:H18"/>
    <mergeCell ref="I17:I18"/>
    <mergeCell ref="J17:J18"/>
    <mergeCell ref="K21:K22"/>
    <mergeCell ref="B22:E22"/>
    <mergeCell ref="A23:A24"/>
    <mergeCell ref="B23:E23"/>
    <mergeCell ref="F23:F24"/>
    <mergeCell ref="G23:G24"/>
    <mergeCell ref="H23:H24"/>
    <mergeCell ref="I23:I24"/>
    <mergeCell ref="J23:J24"/>
    <mergeCell ref="K23:K24"/>
    <mergeCell ref="A21:A22"/>
    <mergeCell ref="B21:E21"/>
    <mergeCell ref="F21:F22"/>
    <mergeCell ref="G21:G22"/>
    <mergeCell ref="H21:H22"/>
    <mergeCell ref="I21:I22"/>
    <mergeCell ref="J21:J22"/>
    <mergeCell ref="B24:E24"/>
    <mergeCell ref="J27:J28"/>
    <mergeCell ref="K27:K28"/>
    <mergeCell ref="B28:E28"/>
    <mergeCell ref="A29:D29"/>
    <mergeCell ref="I25:I26"/>
    <mergeCell ref="J25:J26"/>
    <mergeCell ref="K25:K26"/>
    <mergeCell ref="B26:E26"/>
    <mergeCell ref="A27:A28"/>
    <mergeCell ref="B27:E27"/>
    <mergeCell ref="F27:F28"/>
    <mergeCell ref="G27:G28"/>
    <mergeCell ref="H27:H28"/>
    <mergeCell ref="I27:I28"/>
    <mergeCell ref="A25:A26"/>
    <mergeCell ref="B25:E25"/>
    <mergeCell ref="F25:F26"/>
    <mergeCell ref="G25:G26"/>
    <mergeCell ref="H25:H2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5" fitToWidth="0" fitToHeight="0" orientation="landscape" r:id="rId2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L33"/>
  <sheetViews>
    <sheetView rightToLeft="1" zoomScaleNormal="100" workbookViewId="0">
      <selection activeCell="U28" sqref="U28"/>
    </sheetView>
  </sheetViews>
  <sheetFormatPr defaultColWidth="13.5703125" defaultRowHeight="15"/>
  <cols>
    <col min="1" max="8" width="17.5703125" style="495" customWidth="1"/>
    <col min="9" max="10" width="13.5703125" style="495" hidden="1" customWidth="1"/>
    <col min="11" max="256" width="13.5703125" style="495"/>
    <col min="257" max="264" width="17.5703125" style="495" customWidth="1"/>
    <col min="265" max="266" width="0" style="495" hidden="1" customWidth="1"/>
    <col min="267" max="512" width="13.5703125" style="495"/>
    <col min="513" max="520" width="17.5703125" style="495" customWidth="1"/>
    <col min="521" max="522" width="0" style="495" hidden="1" customWidth="1"/>
    <col min="523" max="768" width="13.5703125" style="495"/>
    <col min="769" max="776" width="17.5703125" style="495" customWidth="1"/>
    <col min="777" max="778" width="0" style="495" hidden="1" customWidth="1"/>
    <col min="779" max="1024" width="13.5703125" style="495"/>
    <col min="1025" max="1032" width="17.5703125" style="495" customWidth="1"/>
    <col min="1033" max="1034" width="0" style="495" hidden="1" customWidth="1"/>
    <col min="1035" max="1280" width="13.5703125" style="495"/>
    <col min="1281" max="1288" width="17.5703125" style="495" customWidth="1"/>
    <col min="1289" max="1290" width="0" style="495" hidden="1" customWidth="1"/>
    <col min="1291" max="1536" width="13.5703125" style="495"/>
    <col min="1537" max="1544" width="17.5703125" style="495" customWidth="1"/>
    <col min="1545" max="1546" width="0" style="495" hidden="1" customWidth="1"/>
    <col min="1547" max="1792" width="13.5703125" style="495"/>
    <col min="1793" max="1800" width="17.5703125" style="495" customWidth="1"/>
    <col min="1801" max="1802" width="0" style="495" hidden="1" customWidth="1"/>
    <col min="1803" max="2048" width="13.5703125" style="495"/>
    <col min="2049" max="2056" width="17.5703125" style="495" customWidth="1"/>
    <col min="2057" max="2058" width="0" style="495" hidden="1" customWidth="1"/>
    <col min="2059" max="2304" width="13.5703125" style="495"/>
    <col min="2305" max="2312" width="17.5703125" style="495" customWidth="1"/>
    <col min="2313" max="2314" width="0" style="495" hidden="1" customWidth="1"/>
    <col min="2315" max="2560" width="13.5703125" style="495"/>
    <col min="2561" max="2568" width="17.5703125" style="495" customWidth="1"/>
    <col min="2569" max="2570" width="0" style="495" hidden="1" customWidth="1"/>
    <col min="2571" max="2816" width="13.5703125" style="495"/>
    <col min="2817" max="2824" width="17.5703125" style="495" customWidth="1"/>
    <col min="2825" max="2826" width="0" style="495" hidden="1" customWidth="1"/>
    <col min="2827" max="3072" width="13.5703125" style="495"/>
    <col min="3073" max="3080" width="17.5703125" style="495" customWidth="1"/>
    <col min="3081" max="3082" width="0" style="495" hidden="1" customWidth="1"/>
    <col min="3083" max="3328" width="13.5703125" style="495"/>
    <col min="3329" max="3336" width="17.5703125" style="495" customWidth="1"/>
    <col min="3337" max="3338" width="0" style="495" hidden="1" customWidth="1"/>
    <col min="3339" max="3584" width="13.5703125" style="495"/>
    <col min="3585" max="3592" width="17.5703125" style="495" customWidth="1"/>
    <col min="3593" max="3594" width="0" style="495" hidden="1" customWidth="1"/>
    <col min="3595" max="3840" width="13.5703125" style="495"/>
    <col min="3841" max="3848" width="17.5703125" style="495" customWidth="1"/>
    <col min="3849" max="3850" width="0" style="495" hidden="1" customWidth="1"/>
    <col min="3851" max="4096" width="13.5703125" style="495"/>
    <col min="4097" max="4104" width="17.5703125" style="495" customWidth="1"/>
    <col min="4105" max="4106" width="0" style="495" hidden="1" customWidth="1"/>
    <col min="4107" max="4352" width="13.5703125" style="495"/>
    <col min="4353" max="4360" width="17.5703125" style="495" customWidth="1"/>
    <col min="4361" max="4362" width="0" style="495" hidden="1" customWidth="1"/>
    <col min="4363" max="4608" width="13.5703125" style="495"/>
    <col min="4609" max="4616" width="17.5703125" style="495" customWidth="1"/>
    <col min="4617" max="4618" width="0" style="495" hidden="1" customWidth="1"/>
    <col min="4619" max="4864" width="13.5703125" style="495"/>
    <col min="4865" max="4872" width="17.5703125" style="495" customWidth="1"/>
    <col min="4873" max="4874" width="0" style="495" hidden="1" customWidth="1"/>
    <col min="4875" max="5120" width="13.5703125" style="495"/>
    <col min="5121" max="5128" width="17.5703125" style="495" customWidth="1"/>
    <col min="5129" max="5130" width="0" style="495" hidden="1" customWidth="1"/>
    <col min="5131" max="5376" width="13.5703125" style="495"/>
    <col min="5377" max="5384" width="17.5703125" style="495" customWidth="1"/>
    <col min="5385" max="5386" width="0" style="495" hidden="1" customWidth="1"/>
    <col min="5387" max="5632" width="13.5703125" style="495"/>
    <col min="5633" max="5640" width="17.5703125" style="495" customWidth="1"/>
    <col min="5641" max="5642" width="0" style="495" hidden="1" customWidth="1"/>
    <col min="5643" max="5888" width="13.5703125" style="495"/>
    <col min="5889" max="5896" width="17.5703125" style="495" customWidth="1"/>
    <col min="5897" max="5898" width="0" style="495" hidden="1" customWidth="1"/>
    <col min="5899" max="6144" width="13.5703125" style="495"/>
    <col min="6145" max="6152" width="17.5703125" style="495" customWidth="1"/>
    <col min="6153" max="6154" width="0" style="495" hidden="1" customWidth="1"/>
    <col min="6155" max="6400" width="13.5703125" style="495"/>
    <col min="6401" max="6408" width="17.5703125" style="495" customWidth="1"/>
    <col min="6409" max="6410" width="0" style="495" hidden="1" customWidth="1"/>
    <col min="6411" max="6656" width="13.5703125" style="495"/>
    <col min="6657" max="6664" width="17.5703125" style="495" customWidth="1"/>
    <col min="6665" max="6666" width="0" style="495" hidden="1" customWidth="1"/>
    <col min="6667" max="6912" width="13.5703125" style="495"/>
    <col min="6913" max="6920" width="17.5703125" style="495" customWidth="1"/>
    <col min="6921" max="6922" width="0" style="495" hidden="1" customWidth="1"/>
    <col min="6923" max="7168" width="13.5703125" style="495"/>
    <col min="7169" max="7176" width="17.5703125" style="495" customWidth="1"/>
    <col min="7177" max="7178" width="0" style="495" hidden="1" customWidth="1"/>
    <col min="7179" max="7424" width="13.5703125" style="495"/>
    <col min="7425" max="7432" width="17.5703125" style="495" customWidth="1"/>
    <col min="7433" max="7434" width="0" style="495" hidden="1" customWidth="1"/>
    <col min="7435" max="7680" width="13.5703125" style="495"/>
    <col min="7681" max="7688" width="17.5703125" style="495" customWidth="1"/>
    <col min="7689" max="7690" width="0" style="495" hidden="1" customWidth="1"/>
    <col min="7691" max="7936" width="13.5703125" style="495"/>
    <col min="7937" max="7944" width="17.5703125" style="495" customWidth="1"/>
    <col min="7945" max="7946" width="0" style="495" hidden="1" customWidth="1"/>
    <col min="7947" max="8192" width="13.5703125" style="495"/>
    <col min="8193" max="8200" width="17.5703125" style="495" customWidth="1"/>
    <col min="8201" max="8202" width="0" style="495" hidden="1" customWidth="1"/>
    <col min="8203" max="8448" width="13.5703125" style="495"/>
    <col min="8449" max="8456" width="17.5703125" style="495" customWidth="1"/>
    <col min="8457" max="8458" width="0" style="495" hidden="1" customWidth="1"/>
    <col min="8459" max="8704" width="13.5703125" style="495"/>
    <col min="8705" max="8712" width="17.5703125" style="495" customWidth="1"/>
    <col min="8713" max="8714" width="0" style="495" hidden="1" customWidth="1"/>
    <col min="8715" max="8960" width="13.5703125" style="495"/>
    <col min="8961" max="8968" width="17.5703125" style="495" customWidth="1"/>
    <col min="8969" max="8970" width="0" style="495" hidden="1" customWidth="1"/>
    <col min="8971" max="9216" width="13.5703125" style="495"/>
    <col min="9217" max="9224" width="17.5703125" style="495" customWidth="1"/>
    <col min="9225" max="9226" width="0" style="495" hidden="1" customWidth="1"/>
    <col min="9227" max="9472" width="13.5703125" style="495"/>
    <col min="9473" max="9480" width="17.5703125" style="495" customWidth="1"/>
    <col min="9481" max="9482" width="0" style="495" hidden="1" customWidth="1"/>
    <col min="9483" max="9728" width="13.5703125" style="495"/>
    <col min="9729" max="9736" width="17.5703125" style="495" customWidth="1"/>
    <col min="9737" max="9738" width="0" style="495" hidden="1" customWidth="1"/>
    <col min="9739" max="9984" width="13.5703125" style="495"/>
    <col min="9985" max="9992" width="17.5703125" style="495" customWidth="1"/>
    <col min="9993" max="9994" width="0" style="495" hidden="1" customWidth="1"/>
    <col min="9995" max="10240" width="13.5703125" style="495"/>
    <col min="10241" max="10248" width="17.5703125" style="495" customWidth="1"/>
    <col min="10249" max="10250" width="0" style="495" hidden="1" customWidth="1"/>
    <col min="10251" max="10496" width="13.5703125" style="495"/>
    <col min="10497" max="10504" width="17.5703125" style="495" customWidth="1"/>
    <col min="10505" max="10506" width="0" style="495" hidden="1" customWidth="1"/>
    <col min="10507" max="10752" width="13.5703125" style="495"/>
    <col min="10753" max="10760" width="17.5703125" style="495" customWidth="1"/>
    <col min="10761" max="10762" width="0" style="495" hidden="1" customWidth="1"/>
    <col min="10763" max="11008" width="13.5703125" style="495"/>
    <col min="11009" max="11016" width="17.5703125" style="495" customWidth="1"/>
    <col min="11017" max="11018" width="0" style="495" hidden="1" customWidth="1"/>
    <col min="11019" max="11264" width="13.5703125" style="495"/>
    <col min="11265" max="11272" width="17.5703125" style="495" customWidth="1"/>
    <col min="11273" max="11274" width="0" style="495" hidden="1" customWidth="1"/>
    <col min="11275" max="11520" width="13.5703125" style="495"/>
    <col min="11521" max="11528" width="17.5703125" style="495" customWidth="1"/>
    <col min="11529" max="11530" width="0" style="495" hidden="1" customWidth="1"/>
    <col min="11531" max="11776" width="13.5703125" style="495"/>
    <col min="11777" max="11784" width="17.5703125" style="495" customWidth="1"/>
    <col min="11785" max="11786" width="0" style="495" hidden="1" customWidth="1"/>
    <col min="11787" max="12032" width="13.5703125" style="495"/>
    <col min="12033" max="12040" width="17.5703125" style="495" customWidth="1"/>
    <col min="12041" max="12042" width="0" style="495" hidden="1" customWidth="1"/>
    <col min="12043" max="12288" width="13.5703125" style="495"/>
    <col min="12289" max="12296" width="17.5703125" style="495" customWidth="1"/>
    <col min="12297" max="12298" width="0" style="495" hidden="1" customWidth="1"/>
    <col min="12299" max="12544" width="13.5703125" style="495"/>
    <col min="12545" max="12552" width="17.5703125" style="495" customWidth="1"/>
    <col min="12553" max="12554" width="0" style="495" hidden="1" customWidth="1"/>
    <col min="12555" max="12800" width="13.5703125" style="495"/>
    <col min="12801" max="12808" width="17.5703125" style="495" customWidth="1"/>
    <col min="12809" max="12810" width="0" style="495" hidden="1" customWidth="1"/>
    <col min="12811" max="13056" width="13.5703125" style="495"/>
    <col min="13057" max="13064" width="17.5703125" style="495" customWidth="1"/>
    <col min="13065" max="13066" width="0" style="495" hidden="1" customWidth="1"/>
    <col min="13067" max="13312" width="13.5703125" style="495"/>
    <col min="13313" max="13320" width="17.5703125" style="495" customWidth="1"/>
    <col min="13321" max="13322" width="0" style="495" hidden="1" customWidth="1"/>
    <col min="13323" max="13568" width="13.5703125" style="495"/>
    <col min="13569" max="13576" width="17.5703125" style="495" customWidth="1"/>
    <col min="13577" max="13578" width="0" style="495" hidden="1" customWidth="1"/>
    <col min="13579" max="13824" width="13.5703125" style="495"/>
    <col min="13825" max="13832" width="17.5703125" style="495" customWidth="1"/>
    <col min="13833" max="13834" width="0" style="495" hidden="1" customWidth="1"/>
    <col min="13835" max="14080" width="13.5703125" style="495"/>
    <col min="14081" max="14088" width="17.5703125" style="495" customWidth="1"/>
    <col min="14089" max="14090" width="0" style="495" hidden="1" customWidth="1"/>
    <col min="14091" max="14336" width="13.5703125" style="495"/>
    <col min="14337" max="14344" width="17.5703125" style="495" customWidth="1"/>
    <col min="14345" max="14346" width="0" style="495" hidden="1" customWidth="1"/>
    <col min="14347" max="14592" width="13.5703125" style="495"/>
    <col min="14593" max="14600" width="17.5703125" style="495" customWidth="1"/>
    <col min="14601" max="14602" width="0" style="495" hidden="1" customWidth="1"/>
    <col min="14603" max="14848" width="13.5703125" style="495"/>
    <col min="14849" max="14856" width="17.5703125" style="495" customWidth="1"/>
    <col min="14857" max="14858" width="0" style="495" hidden="1" customWidth="1"/>
    <col min="14859" max="15104" width="13.5703125" style="495"/>
    <col min="15105" max="15112" width="17.5703125" style="495" customWidth="1"/>
    <col min="15113" max="15114" width="0" style="495" hidden="1" customWidth="1"/>
    <col min="15115" max="15360" width="13.5703125" style="495"/>
    <col min="15361" max="15368" width="17.5703125" style="495" customWidth="1"/>
    <col min="15369" max="15370" width="0" style="495" hidden="1" customWidth="1"/>
    <col min="15371" max="15616" width="13.5703125" style="495"/>
    <col min="15617" max="15624" width="17.5703125" style="495" customWidth="1"/>
    <col min="15625" max="15626" width="0" style="495" hidden="1" customWidth="1"/>
    <col min="15627" max="15872" width="13.5703125" style="495"/>
    <col min="15873" max="15880" width="17.5703125" style="495" customWidth="1"/>
    <col min="15881" max="15882" width="0" style="495" hidden="1" customWidth="1"/>
    <col min="15883" max="16128" width="13.5703125" style="495"/>
    <col min="16129" max="16136" width="17.5703125" style="495" customWidth="1"/>
    <col min="16137" max="16138" width="0" style="495" hidden="1" customWidth="1"/>
    <col min="16139" max="16384" width="13.5703125" style="495"/>
  </cols>
  <sheetData>
    <row r="1" spans="1:12" ht="24.95" customHeight="1">
      <c r="A1" s="202" t="s">
        <v>520</v>
      </c>
      <c r="B1" s="492"/>
      <c r="C1" s="492"/>
      <c r="D1" s="492"/>
      <c r="E1" s="492"/>
      <c r="F1" s="492"/>
      <c r="G1" s="492"/>
      <c r="H1" s="492"/>
    </row>
    <row r="2" spans="1:12" ht="24.95" customHeight="1">
      <c r="A2" s="1558" t="s">
        <v>521</v>
      </c>
      <c r="B2" s="492"/>
      <c r="C2" s="492"/>
      <c r="D2" s="492"/>
      <c r="E2" s="492"/>
      <c r="F2" s="492"/>
      <c r="G2" s="492"/>
      <c r="H2" s="492"/>
    </row>
    <row r="3" spans="1:12" ht="24.95" customHeight="1">
      <c r="A3" s="497" t="s">
        <v>522</v>
      </c>
      <c r="B3" s="498"/>
      <c r="C3" s="498"/>
      <c r="D3" s="498"/>
      <c r="E3" s="498"/>
      <c r="F3" s="498"/>
      <c r="G3" s="498"/>
      <c r="H3" s="499" t="s">
        <v>523</v>
      </c>
    </row>
    <row r="4" spans="1:12" ht="24.95" customHeight="1">
      <c r="A4" s="1773" t="s">
        <v>0</v>
      </c>
      <c r="B4" s="1824" t="s">
        <v>41</v>
      </c>
      <c r="C4" s="554" t="s">
        <v>248</v>
      </c>
      <c r="D4" s="1778" t="s">
        <v>524</v>
      </c>
      <c r="E4" s="1778"/>
      <c r="F4" s="1777" t="s">
        <v>525</v>
      </c>
      <c r="G4" s="1778" t="s">
        <v>526</v>
      </c>
      <c r="H4" s="1778"/>
    </row>
    <row r="5" spans="1:12" ht="65.25" customHeight="1">
      <c r="A5" s="1774"/>
      <c r="B5" s="1825"/>
      <c r="C5" s="503" t="s">
        <v>527</v>
      </c>
      <c r="D5" s="555" t="s">
        <v>528</v>
      </c>
      <c r="E5" s="555" t="s">
        <v>107</v>
      </c>
      <c r="F5" s="1778"/>
      <c r="G5" s="555" t="s">
        <v>103</v>
      </c>
      <c r="H5" s="555" t="s">
        <v>529</v>
      </c>
    </row>
    <row r="6" spans="1:12" ht="24.95" customHeight="1">
      <c r="A6" s="504" t="s">
        <v>175</v>
      </c>
      <c r="B6" s="505" t="s">
        <v>4</v>
      </c>
      <c r="C6" s="556">
        <f>D6+E6+F6</f>
        <v>538945</v>
      </c>
      <c r="D6" s="557">
        <v>187727</v>
      </c>
      <c r="E6" s="557">
        <v>230839</v>
      </c>
      <c r="F6" s="557">
        <v>120379</v>
      </c>
      <c r="G6" s="557">
        <v>537342</v>
      </c>
      <c r="H6" s="557">
        <v>1603</v>
      </c>
      <c r="I6" s="501">
        <f>G6+H6</f>
        <v>538945</v>
      </c>
      <c r="J6" s="501">
        <f>I6-C6</f>
        <v>0</v>
      </c>
      <c r="K6" s="501"/>
      <c r="L6" s="501"/>
    </row>
    <row r="7" spans="1:12" ht="24.95" customHeight="1">
      <c r="A7" s="508" t="s">
        <v>176</v>
      </c>
      <c r="B7" s="509" t="s">
        <v>6</v>
      </c>
      <c r="C7" s="556">
        <f t="shared" ref="C7:C25" si="0">D7+E7+F7</f>
        <v>156674</v>
      </c>
      <c r="D7" s="558">
        <v>60327</v>
      </c>
      <c r="E7" s="558">
        <v>73076</v>
      </c>
      <c r="F7" s="558">
        <v>23271</v>
      </c>
      <c r="G7" s="558">
        <v>150552</v>
      </c>
      <c r="H7" s="558">
        <v>6122</v>
      </c>
      <c r="I7" s="501">
        <f t="shared" ref="I7:I25" si="1">G7+H7</f>
        <v>156674</v>
      </c>
      <c r="J7" s="501">
        <f t="shared" ref="J7:J26" si="2">I7-C7</f>
        <v>0</v>
      </c>
      <c r="K7" s="501"/>
      <c r="L7" s="501"/>
    </row>
    <row r="8" spans="1:12" ht="24.95" customHeight="1">
      <c r="A8" s="508" t="s">
        <v>177</v>
      </c>
      <c r="B8" s="509" t="s">
        <v>8</v>
      </c>
      <c r="C8" s="556">
        <f t="shared" si="0"/>
        <v>90706</v>
      </c>
      <c r="D8" s="558">
        <v>37586</v>
      </c>
      <c r="E8" s="558">
        <v>46156</v>
      </c>
      <c r="F8" s="558">
        <v>6964</v>
      </c>
      <c r="G8" s="558">
        <v>88772</v>
      </c>
      <c r="H8" s="558">
        <v>1934</v>
      </c>
      <c r="I8" s="501">
        <f t="shared" si="1"/>
        <v>90706</v>
      </c>
      <c r="J8" s="501">
        <f t="shared" si="2"/>
        <v>0</v>
      </c>
      <c r="K8" s="501"/>
      <c r="L8" s="501"/>
    </row>
    <row r="9" spans="1:12" ht="24.95" customHeight="1">
      <c r="A9" s="508" t="s">
        <v>178</v>
      </c>
      <c r="B9" s="509" t="s">
        <v>10</v>
      </c>
      <c r="C9" s="556">
        <f t="shared" si="0"/>
        <v>204114</v>
      </c>
      <c r="D9" s="558">
        <v>80339</v>
      </c>
      <c r="E9" s="558">
        <v>92093</v>
      </c>
      <c r="F9" s="558">
        <v>31682</v>
      </c>
      <c r="G9" s="558">
        <v>202545</v>
      </c>
      <c r="H9" s="558">
        <v>1569</v>
      </c>
      <c r="I9" s="501">
        <f t="shared" si="1"/>
        <v>204114</v>
      </c>
      <c r="J9" s="501">
        <f t="shared" si="2"/>
        <v>0</v>
      </c>
      <c r="K9" s="501"/>
      <c r="L9" s="501"/>
    </row>
    <row r="10" spans="1:12" ht="24.95" customHeight="1">
      <c r="A10" s="508" t="s">
        <v>179</v>
      </c>
      <c r="B10" s="509" t="s">
        <v>11</v>
      </c>
      <c r="C10" s="556">
        <f t="shared" si="0"/>
        <v>328621</v>
      </c>
      <c r="D10" s="558">
        <v>131956</v>
      </c>
      <c r="E10" s="558">
        <v>149166</v>
      </c>
      <c r="F10" s="558">
        <v>47499</v>
      </c>
      <c r="G10" s="558">
        <v>325428</v>
      </c>
      <c r="H10" s="558">
        <v>3193</v>
      </c>
      <c r="I10" s="501">
        <f t="shared" si="1"/>
        <v>328621</v>
      </c>
      <c r="J10" s="501">
        <f t="shared" si="2"/>
        <v>0</v>
      </c>
      <c r="K10" s="501"/>
      <c r="L10" s="501"/>
    </row>
    <row r="11" spans="1:12" ht="24.95" customHeight="1">
      <c r="A11" s="508" t="s">
        <v>180</v>
      </c>
      <c r="B11" s="509" t="s">
        <v>181</v>
      </c>
      <c r="C11" s="556">
        <f t="shared" si="0"/>
        <v>297739</v>
      </c>
      <c r="D11" s="558">
        <v>116452</v>
      </c>
      <c r="E11" s="558">
        <v>130993</v>
      </c>
      <c r="F11" s="558">
        <v>50294</v>
      </c>
      <c r="G11" s="558">
        <v>294156</v>
      </c>
      <c r="H11" s="558">
        <v>3583</v>
      </c>
      <c r="I11" s="501">
        <f t="shared" si="1"/>
        <v>297739</v>
      </c>
      <c r="J11" s="501">
        <f t="shared" si="2"/>
        <v>0</v>
      </c>
      <c r="K11" s="501"/>
      <c r="L11" s="501"/>
    </row>
    <row r="12" spans="1:12" ht="24.95" customHeight="1">
      <c r="A12" s="508" t="s">
        <v>182</v>
      </c>
      <c r="B12" s="509" t="s">
        <v>14</v>
      </c>
      <c r="C12" s="556">
        <f t="shared" si="0"/>
        <v>215067</v>
      </c>
      <c r="D12" s="558">
        <v>94778</v>
      </c>
      <c r="E12" s="558">
        <v>80582</v>
      </c>
      <c r="F12" s="558">
        <v>39707</v>
      </c>
      <c r="G12" s="558">
        <v>215021</v>
      </c>
      <c r="H12" s="558">
        <v>46</v>
      </c>
      <c r="I12" s="501">
        <f t="shared" si="1"/>
        <v>215067</v>
      </c>
      <c r="J12" s="501">
        <f t="shared" si="2"/>
        <v>0</v>
      </c>
      <c r="K12" s="501"/>
      <c r="L12" s="501"/>
    </row>
    <row r="13" spans="1:12" ht="24.95" customHeight="1">
      <c r="A13" s="508" t="s">
        <v>183</v>
      </c>
      <c r="B13" s="509" t="s">
        <v>16</v>
      </c>
      <c r="C13" s="556">
        <f t="shared" si="0"/>
        <v>164910</v>
      </c>
      <c r="D13" s="558">
        <v>63269</v>
      </c>
      <c r="E13" s="558">
        <v>69111</v>
      </c>
      <c r="F13" s="558">
        <v>32530</v>
      </c>
      <c r="G13" s="558">
        <v>164586</v>
      </c>
      <c r="H13" s="558">
        <v>324</v>
      </c>
      <c r="I13" s="501">
        <f t="shared" si="1"/>
        <v>164910</v>
      </c>
      <c r="J13" s="501">
        <f t="shared" si="2"/>
        <v>0</v>
      </c>
      <c r="K13" s="501"/>
      <c r="L13" s="501"/>
    </row>
    <row r="14" spans="1:12" ht="24.95" customHeight="1">
      <c r="A14" s="508" t="s">
        <v>200</v>
      </c>
      <c r="B14" s="509" t="s">
        <v>18</v>
      </c>
      <c r="C14" s="556">
        <f t="shared" si="0"/>
        <v>133052</v>
      </c>
      <c r="D14" s="558">
        <v>45651</v>
      </c>
      <c r="E14" s="558">
        <v>64357</v>
      </c>
      <c r="F14" s="558">
        <v>23044</v>
      </c>
      <c r="G14" s="558">
        <v>127874</v>
      </c>
      <c r="H14" s="558">
        <v>5178</v>
      </c>
      <c r="I14" s="501">
        <f t="shared" si="1"/>
        <v>133052</v>
      </c>
      <c r="J14" s="501">
        <f t="shared" si="2"/>
        <v>0</v>
      </c>
      <c r="K14" s="501"/>
      <c r="L14" s="501"/>
    </row>
    <row r="15" spans="1:12" ht="24.95" customHeight="1">
      <c r="A15" s="508" t="s">
        <v>184</v>
      </c>
      <c r="B15" s="509" t="s">
        <v>20</v>
      </c>
      <c r="C15" s="556">
        <f t="shared" si="0"/>
        <v>245874</v>
      </c>
      <c r="D15" s="558">
        <v>100611</v>
      </c>
      <c r="E15" s="558">
        <v>102533</v>
      </c>
      <c r="F15" s="558">
        <v>42730</v>
      </c>
      <c r="G15" s="558">
        <v>238733</v>
      </c>
      <c r="H15" s="558">
        <v>7141</v>
      </c>
      <c r="I15" s="501">
        <f t="shared" si="1"/>
        <v>245874</v>
      </c>
      <c r="J15" s="501">
        <f t="shared" si="2"/>
        <v>0</v>
      </c>
      <c r="K15" s="501"/>
      <c r="L15" s="501"/>
    </row>
    <row r="16" spans="1:12" ht="24.95" customHeight="1">
      <c r="A16" s="508" t="s">
        <v>45</v>
      </c>
      <c r="B16" s="509" t="s">
        <v>21</v>
      </c>
      <c r="C16" s="556">
        <f t="shared" si="0"/>
        <v>95206</v>
      </c>
      <c r="D16" s="558">
        <v>36341</v>
      </c>
      <c r="E16" s="558">
        <v>43225</v>
      </c>
      <c r="F16" s="558">
        <v>15640</v>
      </c>
      <c r="G16" s="558">
        <v>94234</v>
      </c>
      <c r="H16" s="558">
        <v>972</v>
      </c>
      <c r="I16" s="501">
        <f t="shared" si="1"/>
        <v>95206</v>
      </c>
      <c r="J16" s="501">
        <f t="shared" si="2"/>
        <v>0</v>
      </c>
      <c r="K16" s="501"/>
      <c r="L16" s="501"/>
    </row>
    <row r="17" spans="1:12" ht="24.95" customHeight="1">
      <c r="A17" s="508" t="s">
        <v>185</v>
      </c>
      <c r="B17" s="509" t="s">
        <v>23</v>
      </c>
      <c r="C17" s="556">
        <f t="shared" si="0"/>
        <v>103904</v>
      </c>
      <c r="D17" s="558">
        <v>43535</v>
      </c>
      <c r="E17" s="558">
        <v>43616</v>
      </c>
      <c r="F17" s="558">
        <v>16753</v>
      </c>
      <c r="G17" s="558">
        <v>102235</v>
      </c>
      <c r="H17" s="558">
        <v>1669</v>
      </c>
      <c r="I17" s="501">
        <f t="shared" si="1"/>
        <v>103904</v>
      </c>
      <c r="J17" s="501">
        <f t="shared" si="2"/>
        <v>0</v>
      </c>
      <c r="K17" s="501"/>
      <c r="L17" s="501"/>
    </row>
    <row r="18" spans="1:12" ht="24.95" customHeight="1">
      <c r="A18" s="508" t="s">
        <v>24</v>
      </c>
      <c r="B18" s="509" t="s">
        <v>186</v>
      </c>
      <c r="C18" s="556">
        <f t="shared" si="0"/>
        <v>97441</v>
      </c>
      <c r="D18" s="558">
        <v>37416</v>
      </c>
      <c r="E18" s="558">
        <v>47671</v>
      </c>
      <c r="F18" s="558">
        <v>12354</v>
      </c>
      <c r="G18" s="558">
        <v>97340</v>
      </c>
      <c r="H18" s="558">
        <v>101</v>
      </c>
      <c r="I18" s="501">
        <f t="shared" si="1"/>
        <v>97441</v>
      </c>
      <c r="J18" s="501">
        <f t="shared" si="2"/>
        <v>0</v>
      </c>
      <c r="K18" s="501"/>
      <c r="L18" s="501"/>
    </row>
    <row r="19" spans="1:12" ht="24.95" customHeight="1">
      <c r="A19" s="508" t="s">
        <v>47</v>
      </c>
      <c r="B19" s="509" t="s">
        <v>26</v>
      </c>
      <c r="C19" s="556">
        <f t="shared" si="0"/>
        <v>109813</v>
      </c>
      <c r="D19" s="558">
        <v>41727</v>
      </c>
      <c r="E19" s="558">
        <v>52736</v>
      </c>
      <c r="F19" s="558">
        <v>15350</v>
      </c>
      <c r="G19" s="558">
        <v>109693</v>
      </c>
      <c r="H19" s="558">
        <v>120</v>
      </c>
      <c r="I19" s="501">
        <f t="shared" si="1"/>
        <v>109813</v>
      </c>
      <c r="J19" s="501">
        <f t="shared" si="2"/>
        <v>0</v>
      </c>
      <c r="K19" s="501"/>
      <c r="L19" s="501"/>
    </row>
    <row r="20" spans="1:12" ht="24.95" customHeight="1">
      <c r="A20" s="508" t="s">
        <v>201</v>
      </c>
      <c r="B20" s="509" t="s">
        <v>28</v>
      </c>
      <c r="C20" s="556">
        <f t="shared" si="0"/>
        <v>325760</v>
      </c>
      <c r="D20" s="558">
        <v>114512</v>
      </c>
      <c r="E20" s="558">
        <v>116128</v>
      </c>
      <c r="F20" s="558">
        <v>95120</v>
      </c>
      <c r="G20" s="558">
        <v>316240</v>
      </c>
      <c r="H20" s="558">
        <v>9520</v>
      </c>
      <c r="I20" s="501">
        <f t="shared" si="1"/>
        <v>325760</v>
      </c>
      <c r="J20" s="501">
        <f>I20-C20</f>
        <v>0</v>
      </c>
      <c r="K20" s="501"/>
      <c r="L20" s="501"/>
    </row>
    <row r="21" spans="1:12" ht="24.95" customHeight="1">
      <c r="A21" s="508" t="s">
        <v>188</v>
      </c>
      <c r="B21" s="509" t="s">
        <v>189</v>
      </c>
      <c r="C21" s="556">
        <f t="shared" si="0"/>
        <v>95611</v>
      </c>
      <c r="D21" s="558">
        <v>33943</v>
      </c>
      <c r="E21" s="558">
        <v>48396</v>
      </c>
      <c r="F21" s="558">
        <v>13272</v>
      </c>
      <c r="G21" s="558">
        <v>95189</v>
      </c>
      <c r="H21" s="558">
        <v>422</v>
      </c>
      <c r="I21" s="501">
        <f t="shared" si="1"/>
        <v>95611</v>
      </c>
      <c r="J21" s="501">
        <f t="shared" si="2"/>
        <v>0</v>
      </c>
      <c r="K21" s="501"/>
      <c r="L21" s="501"/>
    </row>
    <row r="22" spans="1:12" ht="24.95" customHeight="1">
      <c r="A22" s="508" t="s">
        <v>190</v>
      </c>
      <c r="B22" s="509" t="s">
        <v>31</v>
      </c>
      <c r="C22" s="556">
        <f t="shared" si="0"/>
        <v>148014</v>
      </c>
      <c r="D22" s="558">
        <v>58956</v>
      </c>
      <c r="E22" s="558">
        <v>62818</v>
      </c>
      <c r="F22" s="558">
        <v>26240</v>
      </c>
      <c r="G22" s="558">
        <v>148014</v>
      </c>
      <c r="H22" s="558">
        <v>0</v>
      </c>
      <c r="I22" s="501">
        <f t="shared" si="1"/>
        <v>148014</v>
      </c>
      <c r="J22" s="501">
        <f t="shared" si="2"/>
        <v>0</v>
      </c>
      <c r="K22" s="501"/>
      <c r="L22" s="501"/>
    </row>
    <row r="23" spans="1:12" ht="24.95" customHeight="1">
      <c r="A23" s="508" t="s">
        <v>202</v>
      </c>
      <c r="B23" s="509" t="s">
        <v>33</v>
      </c>
      <c r="C23" s="556">
        <f t="shared" si="0"/>
        <v>103581</v>
      </c>
      <c r="D23" s="558">
        <v>41365</v>
      </c>
      <c r="E23" s="558">
        <v>55154</v>
      </c>
      <c r="F23" s="558">
        <v>7062</v>
      </c>
      <c r="G23" s="558">
        <v>103107</v>
      </c>
      <c r="H23" s="558">
        <v>474</v>
      </c>
      <c r="I23" s="501">
        <f t="shared" si="1"/>
        <v>103581</v>
      </c>
      <c r="J23" s="501">
        <f t="shared" si="2"/>
        <v>0</v>
      </c>
      <c r="K23" s="501"/>
      <c r="L23" s="501"/>
    </row>
    <row r="24" spans="1:12" ht="24.95" customHeight="1">
      <c r="A24" s="559" t="s">
        <v>34</v>
      </c>
      <c r="B24" s="560" t="s">
        <v>261</v>
      </c>
      <c r="C24" s="556">
        <f t="shared" si="0"/>
        <v>69213</v>
      </c>
      <c r="D24" s="561">
        <v>20718</v>
      </c>
      <c r="E24" s="561">
        <v>31820</v>
      </c>
      <c r="F24" s="561">
        <v>16675</v>
      </c>
      <c r="G24" s="561">
        <v>69213</v>
      </c>
      <c r="H24" s="561">
        <v>0</v>
      </c>
      <c r="I24" s="501">
        <f t="shared" si="1"/>
        <v>69213</v>
      </c>
      <c r="J24" s="501">
        <f t="shared" si="2"/>
        <v>0</v>
      </c>
      <c r="K24" s="501"/>
      <c r="L24" s="501"/>
    </row>
    <row r="25" spans="1:12" ht="24.95" customHeight="1" thickBot="1">
      <c r="A25" s="562" t="s">
        <v>36</v>
      </c>
      <c r="B25" s="563" t="s">
        <v>37</v>
      </c>
      <c r="C25" s="556">
        <f t="shared" si="0"/>
        <v>68239</v>
      </c>
      <c r="D25" s="564">
        <v>27049</v>
      </c>
      <c r="E25" s="564">
        <v>29350</v>
      </c>
      <c r="F25" s="564">
        <v>11840</v>
      </c>
      <c r="G25" s="564">
        <v>68089</v>
      </c>
      <c r="H25" s="564">
        <v>150</v>
      </c>
      <c r="I25" s="501">
        <f t="shared" si="1"/>
        <v>68239</v>
      </c>
      <c r="J25" s="501">
        <f t="shared" si="2"/>
        <v>0</v>
      </c>
      <c r="K25" s="501"/>
      <c r="L25" s="501"/>
    </row>
    <row r="26" spans="1:12" ht="24.95" customHeight="1">
      <c r="A26" s="527" t="s">
        <v>66</v>
      </c>
      <c r="B26" s="528" t="s">
        <v>39</v>
      </c>
      <c r="C26" s="565">
        <f>SUM(C6:C25)</f>
        <v>3592484</v>
      </c>
      <c r="D26" s="565">
        <f t="shared" ref="D26:I26" si="3">SUM(D6:D25)</f>
        <v>1374258</v>
      </c>
      <c r="E26" s="565">
        <f>SUM(E6:E25)</f>
        <v>1569820</v>
      </c>
      <c r="F26" s="565">
        <f t="shared" si="3"/>
        <v>648406</v>
      </c>
      <c r="G26" s="565">
        <f t="shared" si="3"/>
        <v>3548363</v>
      </c>
      <c r="H26" s="565">
        <f t="shared" si="3"/>
        <v>44121</v>
      </c>
      <c r="I26" s="565">
        <f t="shared" si="3"/>
        <v>3592484</v>
      </c>
      <c r="J26" s="501">
        <f t="shared" si="2"/>
        <v>0</v>
      </c>
      <c r="K26" s="501"/>
      <c r="L26" s="501"/>
    </row>
    <row r="27" spans="1:12" ht="24.95" customHeight="1">
      <c r="A27" s="495" t="s">
        <v>530</v>
      </c>
      <c r="H27" s="495" t="s">
        <v>531</v>
      </c>
    </row>
    <row r="28" spans="1:12" ht="24.95" customHeight="1">
      <c r="A28" s="495" t="s">
        <v>532</v>
      </c>
      <c r="H28" s="495" t="s">
        <v>533</v>
      </c>
    </row>
    <row r="29" spans="1:12" ht="24.95" customHeight="1">
      <c r="A29" s="495" t="s">
        <v>534</v>
      </c>
      <c r="D29" s="566"/>
      <c r="H29" s="495" t="s">
        <v>535</v>
      </c>
    </row>
    <row r="30" spans="1:12" ht="24.95" customHeight="1">
      <c r="D30" s="501"/>
      <c r="E30" s="501"/>
      <c r="F30" s="501"/>
    </row>
    <row r="31" spans="1:12" ht="24.95" customHeight="1">
      <c r="C31" s="496"/>
      <c r="D31" s="496"/>
      <c r="J31" s="496"/>
    </row>
    <row r="32" spans="1:12" ht="24.95" customHeight="1">
      <c r="C32" s="496"/>
      <c r="J32" s="496"/>
    </row>
    <row r="33" spans="4:10" ht="24.95" customHeight="1">
      <c r="D33" s="501"/>
      <c r="E33" s="501"/>
      <c r="F33" s="501"/>
      <c r="G33" s="501"/>
      <c r="H33" s="501"/>
      <c r="I33" s="501"/>
      <c r="J33" s="496"/>
    </row>
  </sheetData>
  <mergeCells count="5">
    <mergeCell ref="A4:A5"/>
    <mergeCell ref="B4:B5"/>
    <mergeCell ref="D4:E4"/>
    <mergeCell ref="F4:F5"/>
    <mergeCell ref="G4:H4"/>
  </mergeCells>
  <pageMargins left="0.7" right="0.7" top="0.75" bottom="0.75" header="0.3" footer="0.3"/>
  <pageSetup paperSize="9" scale="55" orientation="portrait" r:id="rId1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K101"/>
  <sheetViews>
    <sheetView rightToLeft="1" zoomScaleNormal="100" workbookViewId="0">
      <selection activeCell="U28" sqref="U28"/>
    </sheetView>
  </sheetViews>
  <sheetFormatPr defaultRowHeight="15.75"/>
  <cols>
    <col min="1" max="8" width="12" style="6" customWidth="1"/>
    <col min="9" max="10" width="9" style="6"/>
    <col min="11" max="11" width="8.42578125" style="6" bestFit="1" customWidth="1"/>
    <col min="12" max="256" width="9" style="6"/>
    <col min="257" max="264" width="12" style="6" customWidth="1"/>
    <col min="265" max="266" width="9" style="6"/>
    <col min="267" max="267" width="8.42578125" style="6" bestFit="1" customWidth="1"/>
    <col min="268" max="512" width="9" style="6"/>
    <col min="513" max="520" width="12" style="6" customWidth="1"/>
    <col min="521" max="522" width="9" style="6"/>
    <col min="523" max="523" width="8.42578125" style="6" bestFit="1" customWidth="1"/>
    <col min="524" max="768" width="9" style="6"/>
    <col min="769" max="776" width="12" style="6" customWidth="1"/>
    <col min="777" max="778" width="9" style="6"/>
    <col min="779" max="779" width="8.42578125" style="6" bestFit="1" customWidth="1"/>
    <col min="780" max="1024" width="9" style="6"/>
    <col min="1025" max="1032" width="12" style="6" customWidth="1"/>
    <col min="1033" max="1034" width="9" style="6"/>
    <col min="1035" max="1035" width="8.42578125" style="6" bestFit="1" customWidth="1"/>
    <col min="1036" max="1280" width="9" style="6"/>
    <col min="1281" max="1288" width="12" style="6" customWidth="1"/>
    <col min="1289" max="1290" width="9" style="6"/>
    <col min="1291" max="1291" width="8.42578125" style="6" bestFit="1" customWidth="1"/>
    <col min="1292" max="1536" width="9" style="6"/>
    <col min="1537" max="1544" width="12" style="6" customWidth="1"/>
    <col min="1545" max="1546" width="9" style="6"/>
    <col min="1547" max="1547" width="8.42578125" style="6" bestFit="1" customWidth="1"/>
    <col min="1548" max="1792" width="9" style="6"/>
    <col min="1793" max="1800" width="12" style="6" customWidth="1"/>
    <col min="1801" max="1802" width="9" style="6"/>
    <col min="1803" max="1803" width="8.42578125" style="6" bestFit="1" customWidth="1"/>
    <col min="1804" max="2048" width="9" style="6"/>
    <col min="2049" max="2056" width="12" style="6" customWidth="1"/>
    <col min="2057" max="2058" width="9" style="6"/>
    <col min="2059" max="2059" width="8.42578125" style="6" bestFit="1" customWidth="1"/>
    <col min="2060" max="2304" width="9" style="6"/>
    <col min="2305" max="2312" width="12" style="6" customWidth="1"/>
    <col min="2313" max="2314" width="9" style="6"/>
    <col min="2315" max="2315" width="8.42578125" style="6" bestFit="1" customWidth="1"/>
    <col min="2316" max="2560" width="9" style="6"/>
    <col min="2561" max="2568" width="12" style="6" customWidth="1"/>
    <col min="2569" max="2570" width="9" style="6"/>
    <col min="2571" max="2571" width="8.42578125" style="6" bestFit="1" customWidth="1"/>
    <col min="2572" max="2816" width="9" style="6"/>
    <col min="2817" max="2824" width="12" style="6" customWidth="1"/>
    <col min="2825" max="2826" width="9" style="6"/>
    <col min="2827" max="2827" width="8.42578125" style="6" bestFit="1" customWidth="1"/>
    <col min="2828" max="3072" width="9" style="6"/>
    <col min="3073" max="3080" width="12" style="6" customWidth="1"/>
    <col min="3081" max="3082" width="9" style="6"/>
    <col min="3083" max="3083" width="8.42578125" style="6" bestFit="1" customWidth="1"/>
    <col min="3084" max="3328" width="9" style="6"/>
    <col min="3329" max="3336" width="12" style="6" customWidth="1"/>
    <col min="3337" max="3338" width="9" style="6"/>
    <col min="3339" max="3339" width="8.42578125" style="6" bestFit="1" customWidth="1"/>
    <col min="3340" max="3584" width="9" style="6"/>
    <col min="3585" max="3592" width="12" style="6" customWidth="1"/>
    <col min="3593" max="3594" width="9" style="6"/>
    <col min="3595" max="3595" width="8.42578125" style="6" bestFit="1" customWidth="1"/>
    <col min="3596" max="3840" width="9" style="6"/>
    <col min="3841" max="3848" width="12" style="6" customWidth="1"/>
    <col min="3849" max="3850" width="9" style="6"/>
    <col min="3851" max="3851" width="8.42578125" style="6" bestFit="1" customWidth="1"/>
    <col min="3852" max="4096" width="9" style="6"/>
    <col min="4097" max="4104" width="12" style="6" customWidth="1"/>
    <col min="4105" max="4106" width="9" style="6"/>
    <col min="4107" max="4107" width="8.42578125" style="6" bestFit="1" customWidth="1"/>
    <col min="4108" max="4352" width="9" style="6"/>
    <col min="4353" max="4360" width="12" style="6" customWidth="1"/>
    <col min="4361" max="4362" width="9" style="6"/>
    <col min="4363" max="4363" width="8.42578125" style="6" bestFit="1" customWidth="1"/>
    <col min="4364" max="4608" width="9" style="6"/>
    <col min="4609" max="4616" width="12" style="6" customWidth="1"/>
    <col min="4617" max="4618" width="9" style="6"/>
    <col min="4619" max="4619" width="8.42578125" style="6" bestFit="1" customWidth="1"/>
    <col min="4620" max="4864" width="9" style="6"/>
    <col min="4865" max="4872" width="12" style="6" customWidth="1"/>
    <col min="4873" max="4874" width="9" style="6"/>
    <col min="4875" max="4875" width="8.42578125" style="6" bestFit="1" customWidth="1"/>
    <col min="4876" max="5120" width="9" style="6"/>
    <col min="5121" max="5128" width="12" style="6" customWidth="1"/>
    <col min="5129" max="5130" width="9" style="6"/>
    <col min="5131" max="5131" width="8.42578125" style="6" bestFit="1" customWidth="1"/>
    <col min="5132" max="5376" width="9" style="6"/>
    <col min="5377" max="5384" width="12" style="6" customWidth="1"/>
    <col min="5385" max="5386" width="9" style="6"/>
    <col min="5387" max="5387" width="8.42578125" style="6" bestFit="1" customWidth="1"/>
    <col min="5388" max="5632" width="9" style="6"/>
    <col min="5633" max="5640" width="12" style="6" customWidth="1"/>
    <col min="5641" max="5642" width="9" style="6"/>
    <col min="5643" max="5643" width="8.42578125" style="6" bestFit="1" customWidth="1"/>
    <col min="5644" max="5888" width="9" style="6"/>
    <col min="5889" max="5896" width="12" style="6" customWidth="1"/>
    <col min="5897" max="5898" width="9" style="6"/>
    <col min="5899" max="5899" width="8.42578125" style="6" bestFit="1" customWidth="1"/>
    <col min="5900" max="6144" width="9" style="6"/>
    <col min="6145" max="6152" width="12" style="6" customWidth="1"/>
    <col min="6153" max="6154" width="9" style="6"/>
    <col min="6155" max="6155" width="8.42578125" style="6" bestFit="1" customWidth="1"/>
    <col min="6156" max="6400" width="9" style="6"/>
    <col min="6401" max="6408" width="12" style="6" customWidth="1"/>
    <col min="6409" max="6410" width="9" style="6"/>
    <col min="6411" max="6411" width="8.42578125" style="6" bestFit="1" customWidth="1"/>
    <col min="6412" max="6656" width="9" style="6"/>
    <col min="6657" max="6664" width="12" style="6" customWidth="1"/>
    <col min="6665" max="6666" width="9" style="6"/>
    <col min="6667" max="6667" width="8.42578125" style="6" bestFit="1" customWidth="1"/>
    <col min="6668" max="6912" width="9" style="6"/>
    <col min="6913" max="6920" width="12" style="6" customWidth="1"/>
    <col min="6921" max="6922" width="9" style="6"/>
    <col min="6923" max="6923" width="8.42578125" style="6" bestFit="1" customWidth="1"/>
    <col min="6924" max="7168" width="9" style="6"/>
    <col min="7169" max="7176" width="12" style="6" customWidth="1"/>
    <col min="7177" max="7178" width="9" style="6"/>
    <col min="7179" max="7179" width="8.42578125" style="6" bestFit="1" customWidth="1"/>
    <col min="7180" max="7424" width="9" style="6"/>
    <col min="7425" max="7432" width="12" style="6" customWidth="1"/>
    <col min="7433" max="7434" width="9" style="6"/>
    <col min="7435" max="7435" width="8.42578125" style="6" bestFit="1" customWidth="1"/>
    <col min="7436" max="7680" width="9" style="6"/>
    <col min="7681" max="7688" width="12" style="6" customWidth="1"/>
    <col min="7689" max="7690" width="9" style="6"/>
    <col min="7691" max="7691" width="8.42578125" style="6" bestFit="1" customWidth="1"/>
    <col min="7692" max="7936" width="9" style="6"/>
    <col min="7937" max="7944" width="12" style="6" customWidth="1"/>
    <col min="7945" max="7946" width="9" style="6"/>
    <col min="7947" max="7947" width="8.42578125" style="6" bestFit="1" customWidth="1"/>
    <col min="7948" max="8192" width="9" style="6"/>
    <col min="8193" max="8200" width="12" style="6" customWidth="1"/>
    <col min="8201" max="8202" width="9" style="6"/>
    <col min="8203" max="8203" width="8.42578125" style="6" bestFit="1" customWidth="1"/>
    <col min="8204" max="8448" width="9" style="6"/>
    <col min="8449" max="8456" width="12" style="6" customWidth="1"/>
    <col min="8457" max="8458" width="9" style="6"/>
    <col min="8459" max="8459" width="8.42578125" style="6" bestFit="1" customWidth="1"/>
    <col min="8460" max="8704" width="9" style="6"/>
    <col min="8705" max="8712" width="12" style="6" customWidth="1"/>
    <col min="8713" max="8714" width="9" style="6"/>
    <col min="8715" max="8715" width="8.42578125" style="6" bestFit="1" customWidth="1"/>
    <col min="8716" max="8960" width="9" style="6"/>
    <col min="8961" max="8968" width="12" style="6" customWidth="1"/>
    <col min="8969" max="8970" width="9" style="6"/>
    <col min="8971" max="8971" width="8.42578125" style="6" bestFit="1" customWidth="1"/>
    <col min="8972" max="9216" width="9" style="6"/>
    <col min="9217" max="9224" width="12" style="6" customWidth="1"/>
    <col min="9225" max="9226" width="9" style="6"/>
    <col min="9227" max="9227" width="8.42578125" style="6" bestFit="1" customWidth="1"/>
    <col min="9228" max="9472" width="9" style="6"/>
    <col min="9473" max="9480" width="12" style="6" customWidth="1"/>
    <col min="9481" max="9482" width="9" style="6"/>
    <col min="9483" max="9483" width="8.42578125" style="6" bestFit="1" customWidth="1"/>
    <col min="9484" max="9728" width="9" style="6"/>
    <col min="9729" max="9736" width="12" style="6" customWidth="1"/>
    <col min="9737" max="9738" width="9" style="6"/>
    <col min="9739" max="9739" width="8.42578125" style="6" bestFit="1" customWidth="1"/>
    <col min="9740" max="9984" width="9" style="6"/>
    <col min="9985" max="9992" width="12" style="6" customWidth="1"/>
    <col min="9993" max="9994" width="9" style="6"/>
    <col min="9995" max="9995" width="8.42578125" style="6" bestFit="1" customWidth="1"/>
    <col min="9996" max="10240" width="9" style="6"/>
    <col min="10241" max="10248" width="12" style="6" customWidth="1"/>
    <col min="10249" max="10250" width="9" style="6"/>
    <col min="10251" max="10251" width="8.42578125" style="6" bestFit="1" customWidth="1"/>
    <col min="10252" max="10496" width="9" style="6"/>
    <col min="10497" max="10504" width="12" style="6" customWidth="1"/>
    <col min="10505" max="10506" width="9" style="6"/>
    <col min="10507" max="10507" width="8.42578125" style="6" bestFit="1" customWidth="1"/>
    <col min="10508" max="10752" width="9" style="6"/>
    <col min="10753" max="10760" width="12" style="6" customWidth="1"/>
    <col min="10761" max="10762" width="9" style="6"/>
    <col min="10763" max="10763" width="8.42578125" style="6" bestFit="1" customWidth="1"/>
    <col min="10764" max="11008" width="9" style="6"/>
    <col min="11009" max="11016" width="12" style="6" customWidth="1"/>
    <col min="11017" max="11018" width="9" style="6"/>
    <col min="11019" max="11019" width="8.42578125" style="6" bestFit="1" customWidth="1"/>
    <col min="11020" max="11264" width="9" style="6"/>
    <col min="11265" max="11272" width="12" style="6" customWidth="1"/>
    <col min="11273" max="11274" width="9" style="6"/>
    <col min="11275" max="11275" width="8.42578125" style="6" bestFit="1" customWidth="1"/>
    <col min="11276" max="11520" width="9" style="6"/>
    <col min="11521" max="11528" width="12" style="6" customWidth="1"/>
    <col min="11529" max="11530" width="9" style="6"/>
    <col min="11531" max="11531" width="8.42578125" style="6" bestFit="1" customWidth="1"/>
    <col min="11532" max="11776" width="9" style="6"/>
    <col min="11777" max="11784" width="12" style="6" customWidth="1"/>
    <col min="11785" max="11786" width="9" style="6"/>
    <col min="11787" max="11787" width="8.42578125" style="6" bestFit="1" customWidth="1"/>
    <col min="11788" max="12032" width="9" style="6"/>
    <col min="12033" max="12040" width="12" style="6" customWidth="1"/>
    <col min="12041" max="12042" width="9" style="6"/>
    <col min="12043" max="12043" width="8.42578125" style="6" bestFit="1" customWidth="1"/>
    <col min="12044" max="12288" width="9" style="6"/>
    <col min="12289" max="12296" width="12" style="6" customWidth="1"/>
    <col min="12297" max="12298" width="9" style="6"/>
    <col min="12299" max="12299" width="8.42578125" style="6" bestFit="1" customWidth="1"/>
    <col min="12300" max="12544" width="9" style="6"/>
    <col min="12545" max="12552" width="12" style="6" customWidth="1"/>
    <col min="12553" max="12554" width="9" style="6"/>
    <col min="12555" max="12555" width="8.42578125" style="6" bestFit="1" customWidth="1"/>
    <col min="12556" max="12800" width="9" style="6"/>
    <col min="12801" max="12808" width="12" style="6" customWidth="1"/>
    <col min="12809" max="12810" width="9" style="6"/>
    <col min="12811" max="12811" width="8.42578125" style="6" bestFit="1" customWidth="1"/>
    <col min="12812" max="13056" width="9" style="6"/>
    <col min="13057" max="13064" width="12" style="6" customWidth="1"/>
    <col min="13065" max="13066" width="9" style="6"/>
    <col min="13067" max="13067" width="8.42578125" style="6" bestFit="1" customWidth="1"/>
    <col min="13068" max="13312" width="9" style="6"/>
    <col min="13313" max="13320" width="12" style="6" customWidth="1"/>
    <col min="13321" max="13322" width="9" style="6"/>
    <col min="13323" max="13323" width="8.42578125" style="6" bestFit="1" customWidth="1"/>
    <col min="13324" max="13568" width="9" style="6"/>
    <col min="13569" max="13576" width="12" style="6" customWidth="1"/>
    <col min="13577" max="13578" width="9" style="6"/>
    <col min="13579" max="13579" width="8.42578125" style="6" bestFit="1" customWidth="1"/>
    <col min="13580" max="13824" width="9" style="6"/>
    <col min="13825" max="13832" width="12" style="6" customWidth="1"/>
    <col min="13833" max="13834" width="9" style="6"/>
    <col min="13835" max="13835" width="8.42578125" style="6" bestFit="1" customWidth="1"/>
    <col min="13836" max="14080" width="9" style="6"/>
    <col min="14081" max="14088" width="12" style="6" customWidth="1"/>
    <col min="14089" max="14090" width="9" style="6"/>
    <col min="14091" max="14091" width="8.42578125" style="6" bestFit="1" customWidth="1"/>
    <col min="14092" max="14336" width="9" style="6"/>
    <col min="14337" max="14344" width="12" style="6" customWidth="1"/>
    <col min="14345" max="14346" width="9" style="6"/>
    <col min="14347" max="14347" width="8.42578125" style="6" bestFit="1" customWidth="1"/>
    <col min="14348" max="14592" width="9" style="6"/>
    <col min="14593" max="14600" width="12" style="6" customWidth="1"/>
    <col min="14601" max="14602" width="9" style="6"/>
    <col min="14603" max="14603" width="8.42578125" style="6" bestFit="1" customWidth="1"/>
    <col min="14604" max="14848" width="9" style="6"/>
    <col min="14849" max="14856" width="12" style="6" customWidth="1"/>
    <col min="14857" max="14858" width="9" style="6"/>
    <col min="14859" max="14859" width="8.42578125" style="6" bestFit="1" customWidth="1"/>
    <col min="14860" max="15104" width="9" style="6"/>
    <col min="15105" max="15112" width="12" style="6" customWidth="1"/>
    <col min="15113" max="15114" width="9" style="6"/>
    <col min="15115" max="15115" width="8.42578125" style="6" bestFit="1" customWidth="1"/>
    <col min="15116" max="15360" width="9" style="6"/>
    <col min="15361" max="15368" width="12" style="6" customWidth="1"/>
    <col min="15369" max="15370" width="9" style="6"/>
    <col min="15371" max="15371" width="8.42578125" style="6" bestFit="1" customWidth="1"/>
    <col min="15372" max="15616" width="9" style="6"/>
    <col min="15617" max="15624" width="12" style="6" customWidth="1"/>
    <col min="15625" max="15626" width="9" style="6"/>
    <col min="15627" max="15627" width="8.42578125" style="6" bestFit="1" customWidth="1"/>
    <col min="15628" max="15872" width="9" style="6"/>
    <col min="15873" max="15880" width="12" style="6" customWidth="1"/>
    <col min="15881" max="15882" width="9" style="6"/>
    <col min="15883" max="15883" width="8.42578125" style="6" bestFit="1" customWidth="1"/>
    <col min="15884" max="16128" width="9" style="6"/>
    <col min="16129" max="16136" width="12" style="6" customWidth="1"/>
    <col min="16137" max="16138" width="9" style="6"/>
    <col min="16139" max="16139" width="8.42578125" style="6" bestFit="1" customWidth="1"/>
    <col min="16140" max="16384" width="9" style="6"/>
  </cols>
  <sheetData>
    <row r="1" spans="1:11">
      <c r="A1" s="12" t="s">
        <v>536</v>
      </c>
      <c r="B1" s="12"/>
      <c r="C1" s="12"/>
      <c r="D1" s="12"/>
      <c r="E1" s="12"/>
      <c r="F1" s="12"/>
      <c r="G1" s="12"/>
      <c r="H1" s="12"/>
    </row>
    <row r="2" spans="1:11">
      <c r="A2" s="492" t="s">
        <v>537</v>
      </c>
      <c r="B2" s="12"/>
      <c r="C2" s="12"/>
      <c r="D2" s="12"/>
      <c r="E2" s="12"/>
      <c r="F2" s="12"/>
      <c r="G2" s="12"/>
      <c r="H2" s="12"/>
    </row>
    <row r="3" spans="1:11">
      <c r="A3" s="567" t="s">
        <v>538</v>
      </c>
      <c r="B3" s="6" t="s">
        <v>51</v>
      </c>
      <c r="H3" s="568" t="s">
        <v>539</v>
      </c>
    </row>
    <row r="4" spans="1:11" ht="50.25" customHeight="1">
      <c r="A4" s="569" t="s">
        <v>40</v>
      </c>
      <c r="B4" s="570" t="s">
        <v>41</v>
      </c>
      <c r="C4" s="571" t="s">
        <v>95</v>
      </c>
      <c r="D4" s="572" t="s">
        <v>540</v>
      </c>
      <c r="E4" s="572" t="s">
        <v>541</v>
      </c>
      <c r="F4" s="572" t="s">
        <v>542</v>
      </c>
      <c r="G4" s="572" t="s">
        <v>543</v>
      </c>
      <c r="H4" s="572" t="s">
        <v>127</v>
      </c>
    </row>
    <row r="5" spans="1:11" ht="33" customHeight="1">
      <c r="A5" s="573"/>
      <c r="B5" s="574"/>
      <c r="C5" s="575" t="s">
        <v>97</v>
      </c>
      <c r="D5" s="575" t="s">
        <v>544</v>
      </c>
      <c r="E5" s="575" t="s">
        <v>545</v>
      </c>
      <c r="F5" s="575" t="s">
        <v>546</v>
      </c>
      <c r="G5" s="576" t="s">
        <v>547</v>
      </c>
      <c r="H5" s="576" t="s">
        <v>548</v>
      </c>
    </row>
    <row r="6" spans="1:11">
      <c r="A6" s="577" t="s">
        <v>175</v>
      </c>
      <c r="B6" s="578" t="s">
        <v>4</v>
      </c>
      <c r="C6" s="579">
        <v>193877</v>
      </c>
      <c r="D6" s="579">
        <v>22962</v>
      </c>
      <c r="E6" s="579">
        <v>20385</v>
      </c>
      <c r="F6" s="579">
        <f>D6+E6</f>
        <v>43347</v>
      </c>
      <c r="G6" s="579">
        <f>F6+C6</f>
        <v>237224</v>
      </c>
      <c r="H6" s="580">
        <f>C6/G6</f>
        <v>0.81727396890702464</v>
      </c>
    </row>
    <row r="7" spans="1:11">
      <c r="A7" s="581" t="s">
        <v>176</v>
      </c>
      <c r="B7" s="582" t="s">
        <v>6</v>
      </c>
      <c r="C7" s="583">
        <v>65172</v>
      </c>
      <c r="D7" s="583">
        <v>23191</v>
      </c>
      <c r="E7" s="583">
        <v>5888</v>
      </c>
      <c r="F7" s="579">
        <f t="shared" ref="F7:F25" si="0">D7+E7</f>
        <v>29079</v>
      </c>
      <c r="G7" s="579">
        <f t="shared" ref="G7:G25" si="1">F7+C7</f>
        <v>94251</v>
      </c>
      <c r="H7" s="580">
        <f t="shared" ref="H7:H26" si="2">C7/G7</f>
        <v>0.69147276951968684</v>
      </c>
      <c r="K7" s="584"/>
    </row>
    <row r="8" spans="1:11">
      <c r="A8" s="581" t="s">
        <v>177</v>
      </c>
      <c r="B8" s="582" t="s">
        <v>8</v>
      </c>
      <c r="C8" s="583">
        <v>62134</v>
      </c>
      <c r="D8" s="583">
        <v>8995</v>
      </c>
      <c r="E8" s="583">
        <v>6140</v>
      </c>
      <c r="F8" s="579">
        <f t="shared" si="0"/>
        <v>15135</v>
      </c>
      <c r="G8" s="579">
        <f t="shared" si="1"/>
        <v>77269</v>
      </c>
      <c r="H8" s="580">
        <f t="shared" si="2"/>
        <v>0.80412584607022219</v>
      </c>
    </row>
    <row r="9" spans="1:11">
      <c r="A9" s="581" t="s">
        <v>178</v>
      </c>
      <c r="B9" s="582" t="s">
        <v>10</v>
      </c>
      <c r="C9" s="583">
        <v>58892</v>
      </c>
      <c r="D9" s="583">
        <v>7123</v>
      </c>
      <c r="E9" s="583">
        <v>2363</v>
      </c>
      <c r="F9" s="579">
        <f t="shared" si="0"/>
        <v>9486</v>
      </c>
      <c r="G9" s="579">
        <f t="shared" si="1"/>
        <v>68378</v>
      </c>
      <c r="H9" s="580">
        <f t="shared" si="2"/>
        <v>0.86127116908947321</v>
      </c>
    </row>
    <row r="10" spans="1:11">
      <c r="A10" s="581" t="s">
        <v>179</v>
      </c>
      <c r="B10" s="582" t="s">
        <v>11</v>
      </c>
      <c r="C10" s="583">
        <v>79031</v>
      </c>
      <c r="D10" s="583">
        <v>10975</v>
      </c>
      <c r="E10" s="583">
        <v>3355</v>
      </c>
      <c r="F10" s="579">
        <f t="shared" si="0"/>
        <v>14330</v>
      </c>
      <c r="G10" s="579">
        <f t="shared" si="1"/>
        <v>93361</v>
      </c>
      <c r="H10" s="580">
        <f t="shared" si="2"/>
        <v>0.84650978459956516</v>
      </c>
    </row>
    <row r="11" spans="1:11">
      <c r="A11" s="581" t="s">
        <v>180</v>
      </c>
      <c r="B11" s="582" t="s">
        <v>13</v>
      </c>
      <c r="C11" s="583">
        <v>107936</v>
      </c>
      <c r="D11" s="583">
        <v>7589</v>
      </c>
      <c r="E11" s="583">
        <v>6450</v>
      </c>
      <c r="F11" s="579">
        <f t="shared" si="0"/>
        <v>14039</v>
      </c>
      <c r="G11" s="579">
        <f t="shared" si="1"/>
        <v>121975</v>
      </c>
      <c r="H11" s="580">
        <f t="shared" si="2"/>
        <v>0.88490264398442309</v>
      </c>
    </row>
    <row r="12" spans="1:11">
      <c r="A12" s="581" t="s">
        <v>182</v>
      </c>
      <c r="B12" s="582" t="s">
        <v>14</v>
      </c>
      <c r="C12" s="583">
        <v>67383</v>
      </c>
      <c r="D12" s="583">
        <v>9324</v>
      </c>
      <c r="E12" s="583">
        <v>3451</v>
      </c>
      <c r="F12" s="579">
        <f t="shared" si="0"/>
        <v>12775</v>
      </c>
      <c r="G12" s="579">
        <f t="shared" si="1"/>
        <v>80158</v>
      </c>
      <c r="H12" s="580">
        <f t="shared" si="2"/>
        <v>0.8406272611592106</v>
      </c>
    </row>
    <row r="13" spans="1:11">
      <c r="A13" s="581" t="s">
        <v>183</v>
      </c>
      <c r="B13" s="582" t="s">
        <v>16</v>
      </c>
      <c r="C13" s="583">
        <v>54705</v>
      </c>
      <c r="D13" s="583">
        <v>2659</v>
      </c>
      <c r="E13" s="583">
        <v>944</v>
      </c>
      <c r="F13" s="579">
        <f t="shared" si="0"/>
        <v>3603</v>
      </c>
      <c r="G13" s="579">
        <f t="shared" si="1"/>
        <v>58308</v>
      </c>
      <c r="H13" s="580">
        <f t="shared" si="2"/>
        <v>0.93820745009261164</v>
      </c>
    </row>
    <row r="14" spans="1:11">
      <c r="A14" s="581" t="s">
        <v>200</v>
      </c>
      <c r="B14" s="582" t="s">
        <v>18</v>
      </c>
      <c r="C14" s="583">
        <v>25513</v>
      </c>
      <c r="D14" s="583">
        <v>1880</v>
      </c>
      <c r="E14" s="583">
        <v>1229</v>
      </c>
      <c r="F14" s="579">
        <f t="shared" si="0"/>
        <v>3109</v>
      </c>
      <c r="G14" s="579">
        <f t="shared" si="1"/>
        <v>28622</v>
      </c>
      <c r="H14" s="580">
        <f t="shared" si="2"/>
        <v>0.89137726224582492</v>
      </c>
    </row>
    <row r="15" spans="1:11">
      <c r="A15" s="581" t="s">
        <v>184</v>
      </c>
      <c r="B15" s="582" t="s">
        <v>20</v>
      </c>
      <c r="C15" s="583">
        <v>93059</v>
      </c>
      <c r="D15" s="583">
        <v>4365</v>
      </c>
      <c r="E15" s="583">
        <v>3421</v>
      </c>
      <c r="F15" s="579">
        <f t="shared" si="0"/>
        <v>7786</v>
      </c>
      <c r="G15" s="579">
        <f t="shared" si="1"/>
        <v>100845</v>
      </c>
      <c r="H15" s="580">
        <f t="shared" si="2"/>
        <v>0.92279240418463981</v>
      </c>
    </row>
    <row r="16" spans="1:11">
      <c r="A16" s="581" t="s">
        <v>45</v>
      </c>
      <c r="B16" s="582" t="s">
        <v>21</v>
      </c>
      <c r="C16" s="583">
        <v>30710</v>
      </c>
      <c r="D16" s="583">
        <v>1478</v>
      </c>
      <c r="E16" s="583">
        <v>1898</v>
      </c>
      <c r="F16" s="579">
        <f t="shared" si="0"/>
        <v>3376</v>
      </c>
      <c r="G16" s="579">
        <f t="shared" si="1"/>
        <v>34086</v>
      </c>
      <c r="H16" s="580">
        <f t="shared" si="2"/>
        <v>0.90095640438889868</v>
      </c>
    </row>
    <row r="17" spans="1:11">
      <c r="A17" s="581" t="s">
        <v>185</v>
      </c>
      <c r="B17" s="582" t="s">
        <v>23</v>
      </c>
      <c r="C17" s="583">
        <v>39797</v>
      </c>
      <c r="D17" s="583">
        <v>3675</v>
      </c>
      <c r="E17" s="583">
        <v>1344</v>
      </c>
      <c r="F17" s="579">
        <f t="shared" si="0"/>
        <v>5019</v>
      </c>
      <c r="G17" s="579">
        <f>F17+C17</f>
        <v>44816</v>
      </c>
      <c r="H17" s="580">
        <f t="shared" si="2"/>
        <v>0.88800874687611564</v>
      </c>
    </row>
    <row r="18" spans="1:11">
      <c r="A18" s="581" t="s">
        <v>24</v>
      </c>
      <c r="B18" s="582" t="s">
        <v>25</v>
      </c>
      <c r="C18" s="583">
        <v>41034</v>
      </c>
      <c r="D18" s="583">
        <v>2184</v>
      </c>
      <c r="E18" s="583">
        <v>3677</v>
      </c>
      <c r="F18" s="579">
        <f t="shared" si="0"/>
        <v>5861</v>
      </c>
      <c r="G18" s="579">
        <f t="shared" si="1"/>
        <v>46895</v>
      </c>
      <c r="H18" s="580">
        <f t="shared" si="2"/>
        <v>0.8750186587056189</v>
      </c>
    </row>
    <row r="19" spans="1:11">
      <c r="A19" s="581" t="s">
        <v>187</v>
      </c>
      <c r="B19" s="582" t="s">
        <v>26</v>
      </c>
      <c r="C19" s="583">
        <v>32289</v>
      </c>
      <c r="D19" s="583">
        <v>1826</v>
      </c>
      <c r="E19" s="583">
        <v>996</v>
      </c>
      <c r="F19" s="579">
        <f>D19+E19</f>
        <v>2822</v>
      </c>
      <c r="G19" s="579">
        <f t="shared" si="1"/>
        <v>35111</v>
      </c>
      <c r="H19" s="580">
        <f t="shared" si="2"/>
        <v>0.91962632793141752</v>
      </c>
    </row>
    <row r="20" spans="1:11">
      <c r="A20" s="581" t="s">
        <v>27</v>
      </c>
      <c r="B20" s="582" t="s">
        <v>28</v>
      </c>
      <c r="C20" s="583">
        <v>56985</v>
      </c>
      <c r="D20" s="583">
        <v>7896</v>
      </c>
      <c r="E20" s="583">
        <v>6005</v>
      </c>
      <c r="F20" s="579">
        <f t="shared" si="0"/>
        <v>13901</v>
      </c>
      <c r="G20" s="579">
        <f t="shared" si="1"/>
        <v>70886</v>
      </c>
      <c r="H20" s="580">
        <f t="shared" si="2"/>
        <v>0.803896397031854</v>
      </c>
    </row>
    <row r="21" spans="1:11" ht="15" customHeight="1">
      <c r="A21" s="581" t="s">
        <v>188</v>
      </c>
      <c r="B21" s="582" t="s">
        <v>189</v>
      </c>
      <c r="C21" s="583">
        <v>35372</v>
      </c>
      <c r="D21" s="583">
        <v>6876</v>
      </c>
      <c r="E21" s="583">
        <v>2499</v>
      </c>
      <c r="F21" s="579">
        <f t="shared" si="0"/>
        <v>9375</v>
      </c>
      <c r="G21" s="579">
        <f t="shared" si="1"/>
        <v>44747</v>
      </c>
      <c r="H21" s="580">
        <f t="shared" si="2"/>
        <v>0.79048874784901779</v>
      </c>
      <c r="K21" s="585"/>
    </row>
    <row r="22" spans="1:11">
      <c r="A22" s="581" t="s">
        <v>190</v>
      </c>
      <c r="B22" s="582" t="s">
        <v>295</v>
      </c>
      <c r="C22" s="583">
        <v>44551</v>
      </c>
      <c r="D22" s="583">
        <v>1629</v>
      </c>
      <c r="E22" s="583">
        <v>1610</v>
      </c>
      <c r="F22" s="579">
        <f t="shared" si="0"/>
        <v>3239</v>
      </c>
      <c r="G22" s="579">
        <f t="shared" si="1"/>
        <v>47790</v>
      </c>
      <c r="H22" s="580">
        <f t="shared" si="2"/>
        <v>0.9322243147101904</v>
      </c>
    </row>
    <row r="23" spans="1:11">
      <c r="A23" s="581" t="s">
        <v>202</v>
      </c>
      <c r="B23" s="582" t="s">
        <v>33</v>
      </c>
      <c r="C23" s="583">
        <v>48458</v>
      </c>
      <c r="D23" s="583">
        <v>2993</v>
      </c>
      <c r="E23" s="583">
        <v>1925</v>
      </c>
      <c r="F23" s="579">
        <f t="shared" si="0"/>
        <v>4918</v>
      </c>
      <c r="G23" s="579">
        <f t="shared" si="1"/>
        <v>53376</v>
      </c>
      <c r="H23" s="580">
        <f t="shared" si="2"/>
        <v>0.90786121103117501</v>
      </c>
    </row>
    <row r="24" spans="1:11">
      <c r="A24" s="581" t="s">
        <v>34</v>
      </c>
      <c r="B24" s="582" t="s">
        <v>549</v>
      </c>
      <c r="C24" s="583">
        <v>20694</v>
      </c>
      <c r="D24" s="583">
        <v>783</v>
      </c>
      <c r="E24" s="583">
        <v>421</v>
      </c>
      <c r="F24" s="579">
        <f t="shared" si="0"/>
        <v>1204</v>
      </c>
      <c r="G24" s="579">
        <f t="shared" si="1"/>
        <v>21898</v>
      </c>
      <c r="H24" s="580">
        <f t="shared" si="2"/>
        <v>0.94501780984564798</v>
      </c>
    </row>
    <row r="25" spans="1:11">
      <c r="A25" s="586" t="s">
        <v>36</v>
      </c>
      <c r="B25" s="587" t="s">
        <v>37</v>
      </c>
      <c r="C25" s="588">
        <v>15901</v>
      </c>
      <c r="D25" s="589">
        <v>683</v>
      </c>
      <c r="E25" s="588">
        <v>635</v>
      </c>
      <c r="F25" s="579">
        <f t="shared" si="0"/>
        <v>1318</v>
      </c>
      <c r="G25" s="579">
        <f t="shared" si="1"/>
        <v>17219</v>
      </c>
      <c r="H25" s="580">
        <f t="shared" si="2"/>
        <v>0.9234566467274522</v>
      </c>
    </row>
    <row r="26" spans="1:11">
      <c r="A26" s="590" t="s">
        <v>66</v>
      </c>
      <c r="B26" s="591" t="s">
        <v>39</v>
      </c>
      <c r="C26" s="592">
        <f>SUM(C6:C25)</f>
        <v>1173493</v>
      </c>
      <c r="D26" s="589">
        <f>SUM(D6:D25)</f>
        <v>129086</v>
      </c>
      <c r="E26" s="589">
        <f>SUM(E6:E25)</f>
        <v>74636</v>
      </c>
      <c r="F26" s="592">
        <f>SUM(F6:F25)</f>
        <v>203722</v>
      </c>
      <c r="G26" s="592">
        <f>SUM(G6:G25)</f>
        <v>1377215</v>
      </c>
      <c r="H26" s="580">
        <f t="shared" si="2"/>
        <v>0.85207683622382857</v>
      </c>
    </row>
    <row r="27" spans="1:11">
      <c r="A27" s="573" t="s">
        <v>550</v>
      </c>
      <c r="E27" s="584"/>
      <c r="F27" s="584"/>
      <c r="G27" s="584"/>
      <c r="H27" s="593" t="s">
        <v>551</v>
      </c>
    </row>
    <row r="28" spans="1:11" ht="23.25" customHeight="1">
      <c r="A28" s="1826"/>
      <c r="B28" s="1827"/>
      <c r="C28" s="1827"/>
      <c r="D28" s="1827"/>
      <c r="E28" s="1827"/>
      <c r="F28" s="1827"/>
      <c r="G28" s="1827"/>
      <c r="H28" s="1827"/>
    </row>
    <row r="29" spans="1:11" hidden="1">
      <c r="A29" s="6" t="s">
        <v>3</v>
      </c>
      <c r="C29" s="6">
        <v>158970</v>
      </c>
      <c r="D29" s="6">
        <v>22807</v>
      </c>
      <c r="E29" s="584">
        <v>20385</v>
      </c>
      <c r="F29" s="584"/>
      <c r="H29" s="584"/>
    </row>
    <row r="30" spans="1:11" hidden="1">
      <c r="A30" s="6" t="s">
        <v>264</v>
      </c>
      <c r="C30" s="594">
        <v>27618</v>
      </c>
      <c r="D30" s="6">
        <v>0</v>
      </c>
      <c r="E30" s="6">
        <v>0</v>
      </c>
      <c r="H30" s="584"/>
    </row>
    <row r="31" spans="1:11" hidden="1">
      <c r="A31" s="6" t="s">
        <v>263</v>
      </c>
      <c r="C31" s="6">
        <v>7289</v>
      </c>
      <c r="D31" s="6">
        <v>155</v>
      </c>
      <c r="E31" s="584">
        <v>0</v>
      </c>
      <c r="F31" s="584"/>
      <c r="G31" s="584"/>
      <c r="H31" s="584"/>
    </row>
    <row r="32" spans="1:11" hidden="1">
      <c r="A32" s="6" t="s">
        <v>250</v>
      </c>
      <c r="C32" s="6">
        <f>SUM(C29:C31)</f>
        <v>193877</v>
      </c>
      <c r="D32" s="6">
        <f>SUM(D29:D31)</f>
        <v>22962</v>
      </c>
      <c r="E32" s="6">
        <f>SUM(E29:E31)</f>
        <v>20385</v>
      </c>
    </row>
    <row r="33" spans="1:5" hidden="1"/>
    <row r="34" spans="1:5" hidden="1">
      <c r="A34" s="6" t="s">
        <v>552</v>
      </c>
      <c r="C34" s="6">
        <v>57950</v>
      </c>
      <c r="D34" s="6">
        <v>21989</v>
      </c>
      <c r="E34" s="6">
        <v>4780</v>
      </c>
    </row>
    <row r="35" spans="1:5" hidden="1">
      <c r="A35" s="6" t="s">
        <v>553</v>
      </c>
      <c r="C35" s="6">
        <v>7222</v>
      </c>
      <c r="D35" s="6">
        <v>1202</v>
      </c>
      <c r="E35" s="6">
        <v>1108</v>
      </c>
    </row>
    <row r="36" spans="1:5" hidden="1">
      <c r="A36" s="6" t="s">
        <v>250</v>
      </c>
      <c r="C36" s="6">
        <f>SUM(C34:C35)</f>
        <v>65172</v>
      </c>
      <c r="D36" s="6">
        <f>SUM(D34:D35)</f>
        <v>23191</v>
      </c>
      <c r="E36" s="6">
        <f>SUM(E34:E35)</f>
        <v>5888</v>
      </c>
    </row>
    <row r="37" spans="1:5" hidden="1"/>
    <row r="38" spans="1:5" hidden="1">
      <c r="A38" s="6" t="s">
        <v>44</v>
      </c>
      <c r="C38" s="6">
        <v>58489</v>
      </c>
      <c r="D38" s="6">
        <v>8883</v>
      </c>
      <c r="E38" s="6">
        <v>3451</v>
      </c>
    </row>
    <row r="39" spans="1:5" hidden="1">
      <c r="A39" s="6" t="s">
        <v>264</v>
      </c>
      <c r="C39" s="6">
        <v>8894</v>
      </c>
      <c r="D39" s="6">
        <v>441</v>
      </c>
      <c r="E39" s="6">
        <v>0</v>
      </c>
    </row>
    <row r="40" spans="1:5" hidden="1">
      <c r="A40" s="6" t="s">
        <v>250</v>
      </c>
      <c r="C40" s="6">
        <f>SUM(C38:C39)</f>
        <v>67383</v>
      </c>
      <c r="D40" s="6">
        <f>SUM(D38:D39)</f>
        <v>9324</v>
      </c>
      <c r="E40" s="6">
        <f>SUM(E38:E39)</f>
        <v>3451</v>
      </c>
    </row>
    <row r="41" spans="1:5" hidden="1"/>
    <row r="42" spans="1:5" hidden="1"/>
    <row r="43" spans="1:5" hidden="1"/>
    <row r="44" spans="1:5" hidden="1"/>
    <row r="45" spans="1:5" hidden="1"/>
    <row r="46" spans="1:5" hidden="1"/>
    <row r="47" spans="1:5" hidden="1"/>
    <row r="48" spans="1: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</sheetData>
  <mergeCells count="1">
    <mergeCell ref="A28:H28"/>
  </mergeCells>
  <pageMargins left="0.7" right="0.7" top="0.75" bottom="0.75" header="0.3" footer="0.3"/>
  <pageSetup paperSize="9"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H44"/>
  <sheetViews>
    <sheetView rightToLeft="1" view="pageBreakPreview" zoomScale="60" zoomScaleNormal="100" workbookViewId="0">
      <selection activeCell="U28" sqref="U28"/>
    </sheetView>
  </sheetViews>
  <sheetFormatPr defaultRowHeight="15.75"/>
  <cols>
    <col min="1" max="7" width="15.42578125" style="6" customWidth="1"/>
    <col min="8" max="8" width="8.42578125" style="6" bestFit="1" customWidth="1"/>
    <col min="9" max="256" width="9" style="6"/>
    <col min="257" max="263" width="15.42578125" style="6" customWidth="1"/>
    <col min="264" max="264" width="8.42578125" style="6" bestFit="1" customWidth="1"/>
    <col min="265" max="512" width="9" style="6"/>
    <col min="513" max="519" width="15.42578125" style="6" customWidth="1"/>
    <col min="520" max="520" width="8.42578125" style="6" bestFit="1" customWidth="1"/>
    <col min="521" max="768" width="9" style="6"/>
    <col min="769" max="775" width="15.42578125" style="6" customWidth="1"/>
    <col min="776" max="776" width="8.42578125" style="6" bestFit="1" customWidth="1"/>
    <col min="777" max="1024" width="9" style="6"/>
    <col min="1025" max="1031" width="15.42578125" style="6" customWidth="1"/>
    <col min="1032" max="1032" width="8.42578125" style="6" bestFit="1" customWidth="1"/>
    <col min="1033" max="1280" width="9" style="6"/>
    <col min="1281" max="1287" width="15.42578125" style="6" customWidth="1"/>
    <col min="1288" max="1288" width="8.42578125" style="6" bestFit="1" customWidth="1"/>
    <col min="1289" max="1536" width="9" style="6"/>
    <col min="1537" max="1543" width="15.42578125" style="6" customWidth="1"/>
    <col min="1544" max="1544" width="8.42578125" style="6" bestFit="1" customWidth="1"/>
    <col min="1545" max="1792" width="9" style="6"/>
    <col min="1793" max="1799" width="15.42578125" style="6" customWidth="1"/>
    <col min="1800" max="1800" width="8.42578125" style="6" bestFit="1" customWidth="1"/>
    <col min="1801" max="2048" width="9" style="6"/>
    <col min="2049" max="2055" width="15.42578125" style="6" customWidth="1"/>
    <col min="2056" max="2056" width="8.42578125" style="6" bestFit="1" customWidth="1"/>
    <col min="2057" max="2304" width="9" style="6"/>
    <col min="2305" max="2311" width="15.42578125" style="6" customWidth="1"/>
    <col min="2312" max="2312" width="8.42578125" style="6" bestFit="1" customWidth="1"/>
    <col min="2313" max="2560" width="9" style="6"/>
    <col min="2561" max="2567" width="15.42578125" style="6" customWidth="1"/>
    <col min="2568" max="2568" width="8.42578125" style="6" bestFit="1" customWidth="1"/>
    <col min="2569" max="2816" width="9" style="6"/>
    <col min="2817" max="2823" width="15.42578125" style="6" customWidth="1"/>
    <col min="2824" max="2824" width="8.42578125" style="6" bestFit="1" customWidth="1"/>
    <col min="2825" max="3072" width="9" style="6"/>
    <col min="3073" max="3079" width="15.42578125" style="6" customWidth="1"/>
    <col min="3080" max="3080" width="8.42578125" style="6" bestFit="1" customWidth="1"/>
    <col min="3081" max="3328" width="9" style="6"/>
    <col min="3329" max="3335" width="15.42578125" style="6" customWidth="1"/>
    <col min="3336" max="3336" width="8.42578125" style="6" bestFit="1" customWidth="1"/>
    <col min="3337" max="3584" width="9" style="6"/>
    <col min="3585" max="3591" width="15.42578125" style="6" customWidth="1"/>
    <col min="3592" max="3592" width="8.42578125" style="6" bestFit="1" customWidth="1"/>
    <col min="3593" max="3840" width="9" style="6"/>
    <col min="3841" max="3847" width="15.42578125" style="6" customWidth="1"/>
    <col min="3848" max="3848" width="8.42578125" style="6" bestFit="1" customWidth="1"/>
    <col min="3849" max="4096" width="9" style="6"/>
    <col min="4097" max="4103" width="15.42578125" style="6" customWidth="1"/>
    <col min="4104" max="4104" width="8.42578125" style="6" bestFit="1" customWidth="1"/>
    <col min="4105" max="4352" width="9" style="6"/>
    <col min="4353" max="4359" width="15.42578125" style="6" customWidth="1"/>
    <col min="4360" max="4360" width="8.42578125" style="6" bestFit="1" customWidth="1"/>
    <col min="4361" max="4608" width="9" style="6"/>
    <col min="4609" max="4615" width="15.42578125" style="6" customWidth="1"/>
    <col min="4616" max="4616" width="8.42578125" style="6" bestFit="1" customWidth="1"/>
    <col min="4617" max="4864" width="9" style="6"/>
    <col min="4865" max="4871" width="15.42578125" style="6" customWidth="1"/>
    <col min="4872" max="4872" width="8.42578125" style="6" bestFit="1" customWidth="1"/>
    <col min="4873" max="5120" width="9" style="6"/>
    <col min="5121" max="5127" width="15.42578125" style="6" customWidth="1"/>
    <col min="5128" max="5128" width="8.42578125" style="6" bestFit="1" customWidth="1"/>
    <col min="5129" max="5376" width="9" style="6"/>
    <col min="5377" max="5383" width="15.42578125" style="6" customWidth="1"/>
    <col min="5384" max="5384" width="8.42578125" style="6" bestFit="1" customWidth="1"/>
    <col min="5385" max="5632" width="9" style="6"/>
    <col min="5633" max="5639" width="15.42578125" style="6" customWidth="1"/>
    <col min="5640" max="5640" width="8.42578125" style="6" bestFit="1" customWidth="1"/>
    <col min="5641" max="5888" width="9" style="6"/>
    <col min="5889" max="5895" width="15.42578125" style="6" customWidth="1"/>
    <col min="5896" max="5896" width="8.42578125" style="6" bestFit="1" customWidth="1"/>
    <col min="5897" max="6144" width="9" style="6"/>
    <col min="6145" max="6151" width="15.42578125" style="6" customWidth="1"/>
    <col min="6152" max="6152" width="8.42578125" style="6" bestFit="1" customWidth="1"/>
    <col min="6153" max="6400" width="9" style="6"/>
    <col min="6401" max="6407" width="15.42578125" style="6" customWidth="1"/>
    <col min="6408" max="6408" width="8.42578125" style="6" bestFit="1" customWidth="1"/>
    <col min="6409" max="6656" width="9" style="6"/>
    <col min="6657" max="6663" width="15.42578125" style="6" customWidth="1"/>
    <col min="6664" max="6664" width="8.42578125" style="6" bestFit="1" customWidth="1"/>
    <col min="6665" max="6912" width="9" style="6"/>
    <col min="6913" max="6919" width="15.42578125" style="6" customWidth="1"/>
    <col min="6920" max="6920" width="8.42578125" style="6" bestFit="1" customWidth="1"/>
    <col min="6921" max="7168" width="9" style="6"/>
    <col min="7169" max="7175" width="15.42578125" style="6" customWidth="1"/>
    <col min="7176" max="7176" width="8.42578125" style="6" bestFit="1" customWidth="1"/>
    <col min="7177" max="7424" width="9" style="6"/>
    <col min="7425" max="7431" width="15.42578125" style="6" customWidth="1"/>
    <col min="7432" max="7432" width="8.42578125" style="6" bestFit="1" customWidth="1"/>
    <col min="7433" max="7680" width="9" style="6"/>
    <col min="7681" max="7687" width="15.42578125" style="6" customWidth="1"/>
    <col min="7688" max="7688" width="8.42578125" style="6" bestFit="1" customWidth="1"/>
    <col min="7689" max="7936" width="9" style="6"/>
    <col min="7937" max="7943" width="15.42578125" style="6" customWidth="1"/>
    <col min="7944" max="7944" width="8.42578125" style="6" bestFit="1" customWidth="1"/>
    <col min="7945" max="8192" width="9" style="6"/>
    <col min="8193" max="8199" width="15.42578125" style="6" customWidth="1"/>
    <col min="8200" max="8200" width="8.42578125" style="6" bestFit="1" customWidth="1"/>
    <col min="8201" max="8448" width="9" style="6"/>
    <col min="8449" max="8455" width="15.42578125" style="6" customWidth="1"/>
    <col min="8456" max="8456" width="8.42578125" style="6" bestFit="1" customWidth="1"/>
    <col min="8457" max="8704" width="9" style="6"/>
    <col min="8705" max="8711" width="15.42578125" style="6" customWidth="1"/>
    <col min="8712" max="8712" width="8.42578125" style="6" bestFit="1" customWidth="1"/>
    <col min="8713" max="8960" width="9" style="6"/>
    <col min="8961" max="8967" width="15.42578125" style="6" customWidth="1"/>
    <col min="8968" max="8968" width="8.42578125" style="6" bestFit="1" customWidth="1"/>
    <col min="8969" max="9216" width="9" style="6"/>
    <col min="9217" max="9223" width="15.42578125" style="6" customWidth="1"/>
    <col min="9224" max="9224" width="8.42578125" style="6" bestFit="1" customWidth="1"/>
    <col min="9225" max="9472" width="9" style="6"/>
    <col min="9473" max="9479" width="15.42578125" style="6" customWidth="1"/>
    <col min="9480" max="9480" width="8.42578125" style="6" bestFit="1" customWidth="1"/>
    <col min="9481" max="9728" width="9" style="6"/>
    <col min="9729" max="9735" width="15.42578125" style="6" customWidth="1"/>
    <col min="9736" max="9736" width="8.42578125" style="6" bestFit="1" customWidth="1"/>
    <col min="9737" max="9984" width="9" style="6"/>
    <col min="9985" max="9991" width="15.42578125" style="6" customWidth="1"/>
    <col min="9992" max="9992" width="8.42578125" style="6" bestFit="1" customWidth="1"/>
    <col min="9993" max="10240" width="9" style="6"/>
    <col min="10241" max="10247" width="15.42578125" style="6" customWidth="1"/>
    <col min="10248" max="10248" width="8.42578125" style="6" bestFit="1" customWidth="1"/>
    <col min="10249" max="10496" width="9" style="6"/>
    <col min="10497" max="10503" width="15.42578125" style="6" customWidth="1"/>
    <col min="10504" max="10504" width="8.42578125" style="6" bestFit="1" customWidth="1"/>
    <col min="10505" max="10752" width="9" style="6"/>
    <col min="10753" max="10759" width="15.42578125" style="6" customWidth="1"/>
    <col min="10760" max="10760" width="8.42578125" style="6" bestFit="1" customWidth="1"/>
    <col min="10761" max="11008" width="9" style="6"/>
    <col min="11009" max="11015" width="15.42578125" style="6" customWidth="1"/>
    <col min="11016" max="11016" width="8.42578125" style="6" bestFit="1" customWidth="1"/>
    <col min="11017" max="11264" width="9" style="6"/>
    <col min="11265" max="11271" width="15.42578125" style="6" customWidth="1"/>
    <col min="11272" max="11272" width="8.42578125" style="6" bestFit="1" customWidth="1"/>
    <col min="11273" max="11520" width="9" style="6"/>
    <col min="11521" max="11527" width="15.42578125" style="6" customWidth="1"/>
    <col min="11528" max="11528" width="8.42578125" style="6" bestFit="1" customWidth="1"/>
    <col min="11529" max="11776" width="9" style="6"/>
    <col min="11777" max="11783" width="15.42578125" style="6" customWidth="1"/>
    <col min="11784" max="11784" width="8.42578125" style="6" bestFit="1" customWidth="1"/>
    <col min="11785" max="12032" width="9" style="6"/>
    <col min="12033" max="12039" width="15.42578125" style="6" customWidth="1"/>
    <col min="12040" max="12040" width="8.42578125" style="6" bestFit="1" customWidth="1"/>
    <col min="12041" max="12288" width="9" style="6"/>
    <col min="12289" max="12295" width="15.42578125" style="6" customWidth="1"/>
    <col min="12296" max="12296" width="8.42578125" style="6" bestFit="1" customWidth="1"/>
    <col min="12297" max="12544" width="9" style="6"/>
    <col min="12545" max="12551" width="15.42578125" style="6" customWidth="1"/>
    <col min="12552" max="12552" width="8.42578125" style="6" bestFit="1" customWidth="1"/>
    <col min="12553" max="12800" width="9" style="6"/>
    <col min="12801" max="12807" width="15.42578125" style="6" customWidth="1"/>
    <col min="12808" max="12808" width="8.42578125" style="6" bestFit="1" customWidth="1"/>
    <col min="12809" max="13056" width="9" style="6"/>
    <col min="13057" max="13063" width="15.42578125" style="6" customWidth="1"/>
    <col min="13064" max="13064" width="8.42578125" style="6" bestFit="1" customWidth="1"/>
    <col min="13065" max="13312" width="9" style="6"/>
    <col min="13313" max="13319" width="15.42578125" style="6" customWidth="1"/>
    <col min="13320" max="13320" width="8.42578125" style="6" bestFit="1" customWidth="1"/>
    <col min="13321" max="13568" width="9" style="6"/>
    <col min="13569" max="13575" width="15.42578125" style="6" customWidth="1"/>
    <col min="13576" max="13576" width="8.42578125" style="6" bestFit="1" customWidth="1"/>
    <col min="13577" max="13824" width="9" style="6"/>
    <col min="13825" max="13831" width="15.42578125" style="6" customWidth="1"/>
    <col min="13832" max="13832" width="8.42578125" style="6" bestFit="1" customWidth="1"/>
    <col min="13833" max="14080" width="9" style="6"/>
    <col min="14081" max="14087" width="15.42578125" style="6" customWidth="1"/>
    <col min="14088" max="14088" width="8.42578125" style="6" bestFit="1" customWidth="1"/>
    <col min="14089" max="14336" width="9" style="6"/>
    <col min="14337" max="14343" width="15.42578125" style="6" customWidth="1"/>
    <col min="14344" max="14344" width="8.42578125" style="6" bestFit="1" customWidth="1"/>
    <col min="14345" max="14592" width="9" style="6"/>
    <col min="14593" max="14599" width="15.42578125" style="6" customWidth="1"/>
    <col min="14600" max="14600" width="8.42578125" style="6" bestFit="1" customWidth="1"/>
    <col min="14601" max="14848" width="9" style="6"/>
    <col min="14849" max="14855" width="15.42578125" style="6" customWidth="1"/>
    <col min="14856" max="14856" width="8.42578125" style="6" bestFit="1" customWidth="1"/>
    <col min="14857" max="15104" width="9" style="6"/>
    <col min="15105" max="15111" width="15.42578125" style="6" customWidth="1"/>
    <col min="15112" max="15112" width="8.42578125" style="6" bestFit="1" customWidth="1"/>
    <col min="15113" max="15360" width="9" style="6"/>
    <col min="15361" max="15367" width="15.42578125" style="6" customWidth="1"/>
    <col min="15368" max="15368" width="8.42578125" style="6" bestFit="1" customWidth="1"/>
    <col min="15369" max="15616" width="9" style="6"/>
    <col min="15617" max="15623" width="15.42578125" style="6" customWidth="1"/>
    <col min="15624" max="15624" width="8.42578125" style="6" bestFit="1" customWidth="1"/>
    <col min="15625" max="15872" width="9" style="6"/>
    <col min="15873" max="15879" width="15.42578125" style="6" customWidth="1"/>
    <col min="15880" max="15880" width="8.42578125" style="6" bestFit="1" customWidth="1"/>
    <col min="15881" max="16128" width="9" style="6"/>
    <col min="16129" max="16135" width="15.42578125" style="6" customWidth="1"/>
    <col min="16136" max="16136" width="8.42578125" style="6" bestFit="1" customWidth="1"/>
    <col min="16137" max="16384" width="9" style="6"/>
  </cols>
  <sheetData>
    <row r="1" spans="1:8">
      <c r="A1" s="492" t="s">
        <v>554</v>
      </c>
      <c r="B1" s="492"/>
      <c r="C1" s="492"/>
      <c r="D1" s="492"/>
      <c r="E1" s="492"/>
      <c r="F1" s="492"/>
      <c r="G1" s="492"/>
    </row>
    <row r="2" spans="1:8">
      <c r="A2" s="492" t="s">
        <v>555</v>
      </c>
      <c r="B2" s="492"/>
      <c r="C2" s="492"/>
      <c r="D2" s="492"/>
      <c r="E2" s="492"/>
      <c r="F2" s="492"/>
      <c r="G2" s="492"/>
    </row>
    <row r="3" spans="1:8">
      <c r="A3" s="567" t="s">
        <v>556</v>
      </c>
      <c r="B3" s="6" t="s">
        <v>51</v>
      </c>
      <c r="E3" s="568"/>
      <c r="F3" s="568"/>
      <c r="G3" s="568" t="s">
        <v>557</v>
      </c>
    </row>
    <row r="4" spans="1:8" ht="57.75" customHeight="1">
      <c r="A4" s="1828" t="s">
        <v>40</v>
      </c>
      <c r="B4" s="1830" t="s">
        <v>41</v>
      </c>
      <c r="C4" s="572" t="s">
        <v>558</v>
      </c>
      <c r="D4" s="572" t="s">
        <v>559</v>
      </c>
      <c r="E4" s="572" t="s">
        <v>560</v>
      </c>
      <c r="F4" s="572" t="s">
        <v>561</v>
      </c>
      <c r="G4" s="572" t="s">
        <v>562</v>
      </c>
    </row>
    <row r="5" spans="1:8" ht="33" customHeight="1">
      <c r="A5" s="1829"/>
      <c r="B5" s="1831"/>
      <c r="C5" s="595" t="s">
        <v>481</v>
      </c>
      <c r="D5" s="595" t="s">
        <v>563</v>
      </c>
      <c r="E5" s="596" t="s">
        <v>564</v>
      </c>
      <c r="F5" s="596" t="s">
        <v>565</v>
      </c>
      <c r="G5" s="596" t="s">
        <v>566</v>
      </c>
    </row>
    <row r="6" spans="1:8">
      <c r="A6" s="597" t="s">
        <v>175</v>
      </c>
      <c r="B6" s="598" t="s">
        <v>4</v>
      </c>
      <c r="C6" s="599">
        <v>237224</v>
      </c>
      <c r="D6" s="599">
        <v>6585</v>
      </c>
      <c r="E6" s="579">
        <v>1132</v>
      </c>
      <c r="F6" s="600">
        <f>E6/C6*1000</f>
        <v>4.7718611944828515</v>
      </c>
      <c r="G6" s="580">
        <f>E6/D6</f>
        <v>0.17190584662110858</v>
      </c>
    </row>
    <row r="7" spans="1:8">
      <c r="A7" s="601" t="s">
        <v>176</v>
      </c>
      <c r="B7" s="602" t="s">
        <v>6</v>
      </c>
      <c r="C7" s="603">
        <v>94251</v>
      </c>
      <c r="D7" s="603">
        <v>2177</v>
      </c>
      <c r="E7" s="583">
        <v>220</v>
      </c>
      <c r="F7" s="600">
        <f t="shared" ref="F7:F26" si="0">E7/C7*1000</f>
        <v>2.3341927406605762</v>
      </c>
      <c r="G7" s="580">
        <f t="shared" ref="G7:G26" si="1">E7/D7</f>
        <v>0.10105649977032613</v>
      </c>
      <c r="H7" s="584"/>
    </row>
    <row r="8" spans="1:8">
      <c r="A8" s="601" t="s">
        <v>177</v>
      </c>
      <c r="B8" s="602" t="s">
        <v>8</v>
      </c>
      <c r="C8" s="603">
        <v>77269</v>
      </c>
      <c r="D8" s="603">
        <v>2200</v>
      </c>
      <c r="E8" s="583">
        <v>412</v>
      </c>
      <c r="F8" s="600">
        <f t="shared" si="0"/>
        <v>5.3320218975268219</v>
      </c>
      <c r="G8" s="580">
        <f t="shared" si="1"/>
        <v>0.18727272727272729</v>
      </c>
    </row>
    <row r="9" spans="1:8">
      <c r="A9" s="601" t="s">
        <v>178</v>
      </c>
      <c r="B9" s="602" t="s">
        <v>10</v>
      </c>
      <c r="C9" s="603">
        <v>68378</v>
      </c>
      <c r="D9" s="603">
        <v>1794</v>
      </c>
      <c r="E9" s="583">
        <v>555</v>
      </c>
      <c r="F9" s="600">
        <f t="shared" si="0"/>
        <v>8.1166457047588398</v>
      </c>
      <c r="G9" s="580">
        <f t="shared" si="1"/>
        <v>0.30936454849498329</v>
      </c>
    </row>
    <row r="10" spans="1:8">
      <c r="A10" s="601" t="s">
        <v>179</v>
      </c>
      <c r="B10" s="602" t="s">
        <v>11</v>
      </c>
      <c r="C10" s="603">
        <v>93361</v>
      </c>
      <c r="D10" s="603">
        <v>2217</v>
      </c>
      <c r="E10" s="583">
        <v>241</v>
      </c>
      <c r="F10" s="600">
        <f t="shared" si="0"/>
        <v>2.5813776630498815</v>
      </c>
      <c r="G10" s="580">
        <f t="shared" si="1"/>
        <v>0.10870545782589085</v>
      </c>
    </row>
    <row r="11" spans="1:8">
      <c r="A11" s="601" t="s">
        <v>180</v>
      </c>
      <c r="B11" s="602" t="s">
        <v>13</v>
      </c>
      <c r="C11" s="603">
        <v>121975</v>
      </c>
      <c r="D11" s="603">
        <v>2138</v>
      </c>
      <c r="E11" s="583">
        <v>340</v>
      </c>
      <c r="F11" s="600">
        <f t="shared" si="0"/>
        <v>2.7874564459930316</v>
      </c>
      <c r="G11" s="580">
        <f t="shared" si="1"/>
        <v>0.15902712815715622</v>
      </c>
    </row>
    <row r="12" spans="1:8">
      <c r="A12" s="601" t="s">
        <v>182</v>
      </c>
      <c r="B12" s="602" t="s">
        <v>14</v>
      </c>
      <c r="C12" s="603">
        <v>80158</v>
      </c>
      <c r="D12" s="603">
        <v>2021</v>
      </c>
      <c r="E12" s="583">
        <v>251</v>
      </c>
      <c r="F12" s="600">
        <f>E12/C12*1000</f>
        <v>3.1313156515881131</v>
      </c>
      <c r="G12" s="580">
        <f t="shared" si="1"/>
        <v>0.12419594260267194</v>
      </c>
    </row>
    <row r="13" spans="1:8">
      <c r="A13" s="601" t="s">
        <v>183</v>
      </c>
      <c r="B13" s="602" t="s">
        <v>16</v>
      </c>
      <c r="C13" s="603">
        <v>58308</v>
      </c>
      <c r="D13" s="603">
        <v>1119</v>
      </c>
      <c r="E13" s="583">
        <v>161</v>
      </c>
      <c r="F13" s="600">
        <f t="shared" si="0"/>
        <v>2.7611991493448582</v>
      </c>
      <c r="G13" s="580">
        <f t="shared" si="1"/>
        <v>0.14387846291331546</v>
      </c>
    </row>
    <row r="14" spans="1:8">
      <c r="A14" s="601" t="s">
        <v>200</v>
      </c>
      <c r="B14" s="602" t="s">
        <v>18</v>
      </c>
      <c r="C14" s="603">
        <v>28622</v>
      </c>
      <c r="D14" s="603">
        <v>883</v>
      </c>
      <c r="E14" s="583">
        <v>53</v>
      </c>
      <c r="F14" s="600">
        <f t="shared" si="0"/>
        <v>1.8517224512612676</v>
      </c>
      <c r="G14" s="580">
        <f t="shared" si="1"/>
        <v>6.0022650056625139E-2</v>
      </c>
    </row>
    <row r="15" spans="1:8">
      <c r="A15" s="601" t="s">
        <v>184</v>
      </c>
      <c r="B15" s="602" t="s">
        <v>20</v>
      </c>
      <c r="C15" s="603">
        <v>100845</v>
      </c>
      <c r="D15" s="603">
        <v>1920</v>
      </c>
      <c r="E15" s="583">
        <v>146</v>
      </c>
      <c r="F15" s="600">
        <f t="shared" si="0"/>
        <v>1.4477663741385294</v>
      </c>
      <c r="G15" s="580">
        <f t="shared" si="1"/>
        <v>7.604166666666666E-2</v>
      </c>
    </row>
    <row r="16" spans="1:8">
      <c r="A16" s="601" t="s">
        <v>45</v>
      </c>
      <c r="B16" s="602" t="s">
        <v>21</v>
      </c>
      <c r="C16" s="603">
        <v>34086</v>
      </c>
      <c r="D16" s="603">
        <v>640</v>
      </c>
      <c r="E16" s="583">
        <v>86</v>
      </c>
      <c r="F16" s="600">
        <f t="shared" si="0"/>
        <v>2.5230299829842164</v>
      </c>
      <c r="G16" s="580">
        <f t="shared" si="1"/>
        <v>0.13437499999999999</v>
      </c>
    </row>
    <row r="17" spans="1:8">
      <c r="A17" s="601" t="s">
        <v>185</v>
      </c>
      <c r="B17" s="602" t="s">
        <v>23</v>
      </c>
      <c r="C17" s="603">
        <v>44816</v>
      </c>
      <c r="D17" s="603">
        <v>1164</v>
      </c>
      <c r="E17" s="583">
        <v>125</v>
      </c>
      <c r="F17" s="600">
        <f t="shared" si="0"/>
        <v>2.7891824348446983</v>
      </c>
      <c r="G17" s="580">
        <f t="shared" si="1"/>
        <v>0.10738831615120274</v>
      </c>
    </row>
    <row r="18" spans="1:8">
      <c r="A18" s="601" t="s">
        <v>24</v>
      </c>
      <c r="B18" s="602" t="s">
        <v>25</v>
      </c>
      <c r="C18" s="603">
        <v>46895</v>
      </c>
      <c r="D18" s="603">
        <v>1130</v>
      </c>
      <c r="E18" s="583">
        <v>120</v>
      </c>
      <c r="F18" s="600">
        <f>E18/C18*1000</f>
        <v>2.5589081991683549</v>
      </c>
      <c r="G18" s="580">
        <f t="shared" si="1"/>
        <v>0.10619469026548672</v>
      </c>
    </row>
    <row r="19" spans="1:8">
      <c r="A19" s="601" t="s">
        <v>187</v>
      </c>
      <c r="B19" s="602" t="s">
        <v>26</v>
      </c>
      <c r="C19" s="603">
        <v>35111</v>
      </c>
      <c r="D19" s="603">
        <v>1130</v>
      </c>
      <c r="E19" s="583">
        <v>69</v>
      </c>
      <c r="F19" s="600">
        <f t="shared" si="0"/>
        <v>1.9651960923926974</v>
      </c>
      <c r="G19" s="580">
        <f t="shared" si="1"/>
        <v>6.1061946902654866E-2</v>
      </c>
    </row>
    <row r="20" spans="1:8">
      <c r="A20" s="601" t="s">
        <v>27</v>
      </c>
      <c r="B20" s="602" t="s">
        <v>28</v>
      </c>
      <c r="C20" s="603">
        <v>70886</v>
      </c>
      <c r="D20" s="603">
        <v>1676</v>
      </c>
      <c r="E20" s="583">
        <v>175</v>
      </c>
      <c r="F20" s="600">
        <f t="shared" si="0"/>
        <v>2.4687526450921196</v>
      </c>
      <c r="G20" s="580">
        <f t="shared" si="1"/>
        <v>0.10441527446300716</v>
      </c>
    </row>
    <row r="21" spans="1:8" ht="15" customHeight="1">
      <c r="A21" s="601" t="s">
        <v>188</v>
      </c>
      <c r="B21" s="602" t="s">
        <v>189</v>
      </c>
      <c r="C21" s="603">
        <v>44747</v>
      </c>
      <c r="D21" s="603">
        <v>727</v>
      </c>
      <c r="E21" s="583">
        <v>79</v>
      </c>
      <c r="F21" s="600">
        <f t="shared" si="0"/>
        <v>1.7654814847922766</v>
      </c>
      <c r="G21" s="580">
        <f>E21/D21</f>
        <v>0.10866574965612105</v>
      </c>
      <c r="H21" s="585"/>
    </row>
    <row r="22" spans="1:8">
      <c r="A22" s="601" t="s">
        <v>190</v>
      </c>
      <c r="B22" s="602" t="s">
        <v>295</v>
      </c>
      <c r="C22" s="603">
        <v>47790</v>
      </c>
      <c r="D22" s="603">
        <v>993</v>
      </c>
      <c r="E22" s="583">
        <v>185</v>
      </c>
      <c r="F22" s="600">
        <f t="shared" si="0"/>
        <v>3.8711027411592385</v>
      </c>
      <c r="G22" s="580">
        <f t="shared" si="1"/>
        <v>0.18630412890231621</v>
      </c>
    </row>
    <row r="23" spans="1:8">
      <c r="A23" s="601" t="s">
        <v>202</v>
      </c>
      <c r="B23" s="602" t="s">
        <v>33</v>
      </c>
      <c r="C23" s="603">
        <v>53376</v>
      </c>
      <c r="D23" s="603">
        <v>1058</v>
      </c>
      <c r="E23" s="583">
        <v>94</v>
      </c>
      <c r="F23" s="600">
        <f t="shared" si="0"/>
        <v>1.7610911270983212</v>
      </c>
      <c r="G23" s="580">
        <f t="shared" si="1"/>
        <v>8.8846880907372403E-2</v>
      </c>
    </row>
    <row r="24" spans="1:8">
      <c r="A24" s="601" t="s">
        <v>34</v>
      </c>
      <c r="B24" s="602" t="s">
        <v>549</v>
      </c>
      <c r="C24" s="603">
        <v>21898</v>
      </c>
      <c r="D24" s="603">
        <v>395</v>
      </c>
      <c r="E24" s="583">
        <v>37</v>
      </c>
      <c r="F24" s="600">
        <f>E24/C24*1000</f>
        <v>1.6896520230158005</v>
      </c>
      <c r="G24" s="580">
        <f t="shared" si="1"/>
        <v>9.3670886075949367E-2</v>
      </c>
    </row>
    <row r="25" spans="1:8">
      <c r="A25" s="604" t="s">
        <v>36</v>
      </c>
      <c r="B25" s="605" t="s">
        <v>37</v>
      </c>
      <c r="C25" s="606">
        <v>17219</v>
      </c>
      <c r="D25" s="606">
        <v>251</v>
      </c>
      <c r="E25" s="589">
        <v>10</v>
      </c>
      <c r="F25" s="600">
        <f t="shared" si="0"/>
        <v>0.58075381845635632</v>
      </c>
      <c r="G25" s="580">
        <f t="shared" si="1"/>
        <v>3.9840637450199202E-2</v>
      </c>
    </row>
    <row r="26" spans="1:8">
      <c r="A26" s="607" t="s">
        <v>66</v>
      </c>
      <c r="B26" s="608" t="s">
        <v>39</v>
      </c>
      <c r="C26" s="609">
        <f>SUM(C6:C25)</f>
        <v>1377215</v>
      </c>
      <c r="D26" s="609">
        <f>SUM(D6:D25)</f>
        <v>32218</v>
      </c>
      <c r="E26" s="589">
        <f>SUM(E6:E25)</f>
        <v>4491</v>
      </c>
      <c r="F26" s="600">
        <f t="shared" si="0"/>
        <v>3.2609287584001048</v>
      </c>
      <c r="G26" s="580">
        <f t="shared" si="1"/>
        <v>0.1393941275063629</v>
      </c>
    </row>
    <row r="27" spans="1:8">
      <c r="A27" s="573" t="s">
        <v>550</v>
      </c>
      <c r="G27" s="6" t="s">
        <v>551</v>
      </c>
    </row>
    <row r="28" spans="1:8" ht="23.25" hidden="1" customHeight="1">
      <c r="A28" s="1826"/>
      <c r="B28" s="1827"/>
      <c r="C28" s="1827"/>
      <c r="D28" s="1827"/>
      <c r="E28" s="1827"/>
    </row>
    <row r="29" spans="1:8" hidden="1"/>
    <row r="30" spans="1:8" hidden="1">
      <c r="A30" s="6" t="s">
        <v>3</v>
      </c>
      <c r="C30" s="594"/>
      <c r="D30" s="594">
        <v>5675</v>
      </c>
      <c r="E30" s="6">
        <v>1069</v>
      </c>
    </row>
    <row r="31" spans="1:8" hidden="1">
      <c r="A31" s="6" t="s">
        <v>264</v>
      </c>
      <c r="D31" s="6">
        <v>789</v>
      </c>
      <c r="E31" s="6">
        <v>58</v>
      </c>
    </row>
    <row r="32" spans="1:8" hidden="1">
      <c r="A32" s="6" t="s">
        <v>263</v>
      </c>
      <c r="D32" s="585">
        <v>121</v>
      </c>
      <c r="E32" s="6">
        <v>5</v>
      </c>
    </row>
    <row r="33" spans="1:5" hidden="1">
      <c r="A33" s="6" t="s">
        <v>250</v>
      </c>
      <c r="D33" s="594">
        <f>SUM(D30:D32)</f>
        <v>6585</v>
      </c>
      <c r="E33" s="594">
        <f>SUM(E30:E32)</f>
        <v>1132</v>
      </c>
    </row>
    <row r="34" spans="1:5" hidden="1"/>
    <row r="35" spans="1:5" hidden="1">
      <c r="A35" s="6" t="s">
        <v>552</v>
      </c>
      <c r="D35" s="6">
        <v>1781</v>
      </c>
      <c r="E35" s="6">
        <v>215</v>
      </c>
    </row>
    <row r="36" spans="1:5" hidden="1">
      <c r="A36" s="6" t="s">
        <v>553</v>
      </c>
      <c r="D36" s="6">
        <v>396</v>
      </c>
      <c r="E36" s="6">
        <v>5</v>
      </c>
    </row>
    <row r="37" spans="1:5" hidden="1">
      <c r="A37" s="6" t="s">
        <v>250</v>
      </c>
      <c r="D37" s="6">
        <f>SUM(D35:D36)</f>
        <v>2177</v>
      </c>
      <c r="E37" s="6">
        <f>SUM(E35:E36)</f>
        <v>220</v>
      </c>
    </row>
    <row r="38" spans="1:5" hidden="1"/>
    <row r="39" spans="1:5" hidden="1">
      <c r="A39" s="6" t="s">
        <v>44</v>
      </c>
      <c r="D39" s="6">
        <v>1971</v>
      </c>
      <c r="E39" s="6">
        <v>251</v>
      </c>
    </row>
    <row r="40" spans="1:5" hidden="1">
      <c r="A40" s="6" t="s">
        <v>264</v>
      </c>
      <c r="D40" s="6">
        <v>50</v>
      </c>
      <c r="E40" s="6">
        <v>0</v>
      </c>
    </row>
    <row r="41" spans="1:5" hidden="1">
      <c r="A41" s="6" t="s">
        <v>250</v>
      </c>
      <c r="D41" s="6">
        <f>SUM(D39:D40)</f>
        <v>2021</v>
      </c>
      <c r="E41" s="6">
        <f>SUM(E39:E40)</f>
        <v>251</v>
      </c>
    </row>
    <row r="42" spans="1:5" hidden="1"/>
    <row r="43" spans="1:5" hidden="1"/>
    <row r="44" spans="1:5" hidden="1"/>
  </sheetData>
  <mergeCells count="3">
    <mergeCell ref="A4:A5"/>
    <mergeCell ref="B4:B5"/>
    <mergeCell ref="A28:E28"/>
  </mergeCells>
  <pageMargins left="0.7" right="0.7" top="0.75" bottom="0.75" header="0.3" footer="0.3"/>
  <pageSetup paperSize="9"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H11"/>
  <sheetViews>
    <sheetView rightToLeft="1" zoomScaleNormal="100" workbookViewId="0">
      <selection activeCell="U28" sqref="U28"/>
    </sheetView>
  </sheetViews>
  <sheetFormatPr defaultRowHeight="15.75"/>
  <cols>
    <col min="1" max="1" width="41.7109375" style="6" customWidth="1"/>
    <col min="2" max="2" width="31.5703125" style="6" customWidth="1"/>
    <col min="3" max="8" width="15.85546875" style="6" customWidth="1"/>
    <col min="9" max="9" width="9" style="6"/>
    <col min="10" max="10" width="10.85546875" style="6" bestFit="1" customWidth="1"/>
    <col min="11" max="256" width="9" style="6"/>
    <col min="257" max="257" width="41.7109375" style="6" customWidth="1"/>
    <col min="258" max="258" width="31.5703125" style="6" customWidth="1"/>
    <col min="259" max="264" width="15.85546875" style="6" customWidth="1"/>
    <col min="265" max="265" width="9" style="6"/>
    <col min="266" max="266" width="10.85546875" style="6" bestFit="1" customWidth="1"/>
    <col min="267" max="512" width="9" style="6"/>
    <col min="513" max="513" width="41.7109375" style="6" customWidth="1"/>
    <col min="514" max="514" width="31.5703125" style="6" customWidth="1"/>
    <col min="515" max="520" width="15.85546875" style="6" customWidth="1"/>
    <col min="521" max="521" width="9" style="6"/>
    <col min="522" max="522" width="10.85546875" style="6" bestFit="1" customWidth="1"/>
    <col min="523" max="768" width="9" style="6"/>
    <col min="769" max="769" width="41.7109375" style="6" customWidth="1"/>
    <col min="770" max="770" width="31.5703125" style="6" customWidth="1"/>
    <col min="771" max="776" width="15.85546875" style="6" customWidth="1"/>
    <col min="777" max="777" width="9" style="6"/>
    <col min="778" max="778" width="10.85546875" style="6" bestFit="1" customWidth="1"/>
    <col min="779" max="1024" width="9" style="6"/>
    <col min="1025" max="1025" width="41.7109375" style="6" customWidth="1"/>
    <col min="1026" max="1026" width="31.5703125" style="6" customWidth="1"/>
    <col min="1027" max="1032" width="15.85546875" style="6" customWidth="1"/>
    <col min="1033" max="1033" width="9" style="6"/>
    <col min="1034" max="1034" width="10.85546875" style="6" bestFit="1" customWidth="1"/>
    <col min="1035" max="1280" width="9" style="6"/>
    <col min="1281" max="1281" width="41.7109375" style="6" customWidth="1"/>
    <col min="1282" max="1282" width="31.5703125" style="6" customWidth="1"/>
    <col min="1283" max="1288" width="15.85546875" style="6" customWidth="1"/>
    <col min="1289" max="1289" width="9" style="6"/>
    <col min="1290" max="1290" width="10.85546875" style="6" bestFit="1" customWidth="1"/>
    <col min="1291" max="1536" width="9" style="6"/>
    <col min="1537" max="1537" width="41.7109375" style="6" customWidth="1"/>
    <col min="1538" max="1538" width="31.5703125" style="6" customWidth="1"/>
    <col min="1539" max="1544" width="15.85546875" style="6" customWidth="1"/>
    <col min="1545" max="1545" width="9" style="6"/>
    <col min="1546" max="1546" width="10.85546875" style="6" bestFit="1" customWidth="1"/>
    <col min="1547" max="1792" width="9" style="6"/>
    <col min="1793" max="1793" width="41.7109375" style="6" customWidth="1"/>
    <col min="1794" max="1794" width="31.5703125" style="6" customWidth="1"/>
    <col min="1795" max="1800" width="15.85546875" style="6" customWidth="1"/>
    <col min="1801" max="1801" width="9" style="6"/>
    <col min="1802" max="1802" width="10.85546875" style="6" bestFit="1" customWidth="1"/>
    <col min="1803" max="2048" width="9" style="6"/>
    <col min="2049" max="2049" width="41.7109375" style="6" customWidth="1"/>
    <col min="2050" max="2050" width="31.5703125" style="6" customWidth="1"/>
    <col min="2051" max="2056" width="15.85546875" style="6" customWidth="1"/>
    <col min="2057" max="2057" width="9" style="6"/>
    <col min="2058" max="2058" width="10.85546875" style="6" bestFit="1" customWidth="1"/>
    <col min="2059" max="2304" width="9" style="6"/>
    <col min="2305" max="2305" width="41.7109375" style="6" customWidth="1"/>
    <col min="2306" max="2306" width="31.5703125" style="6" customWidth="1"/>
    <col min="2307" max="2312" width="15.85546875" style="6" customWidth="1"/>
    <col min="2313" max="2313" width="9" style="6"/>
    <col min="2314" max="2314" width="10.85546875" style="6" bestFit="1" customWidth="1"/>
    <col min="2315" max="2560" width="9" style="6"/>
    <col min="2561" max="2561" width="41.7109375" style="6" customWidth="1"/>
    <col min="2562" max="2562" width="31.5703125" style="6" customWidth="1"/>
    <col min="2563" max="2568" width="15.85546875" style="6" customWidth="1"/>
    <col min="2569" max="2569" width="9" style="6"/>
    <col min="2570" max="2570" width="10.85546875" style="6" bestFit="1" customWidth="1"/>
    <col min="2571" max="2816" width="9" style="6"/>
    <col min="2817" max="2817" width="41.7109375" style="6" customWidth="1"/>
    <col min="2818" max="2818" width="31.5703125" style="6" customWidth="1"/>
    <col min="2819" max="2824" width="15.85546875" style="6" customWidth="1"/>
    <col min="2825" max="2825" width="9" style="6"/>
    <col min="2826" max="2826" width="10.85546875" style="6" bestFit="1" customWidth="1"/>
    <col min="2827" max="3072" width="9" style="6"/>
    <col min="3073" max="3073" width="41.7109375" style="6" customWidth="1"/>
    <col min="3074" max="3074" width="31.5703125" style="6" customWidth="1"/>
    <col min="3075" max="3080" width="15.85546875" style="6" customWidth="1"/>
    <col min="3081" max="3081" width="9" style="6"/>
    <col min="3082" max="3082" width="10.85546875" style="6" bestFit="1" customWidth="1"/>
    <col min="3083" max="3328" width="9" style="6"/>
    <col min="3329" max="3329" width="41.7109375" style="6" customWidth="1"/>
    <col min="3330" max="3330" width="31.5703125" style="6" customWidth="1"/>
    <col min="3331" max="3336" width="15.85546875" style="6" customWidth="1"/>
    <col min="3337" max="3337" width="9" style="6"/>
    <col min="3338" max="3338" width="10.85546875" style="6" bestFit="1" customWidth="1"/>
    <col min="3339" max="3584" width="9" style="6"/>
    <col min="3585" max="3585" width="41.7109375" style="6" customWidth="1"/>
    <col min="3586" max="3586" width="31.5703125" style="6" customWidth="1"/>
    <col min="3587" max="3592" width="15.85546875" style="6" customWidth="1"/>
    <col min="3593" max="3593" width="9" style="6"/>
    <col min="3594" max="3594" width="10.85546875" style="6" bestFit="1" customWidth="1"/>
    <col min="3595" max="3840" width="9" style="6"/>
    <col min="3841" max="3841" width="41.7109375" style="6" customWidth="1"/>
    <col min="3842" max="3842" width="31.5703125" style="6" customWidth="1"/>
    <col min="3843" max="3848" width="15.85546875" style="6" customWidth="1"/>
    <col min="3849" max="3849" width="9" style="6"/>
    <col min="3850" max="3850" width="10.85546875" style="6" bestFit="1" customWidth="1"/>
    <col min="3851" max="4096" width="9" style="6"/>
    <col min="4097" max="4097" width="41.7109375" style="6" customWidth="1"/>
    <col min="4098" max="4098" width="31.5703125" style="6" customWidth="1"/>
    <col min="4099" max="4104" width="15.85546875" style="6" customWidth="1"/>
    <col min="4105" max="4105" width="9" style="6"/>
    <col min="4106" max="4106" width="10.85546875" style="6" bestFit="1" customWidth="1"/>
    <col min="4107" max="4352" width="9" style="6"/>
    <col min="4353" max="4353" width="41.7109375" style="6" customWidth="1"/>
    <col min="4354" max="4354" width="31.5703125" style="6" customWidth="1"/>
    <col min="4355" max="4360" width="15.85546875" style="6" customWidth="1"/>
    <col min="4361" max="4361" width="9" style="6"/>
    <col min="4362" max="4362" width="10.85546875" style="6" bestFit="1" customWidth="1"/>
    <col min="4363" max="4608" width="9" style="6"/>
    <col min="4609" max="4609" width="41.7109375" style="6" customWidth="1"/>
    <col min="4610" max="4610" width="31.5703125" style="6" customWidth="1"/>
    <col min="4611" max="4616" width="15.85546875" style="6" customWidth="1"/>
    <col min="4617" max="4617" width="9" style="6"/>
    <col min="4618" max="4618" width="10.85546875" style="6" bestFit="1" customWidth="1"/>
    <col min="4619" max="4864" width="9" style="6"/>
    <col min="4865" max="4865" width="41.7109375" style="6" customWidth="1"/>
    <col min="4866" max="4866" width="31.5703125" style="6" customWidth="1"/>
    <col min="4867" max="4872" width="15.85546875" style="6" customWidth="1"/>
    <col min="4873" max="4873" width="9" style="6"/>
    <col min="4874" max="4874" width="10.85546875" style="6" bestFit="1" customWidth="1"/>
    <col min="4875" max="5120" width="9" style="6"/>
    <col min="5121" max="5121" width="41.7109375" style="6" customWidth="1"/>
    <col min="5122" max="5122" width="31.5703125" style="6" customWidth="1"/>
    <col min="5123" max="5128" width="15.85546875" style="6" customWidth="1"/>
    <col min="5129" max="5129" width="9" style="6"/>
    <col min="5130" max="5130" width="10.85546875" style="6" bestFit="1" customWidth="1"/>
    <col min="5131" max="5376" width="9" style="6"/>
    <col min="5377" max="5377" width="41.7109375" style="6" customWidth="1"/>
    <col min="5378" max="5378" width="31.5703125" style="6" customWidth="1"/>
    <col min="5379" max="5384" width="15.85546875" style="6" customWidth="1"/>
    <col min="5385" max="5385" width="9" style="6"/>
    <col min="5386" max="5386" width="10.85546875" style="6" bestFit="1" customWidth="1"/>
    <col min="5387" max="5632" width="9" style="6"/>
    <col min="5633" max="5633" width="41.7109375" style="6" customWidth="1"/>
    <col min="5634" max="5634" width="31.5703125" style="6" customWidth="1"/>
    <col min="5635" max="5640" width="15.85546875" style="6" customWidth="1"/>
    <col min="5641" max="5641" width="9" style="6"/>
    <col min="5642" max="5642" width="10.85546875" style="6" bestFit="1" customWidth="1"/>
    <col min="5643" max="5888" width="9" style="6"/>
    <col min="5889" max="5889" width="41.7109375" style="6" customWidth="1"/>
    <col min="5890" max="5890" width="31.5703125" style="6" customWidth="1"/>
    <col min="5891" max="5896" width="15.85546875" style="6" customWidth="1"/>
    <col min="5897" max="5897" width="9" style="6"/>
    <col min="5898" max="5898" width="10.85546875" style="6" bestFit="1" customWidth="1"/>
    <col min="5899" max="6144" width="9" style="6"/>
    <col min="6145" max="6145" width="41.7109375" style="6" customWidth="1"/>
    <col min="6146" max="6146" width="31.5703125" style="6" customWidth="1"/>
    <col min="6147" max="6152" width="15.85546875" style="6" customWidth="1"/>
    <col min="6153" max="6153" width="9" style="6"/>
    <col min="6154" max="6154" width="10.85546875" style="6" bestFit="1" customWidth="1"/>
    <col min="6155" max="6400" width="9" style="6"/>
    <col min="6401" max="6401" width="41.7109375" style="6" customWidth="1"/>
    <col min="6402" max="6402" width="31.5703125" style="6" customWidth="1"/>
    <col min="6403" max="6408" width="15.85546875" style="6" customWidth="1"/>
    <col min="6409" max="6409" width="9" style="6"/>
    <col min="6410" max="6410" width="10.85546875" style="6" bestFit="1" customWidth="1"/>
    <col min="6411" max="6656" width="9" style="6"/>
    <col min="6657" max="6657" width="41.7109375" style="6" customWidth="1"/>
    <col min="6658" max="6658" width="31.5703125" style="6" customWidth="1"/>
    <col min="6659" max="6664" width="15.85546875" style="6" customWidth="1"/>
    <col min="6665" max="6665" width="9" style="6"/>
    <col min="6666" max="6666" width="10.85546875" style="6" bestFit="1" customWidth="1"/>
    <col min="6667" max="6912" width="9" style="6"/>
    <col min="6913" max="6913" width="41.7109375" style="6" customWidth="1"/>
    <col min="6914" max="6914" width="31.5703125" style="6" customWidth="1"/>
    <col min="6915" max="6920" width="15.85546875" style="6" customWidth="1"/>
    <col min="6921" max="6921" width="9" style="6"/>
    <col min="6922" max="6922" width="10.85546875" style="6" bestFit="1" customWidth="1"/>
    <col min="6923" max="7168" width="9" style="6"/>
    <col min="7169" max="7169" width="41.7109375" style="6" customWidth="1"/>
    <col min="7170" max="7170" width="31.5703125" style="6" customWidth="1"/>
    <col min="7171" max="7176" width="15.85546875" style="6" customWidth="1"/>
    <col min="7177" max="7177" width="9" style="6"/>
    <col min="7178" max="7178" width="10.85546875" style="6" bestFit="1" customWidth="1"/>
    <col min="7179" max="7424" width="9" style="6"/>
    <col min="7425" max="7425" width="41.7109375" style="6" customWidth="1"/>
    <col min="7426" max="7426" width="31.5703125" style="6" customWidth="1"/>
    <col min="7427" max="7432" width="15.85546875" style="6" customWidth="1"/>
    <col min="7433" max="7433" width="9" style="6"/>
    <col min="7434" max="7434" width="10.85546875" style="6" bestFit="1" customWidth="1"/>
    <col min="7435" max="7680" width="9" style="6"/>
    <col min="7681" max="7681" width="41.7109375" style="6" customWidth="1"/>
    <col min="7682" max="7682" width="31.5703125" style="6" customWidth="1"/>
    <col min="7683" max="7688" width="15.85546875" style="6" customWidth="1"/>
    <col min="7689" max="7689" width="9" style="6"/>
    <col min="7690" max="7690" width="10.85546875" style="6" bestFit="1" customWidth="1"/>
    <col min="7691" max="7936" width="9" style="6"/>
    <col min="7937" max="7937" width="41.7109375" style="6" customWidth="1"/>
    <col min="7938" max="7938" width="31.5703125" style="6" customWidth="1"/>
    <col min="7939" max="7944" width="15.85546875" style="6" customWidth="1"/>
    <col min="7945" max="7945" width="9" style="6"/>
    <col min="7946" max="7946" width="10.85546875" style="6" bestFit="1" customWidth="1"/>
    <col min="7947" max="8192" width="9" style="6"/>
    <col min="8193" max="8193" width="41.7109375" style="6" customWidth="1"/>
    <col min="8194" max="8194" width="31.5703125" style="6" customWidth="1"/>
    <col min="8195" max="8200" width="15.85546875" style="6" customWidth="1"/>
    <col min="8201" max="8201" width="9" style="6"/>
    <col min="8202" max="8202" width="10.85546875" style="6" bestFit="1" customWidth="1"/>
    <col min="8203" max="8448" width="9" style="6"/>
    <col min="8449" max="8449" width="41.7109375" style="6" customWidth="1"/>
    <col min="8450" max="8450" width="31.5703125" style="6" customWidth="1"/>
    <col min="8451" max="8456" width="15.85546875" style="6" customWidth="1"/>
    <col min="8457" max="8457" width="9" style="6"/>
    <col min="8458" max="8458" width="10.85546875" style="6" bestFit="1" customWidth="1"/>
    <col min="8459" max="8704" width="9" style="6"/>
    <col min="8705" max="8705" width="41.7109375" style="6" customWidth="1"/>
    <col min="8706" max="8706" width="31.5703125" style="6" customWidth="1"/>
    <col min="8707" max="8712" width="15.85546875" style="6" customWidth="1"/>
    <col min="8713" max="8713" width="9" style="6"/>
    <col min="8714" max="8714" width="10.85546875" style="6" bestFit="1" customWidth="1"/>
    <col min="8715" max="8960" width="9" style="6"/>
    <col min="8961" max="8961" width="41.7109375" style="6" customWidth="1"/>
    <col min="8962" max="8962" width="31.5703125" style="6" customWidth="1"/>
    <col min="8963" max="8968" width="15.85546875" style="6" customWidth="1"/>
    <col min="8969" max="8969" width="9" style="6"/>
    <col min="8970" max="8970" width="10.85546875" style="6" bestFit="1" customWidth="1"/>
    <col min="8971" max="9216" width="9" style="6"/>
    <col min="9217" max="9217" width="41.7109375" style="6" customWidth="1"/>
    <col min="9218" max="9218" width="31.5703125" style="6" customWidth="1"/>
    <col min="9219" max="9224" width="15.85546875" style="6" customWidth="1"/>
    <col min="9225" max="9225" width="9" style="6"/>
    <col min="9226" max="9226" width="10.85546875" style="6" bestFit="1" customWidth="1"/>
    <col min="9227" max="9472" width="9" style="6"/>
    <col min="9473" max="9473" width="41.7109375" style="6" customWidth="1"/>
    <col min="9474" max="9474" width="31.5703125" style="6" customWidth="1"/>
    <col min="9475" max="9480" width="15.85546875" style="6" customWidth="1"/>
    <col min="9481" max="9481" width="9" style="6"/>
    <col min="9482" max="9482" width="10.85546875" style="6" bestFit="1" customWidth="1"/>
    <col min="9483" max="9728" width="9" style="6"/>
    <col min="9729" max="9729" width="41.7109375" style="6" customWidth="1"/>
    <col min="9730" max="9730" width="31.5703125" style="6" customWidth="1"/>
    <col min="9731" max="9736" width="15.85546875" style="6" customWidth="1"/>
    <col min="9737" max="9737" width="9" style="6"/>
    <col min="9738" max="9738" width="10.85546875" style="6" bestFit="1" customWidth="1"/>
    <col min="9739" max="9984" width="9" style="6"/>
    <col min="9985" max="9985" width="41.7109375" style="6" customWidth="1"/>
    <col min="9986" max="9986" width="31.5703125" style="6" customWidth="1"/>
    <col min="9987" max="9992" width="15.85546875" style="6" customWidth="1"/>
    <col min="9993" max="9993" width="9" style="6"/>
    <col min="9994" max="9994" width="10.85546875" style="6" bestFit="1" customWidth="1"/>
    <col min="9995" max="10240" width="9" style="6"/>
    <col min="10241" max="10241" width="41.7109375" style="6" customWidth="1"/>
    <col min="10242" max="10242" width="31.5703125" style="6" customWidth="1"/>
    <col min="10243" max="10248" width="15.85546875" style="6" customWidth="1"/>
    <col min="10249" max="10249" width="9" style="6"/>
    <col min="10250" max="10250" width="10.85546875" style="6" bestFit="1" customWidth="1"/>
    <col min="10251" max="10496" width="9" style="6"/>
    <col min="10497" max="10497" width="41.7109375" style="6" customWidth="1"/>
    <col min="10498" max="10498" width="31.5703125" style="6" customWidth="1"/>
    <col min="10499" max="10504" width="15.85546875" style="6" customWidth="1"/>
    <col min="10505" max="10505" width="9" style="6"/>
    <col min="10506" max="10506" width="10.85546875" style="6" bestFit="1" customWidth="1"/>
    <col min="10507" max="10752" width="9" style="6"/>
    <col min="10753" max="10753" width="41.7109375" style="6" customWidth="1"/>
    <col min="10754" max="10754" width="31.5703125" style="6" customWidth="1"/>
    <col min="10755" max="10760" width="15.85546875" style="6" customWidth="1"/>
    <col min="10761" max="10761" width="9" style="6"/>
    <col min="10762" max="10762" width="10.85546875" style="6" bestFit="1" customWidth="1"/>
    <col min="10763" max="11008" width="9" style="6"/>
    <col min="11009" max="11009" width="41.7109375" style="6" customWidth="1"/>
    <col min="11010" max="11010" width="31.5703125" style="6" customWidth="1"/>
    <col min="11011" max="11016" width="15.85546875" style="6" customWidth="1"/>
    <col min="11017" max="11017" width="9" style="6"/>
    <col min="11018" max="11018" width="10.85546875" style="6" bestFit="1" customWidth="1"/>
    <col min="11019" max="11264" width="9" style="6"/>
    <col min="11265" max="11265" width="41.7109375" style="6" customWidth="1"/>
    <col min="11266" max="11266" width="31.5703125" style="6" customWidth="1"/>
    <col min="11267" max="11272" width="15.85546875" style="6" customWidth="1"/>
    <col min="11273" max="11273" width="9" style="6"/>
    <col min="11274" max="11274" width="10.85546875" style="6" bestFit="1" customWidth="1"/>
    <col min="11275" max="11520" width="9" style="6"/>
    <col min="11521" max="11521" width="41.7109375" style="6" customWidth="1"/>
    <col min="11522" max="11522" width="31.5703125" style="6" customWidth="1"/>
    <col min="11523" max="11528" width="15.85546875" style="6" customWidth="1"/>
    <col min="11529" max="11529" width="9" style="6"/>
    <col min="11530" max="11530" width="10.85546875" style="6" bestFit="1" customWidth="1"/>
    <col min="11531" max="11776" width="9" style="6"/>
    <col min="11777" max="11777" width="41.7109375" style="6" customWidth="1"/>
    <col min="11778" max="11778" width="31.5703125" style="6" customWidth="1"/>
    <col min="11779" max="11784" width="15.85546875" style="6" customWidth="1"/>
    <col min="11785" max="11785" width="9" style="6"/>
    <col min="11786" max="11786" width="10.85546875" style="6" bestFit="1" customWidth="1"/>
    <col min="11787" max="12032" width="9" style="6"/>
    <col min="12033" max="12033" width="41.7109375" style="6" customWidth="1"/>
    <col min="12034" max="12034" width="31.5703125" style="6" customWidth="1"/>
    <col min="12035" max="12040" width="15.85546875" style="6" customWidth="1"/>
    <col min="12041" max="12041" width="9" style="6"/>
    <col min="12042" max="12042" width="10.85546875" style="6" bestFit="1" customWidth="1"/>
    <col min="12043" max="12288" width="9" style="6"/>
    <col min="12289" max="12289" width="41.7109375" style="6" customWidth="1"/>
    <col min="12290" max="12290" width="31.5703125" style="6" customWidth="1"/>
    <col min="12291" max="12296" width="15.85546875" style="6" customWidth="1"/>
    <col min="12297" max="12297" width="9" style="6"/>
    <col min="12298" max="12298" width="10.85546875" style="6" bestFit="1" customWidth="1"/>
    <col min="12299" max="12544" width="9" style="6"/>
    <col min="12545" max="12545" width="41.7109375" style="6" customWidth="1"/>
    <col min="12546" max="12546" width="31.5703125" style="6" customWidth="1"/>
    <col min="12547" max="12552" width="15.85546875" style="6" customWidth="1"/>
    <col min="12553" max="12553" width="9" style="6"/>
    <col min="12554" max="12554" width="10.85546875" style="6" bestFit="1" customWidth="1"/>
    <col min="12555" max="12800" width="9" style="6"/>
    <col min="12801" max="12801" width="41.7109375" style="6" customWidth="1"/>
    <col min="12802" max="12802" width="31.5703125" style="6" customWidth="1"/>
    <col min="12803" max="12808" width="15.85546875" style="6" customWidth="1"/>
    <col min="12809" max="12809" width="9" style="6"/>
    <col min="12810" max="12810" width="10.85546875" style="6" bestFit="1" customWidth="1"/>
    <col min="12811" max="13056" width="9" style="6"/>
    <col min="13057" max="13057" width="41.7109375" style="6" customWidth="1"/>
    <col min="13058" max="13058" width="31.5703125" style="6" customWidth="1"/>
    <col min="13059" max="13064" width="15.85546875" style="6" customWidth="1"/>
    <col min="13065" max="13065" width="9" style="6"/>
    <col min="13066" max="13066" width="10.85546875" style="6" bestFit="1" customWidth="1"/>
    <col min="13067" max="13312" width="9" style="6"/>
    <col min="13313" max="13313" width="41.7109375" style="6" customWidth="1"/>
    <col min="13314" max="13314" width="31.5703125" style="6" customWidth="1"/>
    <col min="13315" max="13320" width="15.85546875" style="6" customWidth="1"/>
    <col min="13321" max="13321" width="9" style="6"/>
    <col min="13322" max="13322" width="10.85546875" style="6" bestFit="1" customWidth="1"/>
    <col min="13323" max="13568" width="9" style="6"/>
    <col min="13569" max="13569" width="41.7109375" style="6" customWidth="1"/>
    <col min="13570" max="13570" width="31.5703125" style="6" customWidth="1"/>
    <col min="13571" max="13576" width="15.85546875" style="6" customWidth="1"/>
    <col min="13577" max="13577" width="9" style="6"/>
    <col min="13578" max="13578" width="10.85546875" style="6" bestFit="1" customWidth="1"/>
    <col min="13579" max="13824" width="9" style="6"/>
    <col min="13825" max="13825" width="41.7109375" style="6" customWidth="1"/>
    <col min="13826" max="13826" width="31.5703125" style="6" customWidth="1"/>
    <col min="13827" max="13832" width="15.85546875" style="6" customWidth="1"/>
    <col min="13833" max="13833" width="9" style="6"/>
    <col min="13834" max="13834" width="10.85546875" style="6" bestFit="1" customWidth="1"/>
    <col min="13835" max="14080" width="9" style="6"/>
    <col min="14081" max="14081" width="41.7109375" style="6" customWidth="1"/>
    <col min="14082" max="14082" width="31.5703125" style="6" customWidth="1"/>
    <col min="14083" max="14088" width="15.85546875" style="6" customWidth="1"/>
    <col min="14089" max="14089" width="9" style="6"/>
    <col min="14090" max="14090" width="10.85546875" style="6" bestFit="1" customWidth="1"/>
    <col min="14091" max="14336" width="9" style="6"/>
    <col min="14337" max="14337" width="41.7109375" style="6" customWidth="1"/>
    <col min="14338" max="14338" width="31.5703125" style="6" customWidth="1"/>
    <col min="14339" max="14344" width="15.85546875" style="6" customWidth="1"/>
    <col min="14345" max="14345" width="9" style="6"/>
    <col min="14346" max="14346" width="10.85546875" style="6" bestFit="1" customWidth="1"/>
    <col min="14347" max="14592" width="9" style="6"/>
    <col min="14593" max="14593" width="41.7109375" style="6" customWidth="1"/>
    <col min="14594" max="14594" width="31.5703125" style="6" customWidth="1"/>
    <col min="14595" max="14600" width="15.85546875" style="6" customWidth="1"/>
    <col min="14601" max="14601" width="9" style="6"/>
    <col min="14602" max="14602" width="10.85546875" style="6" bestFit="1" customWidth="1"/>
    <col min="14603" max="14848" width="9" style="6"/>
    <col min="14849" max="14849" width="41.7109375" style="6" customWidth="1"/>
    <col min="14850" max="14850" width="31.5703125" style="6" customWidth="1"/>
    <col min="14851" max="14856" width="15.85546875" style="6" customWidth="1"/>
    <col min="14857" max="14857" width="9" style="6"/>
    <col min="14858" max="14858" width="10.85546875" style="6" bestFit="1" customWidth="1"/>
    <col min="14859" max="15104" width="9" style="6"/>
    <col min="15105" max="15105" width="41.7109375" style="6" customWidth="1"/>
    <col min="15106" max="15106" width="31.5703125" style="6" customWidth="1"/>
    <col min="15107" max="15112" width="15.85546875" style="6" customWidth="1"/>
    <col min="15113" max="15113" width="9" style="6"/>
    <col min="15114" max="15114" width="10.85546875" style="6" bestFit="1" customWidth="1"/>
    <col min="15115" max="15360" width="9" style="6"/>
    <col min="15361" max="15361" width="41.7109375" style="6" customWidth="1"/>
    <col min="15362" max="15362" width="31.5703125" style="6" customWidth="1"/>
    <col min="15363" max="15368" width="15.85546875" style="6" customWidth="1"/>
    <col min="15369" max="15369" width="9" style="6"/>
    <col min="15370" max="15370" width="10.85546875" style="6" bestFit="1" customWidth="1"/>
    <col min="15371" max="15616" width="9" style="6"/>
    <col min="15617" max="15617" width="41.7109375" style="6" customWidth="1"/>
    <col min="15618" max="15618" width="31.5703125" style="6" customWidth="1"/>
    <col min="15619" max="15624" width="15.85546875" style="6" customWidth="1"/>
    <col min="15625" max="15625" width="9" style="6"/>
    <col min="15626" max="15626" width="10.85546875" style="6" bestFit="1" customWidth="1"/>
    <col min="15627" max="15872" width="9" style="6"/>
    <col min="15873" max="15873" width="41.7109375" style="6" customWidth="1"/>
    <col min="15874" max="15874" width="31.5703125" style="6" customWidth="1"/>
    <col min="15875" max="15880" width="15.85546875" style="6" customWidth="1"/>
    <col min="15881" max="15881" width="9" style="6"/>
    <col min="15882" max="15882" width="10.85546875" style="6" bestFit="1" customWidth="1"/>
    <col min="15883" max="16128" width="9" style="6"/>
    <col min="16129" max="16129" width="41.7109375" style="6" customWidth="1"/>
    <col min="16130" max="16130" width="31.5703125" style="6" customWidth="1"/>
    <col min="16131" max="16136" width="15.85546875" style="6" customWidth="1"/>
    <col min="16137" max="16137" width="9" style="6"/>
    <col min="16138" max="16138" width="10.85546875" style="6" bestFit="1" customWidth="1"/>
    <col min="16139" max="16384" width="9" style="6"/>
  </cols>
  <sheetData>
    <row r="1" spans="1:8" ht="33" customHeight="1">
      <c r="A1" s="492" t="s">
        <v>567</v>
      </c>
      <c r="B1" s="492"/>
      <c r="C1" s="492"/>
      <c r="D1" s="492"/>
      <c r="E1" s="492"/>
      <c r="F1" s="492"/>
      <c r="G1" s="492"/>
      <c r="H1" s="492"/>
    </row>
    <row r="2" spans="1:8" ht="33" customHeight="1">
      <c r="A2" s="492" t="s">
        <v>568</v>
      </c>
      <c r="B2" s="492"/>
      <c r="C2" s="492"/>
      <c r="D2" s="492"/>
      <c r="E2" s="492"/>
      <c r="F2" s="492"/>
      <c r="G2" s="492"/>
      <c r="H2" s="492"/>
    </row>
    <row r="3" spans="1:8" s="611" customFormat="1">
      <c r="A3" s="610" t="s">
        <v>569</v>
      </c>
      <c r="B3" s="611" t="s">
        <v>51</v>
      </c>
      <c r="H3" s="612" t="s">
        <v>570</v>
      </c>
    </row>
    <row r="4" spans="1:8" s="611" customFormat="1" ht="41.1" customHeight="1">
      <c r="A4" s="1832" t="s">
        <v>1590</v>
      </c>
      <c r="B4" s="1834" t="s">
        <v>1591</v>
      </c>
      <c r="C4" s="500" t="s">
        <v>571</v>
      </c>
      <c r="D4" s="1777" t="s">
        <v>572</v>
      </c>
      <c r="E4" s="1777"/>
      <c r="F4" s="1777"/>
      <c r="G4" s="613" t="s">
        <v>573</v>
      </c>
      <c r="H4" s="613" t="s">
        <v>574</v>
      </c>
    </row>
    <row r="5" spans="1:8" s="611" customFormat="1" ht="72.75" customHeight="1">
      <c r="A5" s="1833"/>
      <c r="B5" s="1835"/>
      <c r="C5" s="614" t="s">
        <v>575</v>
      </c>
      <c r="D5" s="615" t="s">
        <v>576</v>
      </c>
      <c r="E5" s="615" t="s">
        <v>577</v>
      </c>
      <c r="F5" s="615" t="s">
        <v>578</v>
      </c>
      <c r="G5" s="614" t="s">
        <v>579</v>
      </c>
      <c r="H5" s="614" t="s">
        <v>580</v>
      </c>
    </row>
    <row r="6" spans="1:8" ht="20.25" customHeight="1">
      <c r="A6" s="616" t="s">
        <v>581</v>
      </c>
      <c r="B6" s="617" t="s">
        <v>582</v>
      </c>
      <c r="C6" s="618">
        <v>78.7</v>
      </c>
      <c r="D6" s="618">
        <v>79.7</v>
      </c>
      <c r="E6" s="618">
        <v>84.3</v>
      </c>
      <c r="F6" s="618">
        <v>85.4</v>
      </c>
      <c r="G6" s="618">
        <v>2.4773384665728462</v>
      </c>
      <c r="H6" s="618">
        <v>9.601265557236685</v>
      </c>
    </row>
    <row r="7" spans="1:8" ht="20.25" customHeight="1">
      <c r="A7" s="619" t="s">
        <v>583</v>
      </c>
      <c r="B7" s="620" t="s">
        <v>584</v>
      </c>
      <c r="C7" s="618">
        <v>44</v>
      </c>
      <c r="D7" s="618" t="s">
        <v>192</v>
      </c>
      <c r="E7" s="618" t="s">
        <v>192</v>
      </c>
      <c r="F7" s="618" t="s">
        <v>192</v>
      </c>
      <c r="G7" s="618">
        <v>4.8329399141630898</v>
      </c>
      <c r="H7" s="618">
        <v>3.4744639806062221</v>
      </c>
    </row>
    <row r="8" spans="1:8" ht="20.25" customHeight="1">
      <c r="A8" s="619" t="s">
        <v>585</v>
      </c>
      <c r="B8" s="620" t="s">
        <v>586</v>
      </c>
      <c r="C8" s="618">
        <v>70.3</v>
      </c>
      <c r="D8" s="618" t="s">
        <v>192</v>
      </c>
      <c r="E8" s="618">
        <v>38.200000000000003</v>
      </c>
      <c r="F8" s="618">
        <v>35.4</v>
      </c>
      <c r="G8" s="618">
        <v>2.4364331013572658</v>
      </c>
      <c r="H8" s="618">
        <v>8.7914949896866137</v>
      </c>
    </row>
    <row r="9" spans="1:8" ht="20.25" customHeight="1">
      <c r="A9" s="616" t="s">
        <v>587</v>
      </c>
      <c r="B9" s="620" t="s">
        <v>588</v>
      </c>
      <c r="C9" s="618">
        <v>85.7</v>
      </c>
      <c r="D9" s="618" t="s">
        <v>192</v>
      </c>
      <c r="E9" s="618" t="s">
        <v>192</v>
      </c>
      <c r="F9" s="618">
        <v>33.299999999999997</v>
      </c>
      <c r="G9" s="618">
        <v>2.354472057317428</v>
      </c>
      <c r="H9" s="618">
        <v>10.694975374326058</v>
      </c>
    </row>
    <row r="10" spans="1:8" ht="20.25">
      <c r="A10" s="621" t="s">
        <v>1597</v>
      </c>
      <c r="B10" s="622" t="s">
        <v>1596</v>
      </c>
      <c r="C10" s="618">
        <v>74.7</v>
      </c>
      <c r="D10" s="618">
        <v>79.7</v>
      </c>
      <c r="E10" s="618">
        <v>75.599999999999994</v>
      </c>
      <c r="F10" s="618">
        <v>58.4</v>
      </c>
      <c r="G10" s="618">
        <v>2.8320281471459077</v>
      </c>
      <c r="H10" s="618">
        <v>8.8769040181972549</v>
      </c>
    </row>
    <row r="11" spans="1:8" ht="45.75" customHeight="1">
      <c r="A11" s="1836" t="s">
        <v>589</v>
      </c>
      <c r="B11" s="1836"/>
      <c r="C11" s="1836"/>
      <c r="D11" s="1836"/>
      <c r="E11" s="1837" t="s">
        <v>551</v>
      </c>
      <c r="F11" s="1837"/>
      <c r="G11" s="1837"/>
      <c r="H11" s="1837"/>
    </row>
  </sheetData>
  <mergeCells count="5">
    <mergeCell ref="A4:A5"/>
    <mergeCell ref="B4:B5"/>
    <mergeCell ref="D4:F4"/>
    <mergeCell ref="A11:D11"/>
    <mergeCell ref="E11:H11"/>
  </mergeCells>
  <pageMargins left="0.7" right="0.7" top="0.75" bottom="0.75" header="0.3" footer="0.3"/>
  <pageSetup paperSize="9" scale="4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M27"/>
  <sheetViews>
    <sheetView rightToLeft="1" topLeftCell="A10" zoomScaleNormal="100" workbookViewId="0">
      <selection activeCell="U28" sqref="U28"/>
    </sheetView>
  </sheetViews>
  <sheetFormatPr defaultRowHeight="15.75"/>
  <cols>
    <col min="1" max="1" width="19" style="6" customWidth="1"/>
    <col min="2" max="2" width="18" style="6" customWidth="1"/>
    <col min="3" max="8" width="15.85546875" style="6" customWidth="1"/>
    <col min="9" max="10" width="9" style="6"/>
    <col min="11" max="15" width="0" style="6" hidden="1" customWidth="1"/>
    <col min="16" max="256" width="9" style="6"/>
    <col min="257" max="257" width="19" style="6" customWidth="1"/>
    <col min="258" max="258" width="18" style="6" customWidth="1"/>
    <col min="259" max="264" width="15.85546875" style="6" customWidth="1"/>
    <col min="265" max="266" width="9" style="6"/>
    <col min="267" max="271" width="0" style="6" hidden="1" customWidth="1"/>
    <col min="272" max="512" width="9" style="6"/>
    <col min="513" max="513" width="19" style="6" customWidth="1"/>
    <col min="514" max="514" width="18" style="6" customWidth="1"/>
    <col min="515" max="520" width="15.85546875" style="6" customWidth="1"/>
    <col min="521" max="522" width="9" style="6"/>
    <col min="523" max="527" width="0" style="6" hidden="1" customWidth="1"/>
    <col min="528" max="768" width="9" style="6"/>
    <col min="769" max="769" width="19" style="6" customWidth="1"/>
    <col min="770" max="770" width="18" style="6" customWidth="1"/>
    <col min="771" max="776" width="15.85546875" style="6" customWidth="1"/>
    <col min="777" max="778" width="9" style="6"/>
    <col min="779" max="783" width="0" style="6" hidden="1" customWidth="1"/>
    <col min="784" max="1024" width="9" style="6"/>
    <col min="1025" max="1025" width="19" style="6" customWidth="1"/>
    <col min="1026" max="1026" width="18" style="6" customWidth="1"/>
    <col min="1027" max="1032" width="15.85546875" style="6" customWidth="1"/>
    <col min="1033" max="1034" width="9" style="6"/>
    <col min="1035" max="1039" width="0" style="6" hidden="1" customWidth="1"/>
    <col min="1040" max="1280" width="9" style="6"/>
    <col min="1281" max="1281" width="19" style="6" customWidth="1"/>
    <col min="1282" max="1282" width="18" style="6" customWidth="1"/>
    <col min="1283" max="1288" width="15.85546875" style="6" customWidth="1"/>
    <col min="1289" max="1290" width="9" style="6"/>
    <col min="1291" max="1295" width="0" style="6" hidden="1" customWidth="1"/>
    <col min="1296" max="1536" width="9" style="6"/>
    <col min="1537" max="1537" width="19" style="6" customWidth="1"/>
    <col min="1538" max="1538" width="18" style="6" customWidth="1"/>
    <col min="1539" max="1544" width="15.85546875" style="6" customWidth="1"/>
    <col min="1545" max="1546" width="9" style="6"/>
    <col min="1547" max="1551" width="0" style="6" hidden="1" customWidth="1"/>
    <col min="1552" max="1792" width="9" style="6"/>
    <col min="1793" max="1793" width="19" style="6" customWidth="1"/>
    <col min="1794" max="1794" width="18" style="6" customWidth="1"/>
    <col min="1795" max="1800" width="15.85546875" style="6" customWidth="1"/>
    <col min="1801" max="1802" width="9" style="6"/>
    <col min="1803" max="1807" width="0" style="6" hidden="1" customWidth="1"/>
    <col min="1808" max="2048" width="9" style="6"/>
    <col min="2049" max="2049" width="19" style="6" customWidth="1"/>
    <col min="2050" max="2050" width="18" style="6" customWidth="1"/>
    <col min="2051" max="2056" width="15.85546875" style="6" customWidth="1"/>
    <col min="2057" max="2058" width="9" style="6"/>
    <col min="2059" max="2063" width="0" style="6" hidden="1" customWidth="1"/>
    <col min="2064" max="2304" width="9" style="6"/>
    <col min="2305" max="2305" width="19" style="6" customWidth="1"/>
    <col min="2306" max="2306" width="18" style="6" customWidth="1"/>
    <col min="2307" max="2312" width="15.85546875" style="6" customWidth="1"/>
    <col min="2313" max="2314" width="9" style="6"/>
    <col min="2315" max="2319" width="0" style="6" hidden="1" customWidth="1"/>
    <col min="2320" max="2560" width="9" style="6"/>
    <col min="2561" max="2561" width="19" style="6" customWidth="1"/>
    <col min="2562" max="2562" width="18" style="6" customWidth="1"/>
    <col min="2563" max="2568" width="15.85546875" style="6" customWidth="1"/>
    <col min="2569" max="2570" width="9" style="6"/>
    <col min="2571" max="2575" width="0" style="6" hidden="1" customWidth="1"/>
    <col min="2576" max="2816" width="9" style="6"/>
    <col min="2817" max="2817" width="19" style="6" customWidth="1"/>
    <col min="2818" max="2818" width="18" style="6" customWidth="1"/>
    <col min="2819" max="2824" width="15.85546875" style="6" customWidth="1"/>
    <col min="2825" max="2826" width="9" style="6"/>
    <col min="2827" max="2831" width="0" style="6" hidden="1" customWidth="1"/>
    <col min="2832" max="3072" width="9" style="6"/>
    <col min="3073" max="3073" width="19" style="6" customWidth="1"/>
    <col min="3074" max="3074" width="18" style="6" customWidth="1"/>
    <col min="3075" max="3080" width="15.85546875" style="6" customWidth="1"/>
    <col min="3081" max="3082" width="9" style="6"/>
    <col min="3083" max="3087" width="0" style="6" hidden="1" customWidth="1"/>
    <col min="3088" max="3328" width="9" style="6"/>
    <col min="3329" max="3329" width="19" style="6" customWidth="1"/>
    <col min="3330" max="3330" width="18" style="6" customWidth="1"/>
    <col min="3331" max="3336" width="15.85546875" style="6" customWidth="1"/>
    <col min="3337" max="3338" width="9" style="6"/>
    <col min="3339" max="3343" width="0" style="6" hidden="1" customWidth="1"/>
    <col min="3344" max="3584" width="9" style="6"/>
    <col min="3585" max="3585" width="19" style="6" customWidth="1"/>
    <col min="3586" max="3586" width="18" style="6" customWidth="1"/>
    <col min="3587" max="3592" width="15.85546875" style="6" customWidth="1"/>
    <col min="3593" max="3594" width="9" style="6"/>
    <col min="3595" max="3599" width="0" style="6" hidden="1" customWidth="1"/>
    <col min="3600" max="3840" width="9" style="6"/>
    <col min="3841" max="3841" width="19" style="6" customWidth="1"/>
    <col min="3842" max="3842" width="18" style="6" customWidth="1"/>
    <col min="3843" max="3848" width="15.85546875" style="6" customWidth="1"/>
    <col min="3849" max="3850" width="9" style="6"/>
    <col min="3851" max="3855" width="0" style="6" hidden="1" customWidth="1"/>
    <col min="3856" max="4096" width="9" style="6"/>
    <col min="4097" max="4097" width="19" style="6" customWidth="1"/>
    <col min="4098" max="4098" width="18" style="6" customWidth="1"/>
    <col min="4099" max="4104" width="15.85546875" style="6" customWidth="1"/>
    <col min="4105" max="4106" width="9" style="6"/>
    <col min="4107" max="4111" width="0" style="6" hidden="1" customWidth="1"/>
    <col min="4112" max="4352" width="9" style="6"/>
    <col min="4353" max="4353" width="19" style="6" customWidth="1"/>
    <col min="4354" max="4354" width="18" style="6" customWidth="1"/>
    <col min="4355" max="4360" width="15.85546875" style="6" customWidth="1"/>
    <col min="4361" max="4362" width="9" style="6"/>
    <col min="4363" max="4367" width="0" style="6" hidden="1" customWidth="1"/>
    <col min="4368" max="4608" width="9" style="6"/>
    <col min="4609" max="4609" width="19" style="6" customWidth="1"/>
    <col min="4610" max="4610" width="18" style="6" customWidth="1"/>
    <col min="4611" max="4616" width="15.85546875" style="6" customWidth="1"/>
    <col min="4617" max="4618" width="9" style="6"/>
    <col min="4619" max="4623" width="0" style="6" hidden="1" customWidth="1"/>
    <col min="4624" max="4864" width="9" style="6"/>
    <col min="4865" max="4865" width="19" style="6" customWidth="1"/>
    <col min="4866" max="4866" width="18" style="6" customWidth="1"/>
    <col min="4867" max="4872" width="15.85546875" style="6" customWidth="1"/>
    <col min="4873" max="4874" width="9" style="6"/>
    <col min="4875" max="4879" width="0" style="6" hidden="1" customWidth="1"/>
    <col min="4880" max="5120" width="9" style="6"/>
    <col min="5121" max="5121" width="19" style="6" customWidth="1"/>
    <col min="5122" max="5122" width="18" style="6" customWidth="1"/>
    <col min="5123" max="5128" width="15.85546875" style="6" customWidth="1"/>
    <col min="5129" max="5130" width="9" style="6"/>
    <col min="5131" max="5135" width="0" style="6" hidden="1" customWidth="1"/>
    <col min="5136" max="5376" width="9" style="6"/>
    <col min="5377" max="5377" width="19" style="6" customWidth="1"/>
    <col min="5378" max="5378" width="18" style="6" customWidth="1"/>
    <col min="5379" max="5384" width="15.85546875" style="6" customWidth="1"/>
    <col min="5385" max="5386" width="9" style="6"/>
    <col min="5387" max="5391" width="0" style="6" hidden="1" customWidth="1"/>
    <col min="5392" max="5632" width="9" style="6"/>
    <col min="5633" max="5633" width="19" style="6" customWidth="1"/>
    <col min="5634" max="5634" width="18" style="6" customWidth="1"/>
    <col min="5635" max="5640" width="15.85546875" style="6" customWidth="1"/>
    <col min="5641" max="5642" width="9" style="6"/>
    <col min="5643" max="5647" width="0" style="6" hidden="1" customWidth="1"/>
    <col min="5648" max="5888" width="9" style="6"/>
    <col min="5889" max="5889" width="19" style="6" customWidth="1"/>
    <col min="5890" max="5890" width="18" style="6" customWidth="1"/>
    <col min="5891" max="5896" width="15.85546875" style="6" customWidth="1"/>
    <col min="5897" max="5898" width="9" style="6"/>
    <col min="5899" max="5903" width="0" style="6" hidden="1" customWidth="1"/>
    <col min="5904" max="6144" width="9" style="6"/>
    <col min="6145" max="6145" width="19" style="6" customWidth="1"/>
    <col min="6146" max="6146" width="18" style="6" customWidth="1"/>
    <col min="6147" max="6152" width="15.85546875" style="6" customWidth="1"/>
    <col min="6153" max="6154" width="9" style="6"/>
    <col min="6155" max="6159" width="0" style="6" hidden="1" customWidth="1"/>
    <col min="6160" max="6400" width="9" style="6"/>
    <col min="6401" max="6401" width="19" style="6" customWidth="1"/>
    <col min="6402" max="6402" width="18" style="6" customWidth="1"/>
    <col min="6403" max="6408" width="15.85546875" style="6" customWidth="1"/>
    <col min="6409" max="6410" width="9" style="6"/>
    <col min="6411" max="6415" width="0" style="6" hidden="1" customWidth="1"/>
    <col min="6416" max="6656" width="9" style="6"/>
    <col min="6657" max="6657" width="19" style="6" customWidth="1"/>
    <col min="6658" max="6658" width="18" style="6" customWidth="1"/>
    <col min="6659" max="6664" width="15.85546875" style="6" customWidth="1"/>
    <col min="6665" max="6666" width="9" style="6"/>
    <col min="6667" max="6671" width="0" style="6" hidden="1" customWidth="1"/>
    <col min="6672" max="6912" width="9" style="6"/>
    <col min="6913" max="6913" width="19" style="6" customWidth="1"/>
    <col min="6914" max="6914" width="18" style="6" customWidth="1"/>
    <col min="6915" max="6920" width="15.85546875" style="6" customWidth="1"/>
    <col min="6921" max="6922" width="9" style="6"/>
    <col min="6923" max="6927" width="0" style="6" hidden="1" customWidth="1"/>
    <col min="6928" max="7168" width="9" style="6"/>
    <col min="7169" max="7169" width="19" style="6" customWidth="1"/>
    <col min="7170" max="7170" width="18" style="6" customWidth="1"/>
    <col min="7171" max="7176" width="15.85546875" style="6" customWidth="1"/>
    <col min="7177" max="7178" width="9" style="6"/>
    <col min="7179" max="7183" width="0" style="6" hidden="1" customWidth="1"/>
    <col min="7184" max="7424" width="9" style="6"/>
    <col min="7425" max="7425" width="19" style="6" customWidth="1"/>
    <col min="7426" max="7426" width="18" style="6" customWidth="1"/>
    <col min="7427" max="7432" width="15.85546875" style="6" customWidth="1"/>
    <col min="7433" max="7434" width="9" style="6"/>
    <col min="7435" max="7439" width="0" style="6" hidden="1" customWidth="1"/>
    <col min="7440" max="7680" width="9" style="6"/>
    <col min="7681" max="7681" width="19" style="6" customWidth="1"/>
    <col min="7682" max="7682" width="18" style="6" customWidth="1"/>
    <col min="7683" max="7688" width="15.85546875" style="6" customWidth="1"/>
    <col min="7689" max="7690" width="9" style="6"/>
    <col min="7691" max="7695" width="0" style="6" hidden="1" customWidth="1"/>
    <col min="7696" max="7936" width="9" style="6"/>
    <col min="7937" max="7937" width="19" style="6" customWidth="1"/>
    <col min="7938" max="7938" width="18" style="6" customWidth="1"/>
    <col min="7939" max="7944" width="15.85546875" style="6" customWidth="1"/>
    <col min="7945" max="7946" width="9" style="6"/>
    <col min="7947" max="7951" width="0" style="6" hidden="1" customWidth="1"/>
    <col min="7952" max="8192" width="9" style="6"/>
    <col min="8193" max="8193" width="19" style="6" customWidth="1"/>
    <col min="8194" max="8194" width="18" style="6" customWidth="1"/>
    <col min="8195" max="8200" width="15.85546875" style="6" customWidth="1"/>
    <col min="8201" max="8202" width="9" style="6"/>
    <col min="8203" max="8207" width="0" style="6" hidden="1" customWidth="1"/>
    <col min="8208" max="8448" width="9" style="6"/>
    <col min="8449" max="8449" width="19" style="6" customWidth="1"/>
    <col min="8450" max="8450" width="18" style="6" customWidth="1"/>
    <col min="8451" max="8456" width="15.85546875" style="6" customWidth="1"/>
    <col min="8457" max="8458" width="9" style="6"/>
    <col min="8459" max="8463" width="0" style="6" hidden="1" customWidth="1"/>
    <col min="8464" max="8704" width="9" style="6"/>
    <col min="8705" max="8705" width="19" style="6" customWidth="1"/>
    <col min="8706" max="8706" width="18" style="6" customWidth="1"/>
    <col min="8707" max="8712" width="15.85546875" style="6" customWidth="1"/>
    <col min="8713" max="8714" width="9" style="6"/>
    <col min="8715" max="8719" width="0" style="6" hidden="1" customWidth="1"/>
    <col min="8720" max="8960" width="9" style="6"/>
    <col min="8961" max="8961" width="19" style="6" customWidth="1"/>
    <col min="8962" max="8962" width="18" style="6" customWidth="1"/>
    <col min="8963" max="8968" width="15.85546875" style="6" customWidth="1"/>
    <col min="8969" max="8970" width="9" style="6"/>
    <col min="8971" max="8975" width="0" style="6" hidden="1" customWidth="1"/>
    <col min="8976" max="9216" width="9" style="6"/>
    <col min="9217" max="9217" width="19" style="6" customWidth="1"/>
    <col min="9218" max="9218" width="18" style="6" customWidth="1"/>
    <col min="9219" max="9224" width="15.85546875" style="6" customWidth="1"/>
    <col min="9225" max="9226" width="9" style="6"/>
    <col min="9227" max="9231" width="0" style="6" hidden="1" customWidth="1"/>
    <col min="9232" max="9472" width="9" style="6"/>
    <col min="9473" max="9473" width="19" style="6" customWidth="1"/>
    <col min="9474" max="9474" width="18" style="6" customWidth="1"/>
    <col min="9475" max="9480" width="15.85546875" style="6" customWidth="1"/>
    <col min="9481" max="9482" width="9" style="6"/>
    <col min="9483" max="9487" width="0" style="6" hidden="1" customWidth="1"/>
    <col min="9488" max="9728" width="9" style="6"/>
    <col min="9729" max="9729" width="19" style="6" customWidth="1"/>
    <col min="9730" max="9730" width="18" style="6" customWidth="1"/>
    <col min="9731" max="9736" width="15.85546875" style="6" customWidth="1"/>
    <col min="9737" max="9738" width="9" style="6"/>
    <col min="9739" max="9743" width="0" style="6" hidden="1" customWidth="1"/>
    <col min="9744" max="9984" width="9" style="6"/>
    <col min="9985" max="9985" width="19" style="6" customWidth="1"/>
    <col min="9986" max="9986" width="18" style="6" customWidth="1"/>
    <col min="9987" max="9992" width="15.85546875" style="6" customWidth="1"/>
    <col min="9993" max="9994" width="9" style="6"/>
    <col min="9995" max="9999" width="0" style="6" hidden="1" customWidth="1"/>
    <col min="10000" max="10240" width="9" style="6"/>
    <col min="10241" max="10241" width="19" style="6" customWidth="1"/>
    <col min="10242" max="10242" width="18" style="6" customWidth="1"/>
    <col min="10243" max="10248" width="15.85546875" style="6" customWidth="1"/>
    <col min="10249" max="10250" width="9" style="6"/>
    <col min="10251" max="10255" width="0" style="6" hidden="1" customWidth="1"/>
    <col min="10256" max="10496" width="9" style="6"/>
    <col min="10497" max="10497" width="19" style="6" customWidth="1"/>
    <col min="10498" max="10498" width="18" style="6" customWidth="1"/>
    <col min="10499" max="10504" width="15.85546875" style="6" customWidth="1"/>
    <col min="10505" max="10506" width="9" style="6"/>
    <col min="10507" max="10511" width="0" style="6" hidden="1" customWidth="1"/>
    <col min="10512" max="10752" width="9" style="6"/>
    <col min="10753" max="10753" width="19" style="6" customWidth="1"/>
    <col min="10754" max="10754" width="18" style="6" customWidth="1"/>
    <col min="10755" max="10760" width="15.85546875" style="6" customWidth="1"/>
    <col min="10761" max="10762" width="9" style="6"/>
    <col min="10763" max="10767" width="0" style="6" hidden="1" customWidth="1"/>
    <col min="10768" max="11008" width="9" style="6"/>
    <col min="11009" max="11009" width="19" style="6" customWidth="1"/>
    <col min="11010" max="11010" width="18" style="6" customWidth="1"/>
    <col min="11011" max="11016" width="15.85546875" style="6" customWidth="1"/>
    <col min="11017" max="11018" width="9" style="6"/>
    <col min="11019" max="11023" width="0" style="6" hidden="1" customWidth="1"/>
    <col min="11024" max="11264" width="9" style="6"/>
    <col min="11265" max="11265" width="19" style="6" customWidth="1"/>
    <col min="11266" max="11266" width="18" style="6" customWidth="1"/>
    <col min="11267" max="11272" width="15.85546875" style="6" customWidth="1"/>
    <col min="11273" max="11274" width="9" style="6"/>
    <col min="11275" max="11279" width="0" style="6" hidden="1" customWidth="1"/>
    <col min="11280" max="11520" width="9" style="6"/>
    <col min="11521" max="11521" width="19" style="6" customWidth="1"/>
    <col min="11522" max="11522" width="18" style="6" customWidth="1"/>
    <col min="11523" max="11528" width="15.85546875" style="6" customWidth="1"/>
    <col min="11529" max="11530" width="9" style="6"/>
    <col min="11531" max="11535" width="0" style="6" hidden="1" customWidth="1"/>
    <col min="11536" max="11776" width="9" style="6"/>
    <col min="11777" max="11777" width="19" style="6" customWidth="1"/>
    <col min="11778" max="11778" width="18" style="6" customWidth="1"/>
    <col min="11779" max="11784" width="15.85546875" style="6" customWidth="1"/>
    <col min="11785" max="11786" width="9" style="6"/>
    <col min="11787" max="11791" width="0" style="6" hidden="1" customWidth="1"/>
    <col min="11792" max="12032" width="9" style="6"/>
    <col min="12033" max="12033" width="19" style="6" customWidth="1"/>
    <col min="12034" max="12034" width="18" style="6" customWidth="1"/>
    <col min="12035" max="12040" width="15.85546875" style="6" customWidth="1"/>
    <col min="12041" max="12042" width="9" style="6"/>
    <col min="12043" max="12047" width="0" style="6" hidden="1" customWidth="1"/>
    <col min="12048" max="12288" width="9" style="6"/>
    <col min="12289" max="12289" width="19" style="6" customWidth="1"/>
    <col min="12290" max="12290" width="18" style="6" customWidth="1"/>
    <col min="12291" max="12296" width="15.85546875" style="6" customWidth="1"/>
    <col min="12297" max="12298" width="9" style="6"/>
    <col min="12299" max="12303" width="0" style="6" hidden="1" customWidth="1"/>
    <col min="12304" max="12544" width="9" style="6"/>
    <col min="12545" max="12545" width="19" style="6" customWidth="1"/>
    <col min="12546" max="12546" width="18" style="6" customWidth="1"/>
    <col min="12547" max="12552" width="15.85546875" style="6" customWidth="1"/>
    <col min="12553" max="12554" width="9" style="6"/>
    <col min="12555" max="12559" width="0" style="6" hidden="1" customWidth="1"/>
    <col min="12560" max="12800" width="9" style="6"/>
    <col min="12801" max="12801" width="19" style="6" customWidth="1"/>
    <col min="12802" max="12802" width="18" style="6" customWidth="1"/>
    <col min="12803" max="12808" width="15.85546875" style="6" customWidth="1"/>
    <col min="12809" max="12810" width="9" style="6"/>
    <col min="12811" max="12815" width="0" style="6" hidden="1" customWidth="1"/>
    <col min="12816" max="13056" width="9" style="6"/>
    <col min="13057" max="13057" width="19" style="6" customWidth="1"/>
    <col min="13058" max="13058" width="18" style="6" customWidth="1"/>
    <col min="13059" max="13064" width="15.85546875" style="6" customWidth="1"/>
    <col min="13065" max="13066" width="9" style="6"/>
    <col min="13067" max="13071" width="0" style="6" hidden="1" customWidth="1"/>
    <col min="13072" max="13312" width="9" style="6"/>
    <col min="13313" max="13313" width="19" style="6" customWidth="1"/>
    <col min="13314" max="13314" width="18" style="6" customWidth="1"/>
    <col min="13315" max="13320" width="15.85546875" style="6" customWidth="1"/>
    <col min="13321" max="13322" width="9" style="6"/>
    <col min="13323" max="13327" width="0" style="6" hidden="1" customWidth="1"/>
    <col min="13328" max="13568" width="9" style="6"/>
    <col min="13569" max="13569" width="19" style="6" customWidth="1"/>
    <col min="13570" max="13570" width="18" style="6" customWidth="1"/>
    <col min="13571" max="13576" width="15.85546875" style="6" customWidth="1"/>
    <col min="13577" max="13578" width="9" style="6"/>
    <col min="13579" max="13583" width="0" style="6" hidden="1" customWidth="1"/>
    <col min="13584" max="13824" width="9" style="6"/>
    <col min="13825" max="13825" width="19" style="6" customWidth="1"/>
    <col min="13826" max="13826" width="18" style="6" customWidth="1"/>
    <col min="13827" max="13832" width="15.85546875" style="6" customWidth="1"/>
    <col min="13833" max="13834" width="9" style="6"/>
    <col min="13835" max="13839" width="0" style="6" hidden="1" customWidth="1"/>
    <col min="13840" max="14080" width="9" style="6"/>
    <col min="14081" max="14081" width="19" style="6" customWidth="1"/>
    <col min="14082" max="14082" width="18" style="6" customWidth="1"/>
    <col min="14083" max="14088" width="15.85546875" style="6" customWidth="1"/>
    <col min="14089" max="14090" width="9" style="6"/>
    <col min="14091" max="14095" width="0" style="6" hidden="1" customWidth="1"/>
    <col min="14096" max="14336" width="9" style="6"/>
    <col min="14337" max="14337" width="19" style="6" customWidth="1"/>
    <col min="14338" max="14338" width="18" style="6" customWidth="1"/>
    <col min="14339" max="14344" width="15.85546875" style="6" customWidth="1"/>
    <col min="14345" max="14346" width="9" style="6"/>
    <col min="14347" max="14351" width="0" style="6" hidden="1" customWidth="1"/>
    <col min="14352" max="14592" width="9" style="6"/>
    <col min="14593" max="14593" width="19" style="6" customWidth="1"/>
    <col min="14594" max="14594" width="18" style="6" customWidth="1"/>
    <col min="14595" max="14600" width="15.85546875" style="6" customWidth="1"/>
    <col min="14601" max="14602" width="9" style="6"/>
    <col min="14603" max="14607" width="0" style="6" hidden="1" customWidth="1"/>
    <col min="14608" max="14848" width="9" style="6"/>
    <col min="14849" max="14849" width="19" style="6" customWidth="1"/>
    <col min="14850" max="14850" width="18" style="6" customWidth="1"/>
    <col min="14851" max="14856" width="15.85546875" style="6" customWidth="1"/>
    <col min="14857" max="14858" width="9" style="6"/>
    <col min="14859" max="14863" width="0" style="6" hidden="1" customWidth="1"/>
    <col min="14864" max="15104" width="9" style="6"/>
    <col min="15105" max="15105" width="19" style="6" customWidth="1"/>
    <col min="15106" max="15106" width="18" style="6" customWidth="1"/>
    <col min="15107" max="15112" width="15.85546875" style="6" customWidth="1"/>
    <col min="15113" max="15114" width="9" style="6"/>
    <col min="15115" max="15119" width="0" style="6" hidden="1" customWidth="1"/>
    <col min="15120" max="15360" width="9" style="6"/>
    <col min="15361" max="15361" width="19" style="6" customWidth="1"/>
    <col min="15362" max="15362" width="18" style="6" customWidth="1"/>
    <col min="15363" max="15368" width="15.85546875" style="6" customWidth="1"/>
    <col min="15369" max="15370" width="9" style="6"/>
    <col min="15371" max="15375" width="0" style="6" hidden="1" customWidth="1"/>
    <col min="15376" max="15616" width="9" style="6"/>
    <col min="15617" max="15617" width="19" style="6" customWidth="1"/>
    <col min="15618" max="15618" width="18" style="6" customWidth="1"/>
    <col min="15619" max="15624" width="15.85546875" style="6" customWidth="1"/>
    <col min="15625" max="15626" width="9" style="6"/>
    <col min="15627" max="15631" width="0" style="6" hidden="1" customWidth="1"/>
    <col min="15632" max="15872" width="9" style="6"/>
    <col min="15873" max="15873" width="19" style="6" customWidth="1"/>
    <col min="15874" max="15874" width="18" style="6" customWidth="1"/>
    <col min="15875" max="15880" width="15.85546875" style="6" customWidth="1"/>
    <col min="15881" max="15882" width="9" style="6"/>
    <col min="15883" max="15887" width="0" style="6" hidden="1" customWidth="1"/>
    <col min="15888" max="16128" width="9" style="6"/>
    <col min="16129" max="16129" width="19" style="6" customWidth="1"/>
    <col min="16130" max="16130" width="18" style="6" customWidth="1"/>
    <col min="16131" max="16136" width="15.85546875" style="6" customWidth="1"/>
    <col min="16137" max="16138" width="9" style="6"/>
    <col min="16139" max="16143" width="0" style="6" hidden="1" customWidth="1"/>
    <col min="16144" max="16384" width="9" style="6"/>
  </cols>
  <sheetData>
    <row r="1" spans="1:13" ht="33" customHeight="1">
      <c r="A1" s="492" t="s">
        <v>590</v>
      </c>
      <c r="B1" s="492"/>
      <c r="C1" s="492"/>
      <c r="D1" s="492"/>
      <c r="E1" s="492"/>
      <c r="F1" s="492"/>
      <c r="G1" s="492"/>
      <c r="H1" s="492"/>
    </row>
    <row r="2" spans="1:13" ht="33" customHeight="1">
      <c r="A2" s="492" t="s">
        <v>591</v>
      </c>
      <c r="B2" s="492"/>
      <c r="C2" s="492"/>
      <c r="D2" s="492"/>
      <c r="E2" s="492"/>
      <c r="F2" s="492"/>
      <c r="G2" s="492"/>
      <c r="H2" s="492"/>
    </row>
    <row r="3" spans="1:13" s="611" customFormat="1">
      <c r="A3" s="610" t="s">
        <v>1565</v>
      </c>
      <c r="B3" s="611" t="s">
        <v>51</v>
      </c>
      <c r="H3" s="612" t="s">
        <v>592</v>
      </c>
    </row>
    <row r="4" spans="1:13" s="611" customFormat="1" ht="41.1" customHeight="1">
      <c r="A4" s="1773" t="s">
        <v>40</v>
      </c>
      <c r="B4" s="1824" t="s">
        <v>41</v>
      </c>
      <c r="C4" s="500" t="s">
        <v>571</v>
      </c>
      <c r="D4" s="1777" t="s">
        <v>572</v>
      </c>
      <c r="E4" s="1777"/>
      <c r="F4" s="1777"/>
      <c r="G4" s="613" t="s">
        <v>573</v>
      </c>
      <c r="H4" s="613" t="s">
        <v>574</v>
      </c>
    </row>
    <row r="5" spans="1:13" s="611" customFormat="1" ht="72.75" customHeight="1">
      <c r="A5" s="1774"/>
      <c r="B5" s="1825"/>
      <c r="C5" s="614" t="s">
        <v>575</v>
      </c>
      <c r="D5" s="615" t="s">
        <v>576</v>
      </c>
      <c r="E5" s="615" t="s">
        <v>577</v>
      </c>
      <c r="F5" s="615" t="s">
        <v>578</v>
      </c>
      <c r="G5" s="614" t="s">
        <v>579</v>
      </c>
      <c r="H5" s="614" t="s">
        <v>580</v>
      </c>
    </row>
    <row r="6" spans="1:13" ht="20.25" customHeight="1">
      <c r="A6" s="616" t="s">
        <v>175</v>
      </c>
      <c r="B6" s="617" t="s">
        <v>4</v>
      </c>
      <c r="C6" s="618">
        <v>59.7</v>
      </c>
      <c r="D6" s="618">
        <v>69.8</v>
      </c>
      <c r="E6" s="618">
        <v>66.7</v>
      </c>
      <c r="F6" s="618">
        <v>69.3</v>
      </c>
      <c r="G6" s="618">
        <v>4.0999999999999996</v>
      </c>
      <c r="H6" s="618">
        <v>4.9000000000000004</v>
      </c>
    </row>
    <row r="7" spans="1:13" ht="20.25" customHeight="1">
      <c r="A7" s="619" t="s">
        <v>176</v>
      </c>
      <c r="B7" s="620" t="s">
        <v>6</v>
      </c>
      <c r="C7" s="618">
        <v>72.099999999999994</v>
      </c>
      <c r="D7" s="618">
        <v>100</v>
      </c>
      <c r="E7" s="618">
        <v>59.3</v>
      </c>
      <c r="F7" s="618">
        <v>80.8</v>
      </c>
      <c r="G7" s="618">
        <v>4.4000000000000004</v>
      </c>
      <c r="H7" s="618">
        <v>5.4</v>
      </c>
    </row>
    <row r="8" spans="1:13" ht="20.25" customHeight="1">
      <c r="A8" s="619" t="s">
        <v>177</v>
      </c>
      <c r="B8" s="620" t="s">
        <v>8</v>
      </c>
      <c r="C8" s="618">
        <v>66.5</v>
      </c>
      <c r="D8" s="618">
        <v>78</v>
      </c>
      <c r="E8" s="618">
        <v>78</v>
      </c>
      <c r="F8" s="618">
        <v>83</v>
      </c>
      <c r="G8" s="618">
        <v>3.3</v>
      </c>
      <c r="H8" s="618">
        <v>7.7</v>
      </c>
    </row>
    <row r="9" spans="1:13" ht="20.25" customHeight="1">
      <c r="A9" s="619" t="s">
        <v>178</v>
      </c>
      <c r="B9" s="620" t="s">
        <v>10</v>
      </c>
      <c r="C9" s="618">
        <v>71.3</v>
      </c>
      <c r="D9" s="618">
        <v>94.1</v>
      </c>
      <c r="E9" s="618">
        <v>94.9</v>
      </c>
      <c r="F9" s="618">
        <v>82.5</v>
      </c>
      <c r="G9" s="618">
        <v>4.4000000000000004</v>
      </c>
      <c r="H9" s="618">
        <v>5.3</v>
      </c>
      <c r="K9" s="6">
        <v>271</v>
      </c>
      <c r="L9" s="6">
        <v>69.7</v>
      </c>
      <c r="M9" s="6">
        <f>K9*L9*365</f>
        <v>6894375.5</v>
      </c>
    </row>
    <row r="10" spans="1:13" ht="20.25" customHeight="1">
      <c r="A10" s="619" t="s">
        <v>179</v>
      </c>
      <c r="B10" s="620" t="s">
        <v>11</v>
      </c>
      <c r="C10" s="618">
        <v>74</v>
      </c>
      <c r="D10" s="618">
        <v>105.8</v>
      </c>
      <c r="E10" s="618">
        <v>86.6</v>
      </c>
      <c r="F10" s="618">
        <v>77.599999999999994</v>
      </c>
      <c r="G10" s="618">
        <v>4.4000000000000004</v>
      </c>
      <c r="H10" s="618">
        <v>5.6</v>
      </c>
      <c r="K10" s="6">
        <v>153</v>
      </c>
      <c r="L10" s="6">
        <v>68.7</v>
      </c>
      <c r="M10" s="6">
        <f>K10*L10*365</f>
        <v>3836551.5</v>
      </c>
    </row>
    <row r="11" spans="1:13" ht="20.25" customHeight="1">
      <c r="A11" s="619" t="s">
        <v>180</v>
      </c>
      <c r="B11" s="620" t="s">
        <v>13</v>
      </c>
      <c r="C11" s="618">
        <v>73.8</v>
      </c>
      <c r="D11" s="618">
        <v>91</v>
      </c>
      <c r="E11" s="618">
        <v>92</v>
      </c>
      <c r="F11" s="618">
        <v>96</v>
      </c>
      <c r="G11" s="618">
        <v>5.5</v>
      </c>
      <c r="H11" s="618">
        <v>4.7</v>
      </c>
      <c r="K11" s="6">
        <f>SUM(K9:K10)</f>
        <v>424</v>
      </c>
      <c r="M11" s="6">
        <f>SUM(M9:M10)</f>
        <v>10730927</v>
      </c>
    </row>
    <row r="12" spans="1:13" ht="20.25" customHeight="1">
      <c r="A12" s="619" t="s">
        <v>182</v>
      </c>
      <c r="B12" s="620" t="s">
        <v>14</v>
      </c>
      <c r="C12" s="618">
        <v>55.2</v>
      </c>
      <c r="D12" s="618">
        <v>85.6</v>
      </c>
      <c r="E12" s="618">
        <v>75.099999999999994</v>
      </c>
      <c r="F12" s="618">
        <v>82.7</v>
      </c>
      <c r="G12" s="618">
        <v>3.7</v>
      </c>
      <c r="H12" s="618">
        <v>5.4</v>
      </c>
      <c r="K12" s="6">
        <f>K11*365</f>
        <v>154760</v>
      </c>
      <c r="M12" s="6">
        <f>M11/K12</f>
        <v>69.33915094339622</v>
      </c>
    </row>
    <row r="13" spans="1:13" ht="20.25" customHeight="1">
      <c r="A13" s="619" t="s">
        <v>183</v>
      </c>
      <c r="B13" s="620" t="s">
        <v>16</v>
      </c>
      <c r="C13" s="618">
        <v>55.5</v>
      </c>
      <c r="D13" s="618">
        <v>97.5</v>
      </c>
      <c r="E13" s="618">
        <v>61.2</v>
      </c>
      <c r="F13" s="618">
        <v>85.7</v>
      </c>
      <c r="G13" s="618">
        <v>4.7</v>
      </c>
      <c r="H13" s="618">
        <v>3.1</v>
      </c>
    </row>
    <row r="14" spans="1:13" ht="20.25" customHeight="1">
      <c r="A14" s="619" t="s">
        <v>200</v>
      </c>
      <c r="B14" s="620" t="s">
        <v>18</v>
      </c>
      <c r="C14" s="618">
        <v>42</v>
      </c>
      <c r="D14" s="618">
        <v>97.3</v>
      </c>
      <c r="E14" s="618">
        <v>57.4</v>
      </c>
      <c r="F14" s="618">
        <v>41.3</v>
      </c>
      <c r="G14" s="618">
        <v>3.3</v>
      </c>
      <c r="H14" s="618">
        <v>4.0999999999999996</v>
      </c>
    </row>
    <row r="15" spans="1:13" ht="20.25" customHeight="1">
      <c r="A15" s="619" t="s">
        <v>184</v>
      </c>
      <c r="B15" s="620" t="s">
        <v>20</v>
      </c>
      <c r="C15" s="618">
        <v>67.3</v>
      </c>
      <c r="D15" s="618">
        <v>75.8</v>
      </c>
      <c r="E15" s="618">
        <v>76.099999999999994</v>
      </c>
      <c r="F15" s="618">
        <v>71.3</v>
      </c>
      <c r="G15" s="618">
        <v>4.8</v>
      </c>
      <c r="H15" s="618">
        <v>4.9000000000000004</v>
      </c>
    </row>
    <row r="16" spans="1:13" ht="20.25" customHeight="1">
      <c r="A16" s="619" t="s">
        <v>45</v>
      </c>
      <c r="B16" s="620" t="s">
        <v>21</v>
      </c>
      <c r="C16" s="618">
        <v>65.099999999999994</v>
      </c>
      <c r="D16" s="618">
        <v>13.8</v>
      </c>
      <c r="E16" s="618" t="s">
        <v>192</v>
      </c>
      <c r="F16" s="618">
        <v>83.9</v>
      </c>
      <c r="G16" s="618">
        <v>4.8</v>
      </c>
      <c r="H16" s="618">
        <v>4.2</v>
      </c>
    </row>
    <row r="17" spans="1:8" ht="20.25" customHeight="1">
      <c r="A17" s="619" t="s">
        <v>185</v>
      </c>
      <c r="B17" s="620" t="s">
        <v>23</v>
      </c>
      <c r="C17" s="618">
        <v>62.6</v>
      </c>
      <c r="D17" s="618">
        <v>72.400000000000006</v>
      </c>
      <c r="E17" s="618">
        <v>116</v>
      </c>
      <c r="F17" s="618">
        <v>73.3</v>
      </c>
      <c r="G17" s="618">
        <v>3.5</v>
      </c>
      <c r="H17" s="618">
        <v>5.7</v>
      </c>
    </row>
    <row r="18" spans="1:8" ht="20.25" customHeight="1">
      <c r="A18" s="619" t="s">
        <v>24</v>
      </c>
      <c r="B18" s="620" t="s">
        <v>25</v>
      </c>
      <c r="C18" s="618">
        <v>68.400000000000006</v>
      </c>
      <c r="D18" s="618">
        <v>98.4</v>
      </c>
      <c r="E18" s="618">
        <v>72.7</v>
      </c>
      <c r="F18" s="618">
        <v>89.9</v>
      </c>
      <c r="G18" s="618">
        <v>4.5999999999999996</v>
      </c>
      <c r="H18" s="618">
        <v>4.7</v>
      </c>
    </row>
    <row r="19" spans="1:8" ht="20.25" customHeight="1">
      <c r="A19" s="619" t="s">
        <v>187</v>
      </c>
      <c r="B19" s="620" t="s">
        <v>26</v>
      </c>
      <c r="C19" s="618">
        <v>37.9</v>
      </c>
      <c r="D19" s="618">
        <v>64.2</v>
      </c>
      <c r="E19" s="618">
        <v>75.8</v>
      </c>
      <c r="F19" s="618">
        <v>53.6</v>
      </c>
      <c r="G19" s="618">
        <v>2.7</v>
      </c>
      <c r="H19" s="618">
        <v>4.4000000000000004</v>
      </c>
    </row>
    <row r="20" spans="1:8" ht="20.25" customHeight="1">
      <c r="A20" s="619" t="s">
        <v>27</v>
      </c>
      <c r="B20" s="620" t="s">
        <v>28</v>
      </c>
      <c r="C20" s="618">
        <v>47.6</v>
      </c>
      <c r="D20" s="618">
        <v>45</v>
      </c>
      <c r="E20" s="618">
        <v>72.7</v>
      </c>
      <c r="F20" s="618">
        <v>69</v>
      </c>
      <c r="G20" s="618">
        <v>4.2</v>
      </c>
      <c r="H20" s="618">
        <v>5.4</v>
      </c>
    </row>
    <row r="21" spans="1:8" ht="20.25" customHeight="1">
      <c r="A21" s="619" t="s">
        <v>188</v>
      </c>
      <c r="B21" s="620" t="s">
        <v>189</v>
      </c>
      <c r="C21" s="618">
        <v>79.3</v>
      </c>
      <c r="D21" s="618">
        <v>97.1</v>
      </c>
      <c r="E21" s="618">
        <v>100</v>
      </c>
      <c r="F21" s="618">
        <v>67.400000000000006</v>
      </c>
      <c r="G21" s="618">
        <v>5.7</v>
      </c>
      <c r="H21" s="618">
        <v>4.9000000000000004</v>
      </c>
    </row>
    <row r="22" spans="1:8" ht="20.25" customHeight="1">
      <c r="A22" s="619" t="s">
        <v>190</v>
      </c>
      <c r="B22" s="620" t="s">
        <v>295</v>
      </c>
      <c r="C22" s="618">
        <v>66.7</v>
      </c>
      <c r="D22" s="618">
        <v>89.3</v>
      </c>
      <c r="E22" s="618">
        <v>54.3</v>
      </c>
      <c r="F22" s="618">
        <v>79.599999999999994</v>
      </c>
      <c r="G22" s="618">
        <v>6.5</v>
      </c>
      <c r="H22" s="618">
        <v>3.8</v>
      </c>
    </row>
    <row r="23" spans="1:8" ht="20.25" customHeight="1">
      <c r="A23" s="619" t="s">
        <v>202</v>
      </c>
      <c r="B23" s="620" t="s">
        <v>33</v>
      </c>
      <c r="C23" s="618">
        <v>40.799999999999997</v>
      </c>
      <c r="D23" s="618">
        <v>106.9</v>
      </c>
      <c r="E23" s="618">
        <v>83.5</v>
      </c>
      <c r="F23" s="618">
        <v>44.1</v>
      </c>
      <c r="G23" s="618">
        <v>4.4000000000000004</v>
      </c>
      <c r="H23" s="618">
        <v>3.2</v>
      </c>
    </row>
    <row r="24" spans="1:8" ht="20.25" customHeight="1">
      <c r="A24" s="619" t="s">
        <v>34</v>
      </c>
      <c r="B24" s="620" t="s">
        <v>549</v>
      </c>
      <c r="C24" s="618">
        <v>62.3</v>
      </c>
      <c r="D24" s="618">
        <v>68.8</v>
      </c>
      <c r="E24" s="618">
        <v>84.9</v>
      </c>
      <c r="F24" s="618">
        <v>75.3</v>
      </c>
      <c r="G24" s="618">
        <v>7</v>
      </c>
      <c r="H24" s="618">
        <v>2.7</v>
      </c>
    </row>
    <row r="25" spans="1:8" ht="20.25" customHeight="1">
      <c r="A25" s="623" t="s">
        <v>36</v>
      </c>
      <c r="B25" s="624" t="s">
        <v>37</v>
      </c>
      <c r="C25" s="618">
        <v>72.5</v>
      </c>
      <c r="D25" s="618">
        <v>60.8</v>
      </c>
      <c r="E25" s="618">
        <v>53.5</v>
      </c>
      <c r="F25" s="618">
        <v>76.400000000000006</v>
      </c>
      <c r="G25" s="618">
        <v>6.8</v>
      </c>
      <c r="H25" s="618">
        <v>3.4</v>
      </c>
    </row>
    <row r="26" spans="1:8" ht="20.25">
      <c r="A26" s="621" t="s">
        <v>1598</v>
      </c>
      <c r="B26" s="622" t="s">
        <v>1599</v>
      </c>
      <c r="C26" s="618">
        <v>62.3</v>
      </c>
      <c r="D26" s="618">
        <v>83</v>
      </c>
      <c r="E26" s="618">
        <v>79</v>
      </c>
      <c r="F26" s="618">
        <v>72</v>
      </c>
      <c r="G26" s="618">
        <v>4.3</v>
      </c>
      <c r="H26" s="618">
        <v>5.0999999999999996</v>
      </c>
    </row>
    <row r="27" spans="1:8" ht="45.75" customHeight="1">
      <c r="A27" s="1836" t="s">
        <v>550</v>
      </c>
      <c r="B27" s="1836"/>
      <c r="C27" s="1836"/>
      <c r="D27" s="1836"/>
      <c r="E27" s="1837" t="s">
        <v>551</v>
      </c>
      <c r="F27" s="1837"/>
      <c r="G27" s="1837"/>
      <c r="H27" s="1837"/>
    </row>
  </sheetData>
  <mergeCells count="5">
    <mergeCell ref="A4:A5"/>
    <mergeCell ref="B4:B5"/>
    <mergeCell ref="D4:F4"/>
    <mergeCell ref="A27:D27"/>
    <mergeCell ref="E27:H27"/>
  </mergeCells>
  <pageMargins left="0.7" right="0.7" top="0.75" bottom="0.75" header="0.3" footer="0.3"/>
  <pageSetup paperSize="9" scale="5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M27"/>
  <sheetViews>
    <sheetView rightToLeft="1" topLeftCell="A13" zoomScaleNormal="100" workbookViewId="0">
      <selection activeCell="U28" sqref="U28"/>
    </sheetView>
  </sheetViews>
  <sheetFormatPr defaultRowHeight="15.75"/>
  <cols>
    <col min="1" max="1" width="19" style="6" customWidth="1"/>
    <col min="2" max="2" width="18" style="6" customWidth="1"/>
    <col min="3" max="8" width="15.85546875" style="6" customWidth="1"/>
    <col min="9" max="9" width="9" style="6"/>
    <col min="10" max="16" width="0" style="6" hidden="1" customWidth="1"/>
    <col min="17" max="256" width="9" style="6"/>
    <col min="257" max="257" width="19" style="6" customWidth="1"/>
    <col min="258" max="258" width="18" style="6" customWidth="1"/>
    <col min="259" max="264" width="15.85546875" style="6" customWidth="1"/>
    <col min="265" max="265" width="9" style="6"/>
    <col min="266" max="272" width="0" style="6" hidden="1" customWidth="1"/>
    <col min="273" max="512" width="9" style="6"/>
    <col min="513" max="513" width="19" style="6" customWidth="1"/>
    <col min="514" max="514" width="18" style="6" customWidth="1"/>
    <col min="515" max="520" width="15.85546875" style="6" customWidth="1"/>
    <col min="521" max="521" width="9" style="6"/>
    <col min="522" max="528" width="0" style="6" hidden="1" customWidth="1"/>
    <col min="529" max="768" width="9" style="6"/>
    <col min="769" max="769" width="19" style="6" customWidth="1"/>
    <col min="770" max="770" width="18" style="6" customWidth="1"/>
    <col min="771" max="776" width="15.85546875" style="6" customWidth="1"/>
    <col min="777" max="777" width="9" style="6"/>
    <col min="778" max="784" width="0" style="6" hidden="1" customWidth="1"/>
    <col min="785" max="1024" width="9" style="6"/>
    <col min="1025" max="1025" width="19" style="6" customWidth="1"/>
    <col min="1026" max="1026" width="18" style="6" customWidth="1"/>
    <col min="1027" max="1032" width="15.85546875" style="6" customWidth="1"/>
    <col min="1033" max="1033" width="9" style="6"/>
    <col min="1034" max="1040" width="0" style="6" hidden="1" customWidth="1"/>
    <col min="1041" max="1280" width="9" style="6"/>
    <col min="1281" max="1281" width="19" style="6" customWidth="1"/>
    <col min="1282" max="1282" width="18" style="6" customWidth="1"/>
    <col min="1283" max="1288" width="15.85546875" style="6" customWidth="1"/>
    <col min="1289" max="1289" width="9" style="6"/>
    <col min="1290" max="1296" width="0" style="6" hidden="1" customWidth="1"/>
    <col min="1297" max="1536" width="9" style="6"/>
    <col min="1537" max="1537" width="19" style="6" customWidth="1"/>
    <col min="1538" max="1538" width="18" style="6" customWidth="1"/>
    <col min="1539" max="1544" width="15.85546875" style="6" customWidth="1"/>
    <col min="1545" max="1545" width="9" style="6"/>
    <col min="1546" max="1552" width="0" style="6" hidden="1" customWidth="1"/>
    <col min="1553" max="1792" width="9" style="6"/>
    <col min="1793" max="1793" width="19" style="6" customWidth="1"/>
    <col min="1794" max="1794" width="18" style="6" customWidth="1"/>
    <col min="1795" max="1800" width="15.85546875" style="6" customWidth="1"/>
    <col min="1801" max="1801" width="9" style="6"/>
    <col min="1802" max="1808" width="0" style="6" hidden="1" customWidth="1"/>
    <col min="1809" max="2048" width="9" style="6"/>
    <col min="2049" max="2049" width="19" style="6" customWidth="1"/>
    <col min="2050" max="2050" width="18" style="6" customWidth="1"/>
    <col min="2051" max="2056" width="15.85546875" style="6" customWidth="1"/>
    <col min="2057" max="2057" width="9" style="6"/>
    <col min="2058" max="2064" width="0" style="6" hidden="1" customWidth="1"/>
    <col min="2065" max="2304" width="9" style="6"/>
    <col min="2305" max="2305" width="19" style="6" customWidth="1"/>
    <col min="2306" max="2306" width="18" style="6" customWidth="1"/>
    <col min="2307" max="2312" width="15.85546875" style="6" customWidth="1"/>
    <col min="2313" max="2313" width="9" style="6"/>
    <col min="2314" max="2320" width="0" style="6" hidden="1" customWidth="1"/>
    <col min="2321" max="2560" width="9" style="6"/>
    <col min="2561" max="2561" width="19" style="6" customWidth="1"/>
    <col min="2562" max="2562" width="18" style="6" customWidth="1"/>
    <col min="2563" max="2568" width="15.85546875" style="6" customWidth="1"/>
    <col min="2569" max="2569" width="9" style="6"/>
    <col min="2570" max="2576" width="0" style="6" hidden="1" customWidth="1"/>
    <col min="2577" max="2816" width="9" style="6"/>
    <col min="2817" max="2817" width="19" style="6" customWidth="1"/>
    <col min="2818" max="2818" width="18" style="6" customWidth="1"/>
    <col min="2819" max="2824" width="15.85546875" style="6" customWidth="1"/>
    <col min="2825" max="2825" width="9" style="6"/>
    <col min="2826" max="2832" width="0" style="6" hidden="1" customWidth="1"/>
    <col min="2833" max="3072" width="9" style="6"/>
    <col min="3073" max="3073" width="19" style="6" customWidth="1"/>
    <col min="3074" max="3074" width="18" style="6" customWidth="1"/>
    <col min="3075" max="3080" width="15.85546875" style="6" customWidth="1"/>
    <col min="3081" max="3081" width="9" style="6"/>
    <col min="3082" max="3088" width="0" style="6" hidden="1" customWidth="1"/>
    <col min="3089" max="3328" width="9" style="6"/>
    <col min="3329" max="3329" width="19" style="6" customWidth="1"/>
    <col min="3330" max="3330" width="18" style="6" customWidth="1"/>
    <col min="3331" max="3336" width="15.85546875" style="6" customWidth="1"/>
    <col min="3337" max="3337" width="9" style="6"/>
    <col min="3338" max="3344" width="0" style="6" hidden="1" customWidth="1"/>
    <col min="3345" max="3584" width="9" style="6"/>
    <col min="3585" max="3585" width="19" style="6" customWidth="1"/>
    <col min="3586" max="3586" width="18" style="6" customWidth="1"/>
    <col min="3587" max="3592" width="15.85546875" style="6" customWidth="1"/>
    <col min="3593" max="3593" width="9" style="6"/>
    <col min="3594" max="3600" width="0" style="6" hidden="1" customWidth="1"/>
    <col min="3601" max="3840" width="9" style="6"/>
    <col min="3841" max="3841" width="19" style="6" customWidth="1"/>
    <col min="3842" max="3842" width="18" style="6" customWidth="1"/>
    <col min="3843" max="3848" width="15.85546875" style="6" customWidth="1"/>
    <col min="3849" max="3849" width="9" style="6"/>
    <col min="3850" max="3856" width="0" style="6" hidden="1" customWidth="1"/>
    <col min="3857" max="4096" width="9" style="6"/>
    <col min="4097" max="4097" width="19" style="6" customWidth="1"/>
    <col min="4098" max="4098" width="18" style="6" customWidth="1"/>
    <col min="4099" max="4104" width="15.85546875" style="6" customWidth="1"/>
    <col min="4105" max="4105" width="9" style="6"/>
    <col min="4106" max="4112" width="0" style="6" hidden="1" customWidth="1"/>
    <col min="4113" max="4352" width="9" style="6"/>
    <col min="4353" max="4353" width="19" style="6" customWidth="1"/>
    <col min="4354" max="4354" width="18" style="6" customWidth="1"/>
    <col min="4355" max="4360" width="15.85546875" style="6" customWidth="1"/>
    <col min="4361" max="4361" width="9" style="6"/>
    <col min="4362" max="4368" width="0" style="6" hidden="1" customWidth="1"/>
    <col min="4369" max="4608" width="9" style="6"/>
    <col min="4609" max="4609" width="19" style="6" customWidth="1"/>
    <col min="4610" max="4610" width="18" style="6" customWidth="1"/>
    <col min="4611" max="4616" width="15.85546875" style="6" customWidth="1"/>
    <col min="4617" max="4617" width="9" style="6"/>
    <col min="4618" max="4624" width="0" style="6" hidden="1" customWidth="1"/>
    <col min="4625" max="4864" width="9" style="6"/>
    <col min="4865" max="4865" width="19" style="6" customWidth="1"/>
    <col min="4866" max="4866" width="18" style="6" customWidth="1"/>
    <col min="4867" max="4872" width="15.85546875" style="6" customWidth="1"/>
    <col min="4873" max="4873" width="9" style="6"/>
    <col min="4874" max="4880" width="0" style="6" hidden="1" customWidth="1"/>
    <col min="4881" max="5120" width="9" style="6"/>
    <col min="5121" max="5121" width="19" style="6" customWidth="1"/>
    <col min="5122" max="5122" width="18" style="6" customWidth="1"/>
    <col min="5123" max="5128" width="15.85546875" style="6" customWidth="1"/>
    <col min="5129" max="5129" width="9" style="6"/>
    <col min="5130" max="5136" width="0" style="6" hidden="1" customWidth="1"/>
    <col min="5137" max="5376" width="9" style="6"/>
    <col min="5377" max="5377" width="19" style="6" customWidth="1"/>
    <col min="5378" max="5378" width="18" style="6" customWidth="1"/>
    <col min="5379" max="5384" width="15.85546875" style="6" customWidth="1"/>
    <col min="5385" max="5385" width="9" style="6"/>
    <col min="5386" max="5392" width="0" style="6" hidden="1" customWidth="1"/>
    <col min="5393" max="5632" width="9" style="6"/>
    <col min="5633" max="5633" width="19" style="6" customWidth="1"/>
    <col min="5634" max="5634" width="18" style="6" customWidth="1"/>
    <col min="5635" max="5640" width="15.85546875" style="6" customWidth="1"/>
    <col min="5641" max="5641" width="9" style="6"/>
    <col min="5642" max="5648" width="0" style="6" hidden="1" customWidth="1"/>
    <col min="5649" max="5888" width="9" style="6"/>
    <col min="5889" max="5889" width="19" style="6" customWidth="1"/>
    <col min="5890" max="5890" width="18" style="6" customWidth="1"/>
    <col min="5891" max="5896" width="15.85546875" style="6" customWidth="1"/>
    <col min="5897" max="5897" width="9" style="6"/>
    <col min="5898" max="5904" width="0" style="6" hidden="1" customWidth="1"/>
    <col min="5905" max="6144" width="9" style="6"/>
    <col min="6145" max="6145" width="19" style="6" customWidth="1"/>
    <col min="6146" max="6146" width="18" style="6" customWidth="1"/>
    <col min="6147" max="6152" width="15.85546875" style="6" customWidth="1"/>
    <col min="6153" max="6153" width="9" style="6"/>
    <col min="6154" max="6160" width="0" style="6" hidden="1" customWidth="1"/>
    <col min="6161" max="6400" width="9" style="6"/>
    <col min="6401" max="6401" width="19" style="6" customWidth="1"/>
    <col min="6402" max="6402" width="18" style="6" customWidth="1"/>
    <col min="6403" max="6408" width="15.85546875" style="6" customWidth="1"/>
    <col min="6409" max="6409" width="9" style="6"/>
    <col min="6410" max="6416" width="0" style="6" hidden="1" customWidth="1"/>
    <col min="6417" max="6656" width="9" style="6"/>
    <col min="6657" max="6657" width="19" style="6" customWidth="1"/>
    <col min="6658" max="6658" width="18" style="6" customWidth="1"/>
    <col min="6659" max="6664" width="15.85546875" style="6" customWidth="1"/>
    <col min="6665" max="6665" width="9" style="6"/>
    <col min="6666" max="6672" width="0" style="6" hidden="1" customWidth="1"/>
    <col min="6673" max="6912" width="9" style="6"/>
    <col min="6913" max="6913" width="19" style="6" customWidth="1"/>
    <col min="6914" max="6914" width="18" style="6" customWidth="1"/>
    <col min="6915" max="6920" width="15.85546875" style="6" customWidth="1"/>
    <col min="6921" max="6921" width="9" style="6"/>
    <col min="6922" max="6928" width="0" style="6" hidden="1" customWidth="1"/>
    <col min="6929" max="7168" width="9" style="6"/>
    <col min="7169" max="7169" width="19" style="6" customWidth="1"/>
    <col min="7170" max="7170" width="18" style="6" customWidth="1"/>
    <col min="7171" max="7176" width="15.85546875" style="6" customWidth="1"/>
    <col min="7177" max="7177" width="9" style="6"/>
    <col min="7178" max="7184" width="0" style="6" hidden="1" customWidth="1"/>
    <col min="7185" max="7424" width="9" style="6"/>
    <col min="7425" max="7425" width="19" style="6" customWidth="1"/>
    <col min="7426" max="7426" width="18" style="6" customWidth="1"/>
    <col min="7427" max="7432" width="15.85546875" style="6" customWidth="1"/>
    <col min="7433" max="7433" width="9" style="6"/>
    <col min="7434" max="7440" width="0" style="6" hidden="1" customWidth="1"/>
    <col min="7441" max="7680" width="9" style="6"/>
    <col min="7681" max="7681" width="19" style="6" customWidth="1"/>
    <col min="7682" max="7682" width="18" style="6" customWidth="1"/>
    <col min="7683" max="7688" width="15.85546875" style="6" customWidth="1"/>
    <col min="7689" max="7689" width="9" style="6"/>
    <col min="7690" max="7696" width="0" style="6" hidden="1" customWidth="1"/>
    <col min="7697" max="7936" width="9" style="6"/>
    <col min="7937" max="7937" width="19" style="6" customWidth="1"/>
    <col min="7938" max="7938" width="18" style="6" customWidth="1"/>
    <col min="7939" max="7944" width="15.85546875" style="6" customWidth="1"/>
    <col min="7945" max="7945" width="9" style="6"/>
    <col min="7946" max="7952" width="0" style="6" hidden="1" customWidth="1"/>
    <col min="7953" max="8192" width="9" style="6"/>
    <col min="8193" max="8193" width="19" style="6" customWidth="1"/>
    <col min="8194" max="8194" width="18" style="6" customWidth="1"/>
    <col min="8195" max="8200" width="15.85546875" style="6" customWidth="1"/>
    <col min="8201" max="8201" width="9" style="6"/>
    <col min="8202" max="8208" width="0" style="6" hidden="1" customWidth="1"/>
    <col min="8209" max="8448" width="9" style="6"/>
    <col min="8449" max="8449" width="19" style="6" customWidth="1"/>
    <col min="8450" max="8450" width="18" style="6" customWidth="1"/>
    <col min="8451" max="8456" width="15.85546875" style="6" customWidth="1"/>
    <col min="8457" max="8457" width="9" style="6"/>
    <col min="8458" max="8464" width="0" style="6" hidden="1" customWidth="1"/>
    <col min="8465" max="8704" width="9" style="6"/>
    <col min="8705" max="8705" width="19" style="6" customWidth="1"/>
    <col min="8706" max="8706" width="18" style="6" customWidth="1"/>
    <col min="8707" max="8712" width="15.85546875" style="6" customWidth="1"/>
    <col min="8713" max="8713" width="9" style="6"/>
    <col min="8714" max="8720" width="0" style="6" hidden="1" customWidth="1"/>
    <col min="8721" max="8960" width="9" style="6"/>
    <col min="8961" max="8961" width="19" style="6" customWidth="1"/>
    <col min="8962" max="8962" width="18" style="6" customWidth="1"/>
    <col min="8963" max="8968" width="15.85546875" style="6" customWidth="1"/>
    <col min="8969" max="8969" width="9" style="6"/>
    <col min="8970" max="8976" width="0" style="6" hidden="1" customWidth="1"/>
    <col min="8977" max="9216" width="9" style="6"/>
    <col min="9217" max="9217" width="19" style="6" customWidth="1"/>
    <col min="9218" max="9218" width="18" style="6" customWidth="1"/>
    <col min="9219" max="9224" width="15.85546875" style="6" customWidth="1"/>
    <col min="9225" max="9225" width="9" style="6"/>
    <col min="9226" max="9232" width="0" style="6" hidden="1" customWidth="1"/>
    <col min="9233" max="9472" width="9" style="6"/>
    <col min="9473" max="9473" width="19" style="6" customWidth="1"/>
    <col min="9474" max="9474" width="18" style="6" customWidth="1"/>
    <col min="9475" max="9480" width="15.85546875" style="6" customWidth="1"/>
    <col min="9481" max="9481" width="9" style="6"/>
    <col min="9482" max="9488" width="0" style="6" hidden="1" customWidth="1"/>
    <col min="9489" max="9728" width="9" style="6"/>
    <col min="9729" max="9729" width="19" style="6" customWidth="1"/>
    <col min="9730" max="9730" width="18" style="6" customWidth="1"/>
    <col min="9731" max="9736" width="15.85546875" style="6" customWidth="1"/>
    <col min="9737" max="9737" width="9" style="6"/>
    <col min="9738" max="9744" width="0" style="6" hidden="1" customWidth="1"/>
    <col min="9745" max="9984" width="9" style="6"/>
    <col min="9985" max="9985" width="19" style="6" customWidth="1"/>
    <col min="9986" max="9986" width="18" style="6" customWidth="1"/>
    <col min="9987" max="9992" width="15.85546875" style="6" customWidth="1"/>
    <col min="9993" max="9993" width="9" style="6"/>
    <col min="9994" max="10000" width="0" style="6" hidden="1" customWidth="1"/>
    <col min="10001" max="10240" width="9" style="6"/>
    <col min="10241" max="10241" width="19" style="6" customWidth="1"/>
    <col min="10242" max="10242" width="18" style="6" customWidth="1"/>
    <col min="10243" max="10248" width="15.85546875" style="6" customWidth="1"/>
    <col min="10249" max="10249" width="9" style="6"/>
    <col min="10250" max="10256" width="0" style="6" hidden="1" customWidth="1"/>
    <col min="10257" max="10496" width="9" style="6"/>
    <col min="10497" max="10497" width="19" style="6" customWidth="1"/>
    <col min="10498" max="10498" width="18" style="6" customWidth="1"/>
    <col min="10499" max="10504" width="15.85546875" style="6" customWidth="1"/>
    <col min="10505" max="10505" width="9" style="6"/>
    <col min="10506" max="10512" width="0" style="6" hidden="1" customWidth="1"/>
    <col min="10513" max="10752" width="9" style="6"/>
    <col min="10753" max="10753" width="19" style="6" customWidth="1"/>
    <col min="10754" max="10754" width="18" style="6" customWidth="1"/>
    <col min="10755" max="10760" width="15.85546875" style="6" customWidth="1"/>
    <col min="10761" max="10761" width="9" style="6"/>
    <col min="10762" max="10768" width="0" style="6" hidden="1" customWidth="1"/>
    <col min="10769" max="11008" width="9" style="6"/>
    <col min="11009" max="11009" width="19" style="6" customWidth="1"/>
    <col min="11010" max="11010" width="18" style="6" customWidth="1"/>
    <col min="11011" max="11016" width="15.85546875" style="6" customWidth="1"/>
    <col min="11017" max="11017" width="9" style="6"/>
    <col min="11018" max="11024" width="0" style="6" hidden="1" customWidth="1"/>
    <col min="11025" max="11264" width="9" style="6"/>
    <col min="11265" max="11265" width="19" style="6" customWidth="1"/>
    <col min="11266" max="11266" width="18" style="6" customWidth="1"/>
    <col min="11267" max="11272" width="15.85546875" style="6" customWidth="1"/>
    <col min="11273" max="11273" width="9" style="6"/>
    <col min="11274" max="11280" width="0" style="6" hidden="1" customWidth="1"/>
    <col min="11281" max="11520" width="9" style="6"/>
    <col min="11521" max="11521" width="19" style="6" customWidth="1"/>
    <col min="11522" max="11522" width="18" style="6" customWidth="1"/>
    <col min="11523" max="11528" width="15.85546875" style="6" customWidth="1"/>
    <col min="11529" max="11529" width="9" style="6"/>
    <col min="11530" max="11536" width="0" style="6" hidden="1" customWidth="1"/>
    <col min="11537" max="11776" width="9" style="6"/>
    <col min="11777" max="11777" width="19" style="6" customWidth="1"/>
    <col min="11778" max="11778" width="18" style="6" customWidth="1"/>
    <col min="11779" max="11784" width="15.85546875" style="6" customWidth="1"/>
    <col min="11785" max="11785" width="9" style="6"/>
    <col min="11786" max="11792" width="0" style="6" hidden="1" customWidth="1"/>
    <col min="11793" max="12032" width="9" style="6"/>
    <col min="12033" max="12033" width="19" style="6" customWidth="1"/>
    <col min="12034" max="12034" width="18" style="6" customWidth="1"/>
    <col min="12035" max="12040" width="15.85546875" style="6" customWidth="1"/>
    <col min="12041" max="12041" width="9" style="6"/>
    <col min="12042" max="12048" width="0" style="6" hidden="1" customWidth="1"/>
    <col min="12049" max="12288" width="9" style="6"/>
    <col min="12289" max="12289" width="19" style="6" customWidth="1"/>
    <col min="12290" max="12290" width="18" style="6" customWidth="1"/>
    <col min="12291" max="12296" width="15.85546875" style="6" customWidth="1"/>
    <col min="12297" max="12297" width="9" style="6"/>
    <col min="12298" max="12304" width="0" style="6" hidden="1" customWidth="1"/>
    <col min="12305" max="12544" width="9" style="6"/>
    <col min="12545" max="12545" width="19" style="6" customWidth="1"/>
    <col min="12546" max="12546" width="18" style="6" customWidth="1"/>
    <col min="12547" max="12552" width="15.85546875" style="6" customWidth="1"/>
    <col min="12553" max="12553" width="9" style="6"/>
    <col min="12554" max="12560" width="0" style="6" hidden="1" customWidth="1"/>
    <col min="12561" max="12800" width="9" style="6"/>
    <col min="12801" max="12801" width="19" style="6" customWidth="1"/>
    <col min="12802" max="12802" width="18" style="6" customWidth="1"/>
    <col min="12803" max="12808" width="15.85546875" style="6" customWidth="1"/>
    <col min="12809" max="12809" width="9" style="6"/>
    <col min="12810" max="12816" width="0" style="6" hidden="1" customWidth="1"/>
    <col min="12817" max="13056" width="9" style="6"/>
    <col min="13057" max="13057" width="19" style="6" customWidth="1"/>
    <col min="13058" max="13058" width="18" style="6" customWidth="1"/>
    <col min="13059" max="13064" width="15.85546875" style="6" customWidth="1"/>
    <col min="13065" max="13065" width="9" style="6"/>
    <col min="13066" max="13072" width="0" style="6" hidden="1" customWidth="1"/>
    <col min="13073" max="13312" width="9" style="6"/>
    <col min="13313" max="13313" width="19" style="6" customWidth="1"/>
    <col min="13314" max="13314" width="18" style="6" customWidth="1"/>
    <col min="13315" max="13320" width="15.85546875" style="6" customWidth="1"/>
    <col min="13321" max="13321" width="9" style="6"/>
    <col min="13322" max="13328" width="0" style="6" hidden="1" customWidth="1"/>
    <col min="13329" max="13568" width="9" style="6"/>
    <col min="13569" max="13569" width="19" style="6" customWidth="1"/>
    <col min="13570" max="13570" width="18" style="6" customWidth="1"/>
    <col min="13571" max="13576" width="15.85546875" style="6" customWidth="1"/>
    <col min="13577" max="13577" width="9" style="6"/>
    <col min="13578" max="13584" width="0" style="6" hidden="1" customWidth="1"/>
    <col min="13585" max="13824" width="9" style="6"/>
    <col min="13825" max="13825" width="19" style="6" customWidth="1"/>
    <col min="13826" max="13826" width="18" style="6" customWidth="1"/>
    <col min="13827" max="13832" width="15.85546875" style="6" customWidth="1"/>
    <col min="13833" max="13833" width="9" style="6"/>
    <col min="13834" max="13840" width="0" style="6" hidden="1" customWidth="1"/>
    <col min="13841" max="14080" width="9" style="6"/>
    <col min="14081" max="14081" width="19" style="6" customWidth="1"/>
    <col min="14082" max="14082" width="18" style="6" customWidth="1"/>
    <col min="14083" max="14088" width="15.85546875" style="6" customWidth="1"/>
    <col min="14089" max="14089" width="9" style="6"/>
    <col min="14090" max="14096" width="0" style="6" hidden="1" customWidth="1"/>
    <col min="14097" max="14336" width="9" style="6"/>
    <col min="14337" max="14337" width="19" style="6" customWidth="1"/>
    <col min="14338" max="14338" width="18" style="6" customWidth="1"/>
    <col min="14339" max="14344" width="15.85546875" style="6" customWidth="1"/>
    <col min="14345" max="14345" width="9" style="6"/>
    <col min="14346" max="14352" width="0" style="6" hidden="1" customWidth="1"/>
    <col min="14353" max="14592" width="9" style="6"/>
    <col min="14593" max="14593" width="19" style="6" customWidth="1"/>
    <col min="14594" max="14594" width="18" style="6" customWidth="1"/>
    <col min="14595" max="14600" width="15.85546875" style="6" customWidth="1"/>
    <col min="14601" max="14601" width="9" style="6"/>
    <col min="14602" max="14608" width="0" style="6" hidden="1" customWidth="1"/>
    <col min="14609" max="14848" width="9" style="6"/>
    <col min="14849" max="14849" width="19" style="6" customWidth="1"/>
    <col min="14850" max="14850" width="18" style="6" customWidth="1"/>
    <col min="14851" max="14856" width="15.85546875" style="6" customWidth="1"/>
    <col min="14857" max="14857" width="9" style="6"/>
    <col min="14858" max="14864" width="0" style="6" hidden="1" customWidth="1"/>
    <col min="14865" max="15104" width="9" style="6"/>
    <col min="15105" max="15105" width="19" style="6" customWidth="1"/>
    <col min="15106" max="15106" width="18" style="6" customWidth="1"/>
    <col min="15107" max="15112" width="15.85546875" style="6" customWidth="1"/>
    <col min="15113" max="15113" width="9" style="6"/>
    <col min="15114" max="15120" width="0" style="6" hidden="1" customWidth="1"/>
    <col min="15121" max="15360" width="9" style="6"/>
    <col min="15361" max="15361" width="19" style="6" customWidth="1"/>
    <col min="15362" max="15362" width="18" style="6" customWidth="1"/>
    <col min="15363" max="15368" width="15.85546875" style="6" customWidth="1"/>
    <col min="15369" max="15369" width="9" style="6"/>
    <col min="15370" max="15376" width="0" style="6" hidden="1" customWidth="1"/>
    <col min="15377" max="15616" width="9" style="6"/>
    <col min="15617" max="15617" width="19" style="6" customWidth="1"/>
    <col min="15618" max="15618" width="18" style="6" customWidth="1"/>
    <col min="15619" max="15624" width="15.85546875" style="6" customWidth="1"/>
    <col min="15625" max="15625" width="9" style="6"/>
    <col min="15626" max="15632" width="0" style="6" hidden="1" customWidth="1"/>
    <col min="15633" max="15872" width="9" style="6"/>
    <col min="15873" max="15873" width="19" style="6" customWidth="1"/>
    <col min="15874" max="15874" width="18" style="6" customWidth="1"/>
    <col min="15875" max="15880" width="15.85546875" style="6" customWidth="1"/>
    <col min="15881" max="15881" width="9" style="6"/>
    <col min="15882" max="15888" width="0" style="6" hidden="1" customWidth="1"/>
    <col min="15889" max="16128" width="9" style="6"/>
    <col min="16129" max="16129" width="19" style="6" customWidth="1"/>
    <col min="16130" max="16130" width="18" style="6" customWidth="1"/>
    <col min="16131" max="16136" width="15.85546875" style="6" customWidth="1"/>
    <col min="16137" max="16137" width="9" style="6"/>
    <col min="16138" max="16144" width="0" style="6" hidden="1" customWidth="1"/>
    <col min="16145" max="16384" width="9" style="6"/>
  </cols>
  <sheetData>
    <row r="1" spans="1:13" ht="33" customHeight="1">
      <c r="A1" s="492" t="s">
        <v>593</v>
      </c>
      <c r="B1" s="492"/>
      <c r="C1" s="492"/>
      <c r="D1" s="492"/>
      <c r="E1" s="492"/>
      <c r="F1" s="492"/>
      <c r="G1" s="492"/>
      <c r="H1" s="492"/>
    </row>
    <row r="2" spans="1:13" ht="33" customHeight="1">
      <c r="A2" s="492" t="s">
        <v>594</v>
      </c>
      <c r="B2" s="492"/>
      <c r="C2" s="492"/>
      <c r="D2" s="492"/>
      <c r="E2" s="492"/>
      <c r="F2" s="492"/>
      <c r="G2" s="492"/>
      <c r="H2" s="492"/>
    </row>
    <row r="3" spans="1:13" s="611" customFormat="1">
      <c r="A3" s="610" t="s">
        <v>1566</v>
      </c>
      <c r="B3" s="611" t="s">
        <v>51</v>
      </c>
      <c r="H3" s="612" t="s">
        <v>595</v>
      </c>
    </row>
    <row r="4" spans="1:13" s="611" customFormat="1" ht="41.1" customHeight="1">
      <c r="A4" s="1773" t="s">
        <v>40</v>
      </c>
      <c r="B4" s="1824" t="s">
        <v>41</v>
      </c>
      <c r="C4" s="500" t="s">
        <v>571</v>
      </c>
      <c r="D4" s="1777" t="s">
        <v>572</v>
      </c>
      <c r="E4" s="1777"/>
      <c r="F4" s="1777"/>
      <c r="G4" s="613" t="s">
        <v>573</v>
      </c>
      <c r="H4" s="613" t="s">
        <v>574</v>
      </c>
    </row>
    <row r="5" spans="1:13" s="611" customFormat="1" ht="72.75" customHeight="1">
      <c r="A5" s="1774"/>
      <c r="B5" s="1825"/>
      <c r="C5" s="614" t="s">
        <v>575</v>
      </c>
      <c r="D5" s="615" t="s">
        <v>576</v>
      </c>
      <c r="E5" s="615" t="s">
        <v>577</v>
      </c>
      <c r="F5" s="615" t="s">
        <v>578</v>
      </c>
      <c r="G5" s="614" t="s">
        <v>579</v>
      </c>
      <c r="H5" s="614" t="s">
        <v>580</v>
      </c>
    </row>
    <row r="6" spans="1:13" ht="20.25" customHeight="1">
      <c r="A6" s="616" t="s">
        <v>175</v>
      </c>
      <c r="B6" s="617" t="s">
        <v>4</v>
      </c>
      <c r="C6" s="618">
        <v>28</v>
      </c>
      <c r="D6" s="618">
        <v>11</v>
      </c>
      <c r="E6" s="618">
        <v>4</v>
      </c>
      <c r="F6" s="618">
        <v>48</v>
      </c>
      <c r="G6" s="618">
        <v>2</v>
      </c>
      <c r="H6" s="618">
        <v>6</v>
      </c>
    </row>
    <row r="7" spans="1:13" ht="20.25" customHeight="1">
      <c r="A7" s="619" t="s">
        <v>176</v>
      </c>
      <c r="B7" s="620" t="s">
        <v>6</v>
      </c>
      <c r="C7" s="618">
        <v>47.5</v>
      </c>
      <c r="D7" s="618">
        <v>22</v>
      </c>
      <c r="E7" s="618">
        <v>3</v>
      </c>
      <c r="F7" s="618">
        <v>39</v>
      </c>
      <c r="G7" s="618">
        <v>2.5</v>
      </c>
      <c r="H7" s="618">
        <v>5.9</v>
      </c>
    </row>
    <row r="8" spans="1:13" ht="20.25" customHeight="1">
      <c r="A8" s="619" t="s">
        <v>177</v>
      </c>
      <c r="B8" s="620" t="s">
        <v>8</v>
      </c>
      <c r="C8" s="618">
        <v>38.700000000000003</v>
      </c>
      <c r="D8" s="618" t="s">
        <v>192</v>
      </c>
      <c r="E8" s="618" t="s">
        <v>192</v>
      </c>
      <c r="F8" s="618" t="s">
        <v>192</v>
      </c>
      <c r="G8" s="618">
        <v>3.6</v>
      </c>
      <c r="H8" s="618">
        <v>3.9</v>
      </c>
    </row>
    <row r="9" spans="1:13" ht="20.25" customHeight="1">
      <c r="A9" s="619" t="s">
        <v>178</v>
      </c>
      <c r="B9" s="620" t="s">
        <v>10</v>
      </c>
      <c r="C9" s="618">
        <v>35.799999999999997</v>
      </c>
      <c r="D9" s="618" t="s">
        <v>192</v>
      </c>
      <c r="E9" s="618" t="s">
        <v>192</v>
      </c>
      <c r="F9" s="618">
        <v>9</v>
      </c>
      <c r="G9" s="618">
        <v>3.1</v>
      </c>
      <c r="H9" s="618">
        <v>4</v>
      </c>
      <c r="K9" s="6">
        <v>271</v>
      </c>
      <c r="L9" s="6">
        <v>69.7</v>
      </c>
      <c r="M9" s="6">
        <f>K9*L9*365</f>
        <v>6894375.5</v>
      </c>
    </row>
    <row r="10" spans="1:13" ht="20.25" customHeight="1">
      <c r="A10" s="619" t="s">
        <v>179</v>
      </c>
      <c r="B10" s="620" t="s">
        <v>11</v>
      </c>
      <c r="C10" s="618">
        <v>43.3</v>
      </c>
      <c r="D10" s="625">
        <v>29</v>
      </c>
      <c r="E10" s="625">
        <v>0</v>
      </c>
      <c r="F10" s="625">
        <v>57</v>
      </c>
      <c r="G10" s="618">
        <v>2.2000000000000002</v>
      </c>
      <c r="H10" s="618">
        <v>7.5</v>
      </c>
      <c r="K10" s="6">
        <v>153</v>
      </c>
      <c r="L10" s="6">
        <v>68.7</v>
      </c>
      <c r="M10" s="6">
        <f>K10*L10*365</f>
        <v>3836551.5</v>
      </c>
    </row>
    <row r="11" spans="1:13" ht="20.25" customHeight="1">
      <c r="A11" s="619" t="s">
        <v>180</v>
      </c>
      <c r="B11" s="620" t="s">
        <v>13</v>
      </c>
      <c r="C11" s="618">
        <v>35.5</v>
      </c>
      <c r="D11" s="625">
        <v>25</v>
      </c>
      <c r="E11" s="618" t="s">
        <v>192</v>
      </c>
      <c r="F11" s="625">
        <v>23</v>
      </c>
      <c r="G11" s="618">
        <v>3.7</v>
      </c>
      <c r="H11" s="618">
        <v>3</v>
      </c>
      <c r="K11" s="6">
        <f>SUM(K9:K10)</f>
        <v>424</v>
      </c>
      <c r="M11" s="6">
        <f>SUM(M9:M10)</f>
        <v>10730927</v>
      </c>
    </row>
    <row r="12" spans="1:13" ht="20.25" customHeight="1">
      <c r="A12" s="619" t="s">
        <v>182</v>
      </c>
      <c r="B12" s="620" t="s">
        <v>14</v>
      </c>
      <c r="C12" s="618">
        <v>28</v>
      </c>
      <c r="D12" s="618">
        <v>5</v>
      </c>
      <c r="E12" s="618">
        <v>13</v>
      </c>
      <c r="F12" s="618">
        <v>18</v>
      </c>
      <c r="G12" s="618">
        <v>2.8</v>
      </c>
      <c r="H12" s="618">
        <v>4.7</v>
      </c>
      <c r="K12" s="6">
        <f>K11*365</f>
        <v>154760</v>
      </c>
      <c r="M12" s="6">
        <f>M11/K12</f>
        <v>69.33915094339622</v>
      </c>
    </row>
    <row r="13" spans="1:13" ht="20.25" customHeight="1">
      <c r="A13" s="619" t="s">
        <v>183</v>
      </c>
      <c r="B13" s="620" t="s">
        <v>16</v>
      </c>
      <c r="C13" s="618">
        <v>47.9</v>
      </c>
      <c r="D13" s="618" t="s">
        <v>192</v>
      </c>
      <c r="E13" s="618" t="s">
        <v>192</v>
      </c>
      <c r="F13" s="618" t="s">
        <v>192</v>
      </c>
      <c r="G13" s="618">
        <v>4.2</v>
      </c>
      <c r="H13" s="618">
        <v>3.5</v>
      </c>
    </row>
    <row r="14" spans="1:13" ht="20.25" customHeight="1">
      <c r="A14" s="619" t="s">
        <v>200</v>
      </c>
      <c r="B14" s="620" t="s">
        <v>18</v>
      </c>
      <c r="C14" s="618">
        <v>5.7</v>
      </c>
      <c r="D14" s="618" t="s">
        <v>192</v>
      </c>
      <c r="E14" s="618" t="s">
        <v>192</v>
      </c>
      <c r="F14" s="618" t="s">
        <v>192</v>
      </c>
      <c r="G14" s="618">
        <v>0.3</v>
      </c>
      <c r="H14" s="618">
        <v>5.7</v>
      </c>
    </row>
    <row r="15" spans="1:13" ht="20.25" customHeight="1">
      <c r="A15" s="619" t="s">
        <v>184</v>
      </c>
      <c r="B15" s="620" t="s">
        <v>20</v>
      </c>
      <c r="C15" s="618">
        <v>31</v>
      </c>
      <c r="D15" s="618">
        <v>1</v>
      </c>
      <c r="E15" s="618" t="s">
        <v>192</v>
      </c>
      <c r="F15" s="618" t="s">
        <v>192</v>
      </c>
      <c r="G15" s="618">
        <v>3.3</v>
      </c>
      <c r="H15" s="618">
        <v>3.3</v>
      </c>
    </row>
    <row r="16" spans="1:13" ht="20.25" customHeight="1">
      <c r="A16" s="619" t="s">
        <v>45</v>
      </c>
      <c r="B16" s="620" t="s">
        <v>21</v>
      </c>
      <c r="C16" s="618">
        <v>32</v>
      </c>
      <c r="D16" s="618" t="s">
        <v>192</v>
      </c>
      <c r="E16" s="618" t="s">
        <v>192</v>
      </c>
      <c r="F16" s="625">
        <v>15</v>
      </c>
      <c r="G16" s="618">
        <v>6.3</v>
      </c>
      <c r="H16" s="618">
        <v>1.7</v>
      </c>
    </row>
    <row r="17" spans="1:8" ht="20.25" customHeight="1">
      <c r="A17" s="619" t="s">
        <v>185</v>
      </c>
      <c r="B17" s="620" t="s">
        <v>23</v>
      </c>
      <c r="C17" s="618">
        <v>34</v>
      </c>
      <c r="D17" s="618" t="s">
        <v>192</v>
      </c>
      <c r="E17" s="618" t="s">
        <v>192</v>
      </c>
      <c r="F17" s="618" t="s">
        <v>192</v>
      </c>
      <c r="G17" s="618">
        <v>2.7</v>
      </c>
      <c r="H17" s="618">
        <v>3.8</v>
      </c>
    </row>
    <row r="18" spans="1:8" ht="20.25" customHeight="1">
      <c r="A18" s="619" t="s">
        <v>24</v>
      </c>
      <c r="B18" s="620" t="s">
        <v>25</v>
      </c>
      <c r="C18" s="618">
        <v>19.100000000000001</v>
      </c>
      <c r="D18" s="618" t="s">
        <v>192</v>
      </c>
      <c r="E18" s="618" t="s">
        <v>192</v>
      </c>
      <c r="F18" s="618" t="s">
        <v>192</v>
      </c>
      <c r="G18" s="618">
        <v>2.2000000000000002</v>
      </c>
      <c r="H18" s="618">
        <v>2.8</v>
      </c>
    </row>
    <row r="19" spans="1:8" ht="20.25" customHeight="1">
      <c r="A19" s="619" t="s">
        <v>187</v>
      </c>
      <c r="B19" s="620" t="s">
        <v>26</v>
      </c>
      <c r="C19" s="618">
        <v>45.4</v>
      </c>
      <c r="D19" s="618" t="s">
        <v>192</v>
      </c>
      <c r="E19" s="618" t="s">
        <v>192</v>
      </c>
      <c r="F19" s="618">
        <v>44</v>
      </c>
      <c r="G19" s="618">
        <v>4</v>
      </c>
      <c r="H19" s="618">
        <v>3.5</v>
      </c>
    </row>
    <row r="20" spans="1:8" ht="20.25" customHeight="1">
      <c r="A20" s="619" t="s">
        <v>27</v>
      </c>
      <c r="B20" s="620" t="s">
        <v>28</v>
      </c>
      <c r="C20" s="618">
        <v>35.1</v>
      </c>
      <c r="D20" s="625">
        <v>2</v>
      </c>
      <c r="E20" s="618" t="s">
        <v>192</v>
      </c>
      <c r="F20" s="625">
        <v>0.4</v>
      </c>
      <c r="G20" s="618">
        <v>2.8</v>
      </c>
      <c r="H20" s="618">
        <v>5.4</v>
      </c>
    </row>
    <row r="21" spans="1:8" ht="20.25" customHeight="1">
      <c r="A21" s="619" t="s">
        <v>188</v>
      </c>
      <c r="B21" s="620" t="s">
        <v>189</v>
      </c>
      <c r="C21" s="618">
        <v>28</v>
      </c>
      <c r="D21" s="618" t="s">
        <v>192</v>
      </c>
      <c r="E21" s="618" t="s">
        <v>192</v>
      </c>
      <c r="F21" s="618" t="s">
        <v>192</v>
      </c>
      <c r="G21" s="618">
        <v>3.4</v>
      </c>
      <c r="H21" s="618">
        <v>3.1</v>
      </c>
    </row>
    <row r="22" spans="1:8" ht="20.25" customHeight="1">
      <c r="A22" s="619" t="s">
        <v>190</v>
      </c>
      <c r="B22" s="620" t="s">
        <v>295</v>
      </c>
      <c r="C22" s="618">
        <v>40.700000000000003</v>
      </c>
      <c r="D22" s="618" t="s">
        <v>192</v>
      </c>
      <c r="E22" s="618" t="s">
        <v>192</v>
      </c>
      <c r="F22" s="618" t="s">
        <v>192</v>
      </c>
      <c r="G22" s="618">
        <v>4.9000000000000004</v>
      </c>
      <c r="H22" s="618">
        <v>2.6</v>
      </c>
    </row>
    <row r="23" spans="1:8" ht="20.25" customHeight="1">
      <c r="A23" s="619" t="s">
        <v>202</v>
      </c>
      <c r="B23" s="620" t="s">
        <v>33</v>
      </c>
      <c r="C23" s="618">
        <v>26.9</v>
      </c>
      <c r="D23" s="618">
        <v>30</v>
      </c>
      <c r="E23" s="618"/>
      <c r="F23" s="618">
        <v>30</v>
      </c>
      <c r="G23" s="618">
        <v>5.2</v>
      </c>
      <c r="H23" s="618">
        <v>1.7</v>
      </c>
    </row>
    <row r="24" spans="1:8" ht="20.25" customHeight="1">
      <c r="A24" s="619" t="s">
        <v>34</v>
      </c>
      <c r="B24" s="620" t="s">
        <v>549</v>
      </c>
      <c r="C24" s="618">
        <v>65</v>
      </c>
      <c r="D24" s="618">
        <v>3</v>
      </c>
      <c r="E24" s="618" t="s">
        <v>192</v>
      </c>
      <c r="F24" s="618" t="s">
        <v>192</v>
      </c>
      <c r="G24" s="618">
        <v>2.7</v>
      </c>
      <c r="H24" s="618">
        <v>7.2</v>
      </c>
    </row>
    <row r="25" spans="1:8" ht="20.25" customHeight="1">
      <c r="A25" s="623" t="s">
        <v>36</v>
      </c>
      <c r="B25" s="624" t="s">
        <v>37</v>
      </c>
      <c r="C25" s="618">
        <v>29.1</v>
      </c>
      <c r="D25" s="618" t="s">
        <v>192</v>
      </c>
      <c r="E25" s="618" t="s">
        <v>192</v>
      </c>
      <c r="F25" s="618" t="s">
        <v>192</v>
      </c>
      <c r="G25" s="618">
        <v>2.9</v>
      </c>
      <c r="H25" s="618">
        <v>3.4</v>
      </c>
    </row>
    <row r="26" spans="1:8" ht="20.25">
      <c r="A26" s="621" t="s">
        <v>1598</v>
      </c>
      <c r="B26" s="622" t="s">
        <v>1599</v>
      </c>
      <c r="C26" s="618">
        <v>33.6</v>
      </c>
      <c r="D26" s="625">
        <v>25</v>
      </c>
      <c r="E26" s="625">
        <v>13</v>
      </c>
      <c r="F26" s="625">
        <v>40</v>
      </c>
      <c r="G26" s="618">
        <v>2.9</v>
      </c>
      <c r="H26" s="618">
        <v>4.5999999999999996</v>
      </c>
    </row>
    <row r="27" spans="1:8" ht="45.75" customHeight="1">
      <c r="A27" s="1836" t="s">
        <v>550</v>
      </c>
      <c r="B27" s="1836"/>
      <c r="C27" s="1836"/>
      <c r="D27" s="1836"/>
      <c r="E27" s="1837" t="s">
        <v>551</v>
      </c>
      <c r="F27" s="1837"/>
      <c r="G27" s="1837"/>
      <c r="H27" s="1837"/>
    </row>
  </sheetData>
  <mergeCells count="5">
    <mergeCell ref="A4:A5"/>
    <mergeCell ref="B4:B5"/>
    <mergeCell ref="D4:F4"/>
    <mergeCell ref="A27:D27"/>
    <mergeCell ref="E27:H27"/>
  </mergeCells>
  <pageMargins left="0.7" right="0.7" top="0.75" bottom="0.75" header="0.3" footer="0.3"/>
  <pageSetup paperSize="9" scale="5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M27"/>
  <sheetViews>
    <sheetView rightToLeft="1" zoomScaleNormal="100" workbookViewId="0">
      <selection activeCell="U28" sqref="U28"/>
    </sheetView>
  </sheetViews>
  <sheetFormatPr defaultRowHeight="15.75"/>
  <cols>
    <col min="1" max="1" width="19" style="6" customWidth="1"/>
    <col min="2" max="2" width="18" style="6" customWidth="1"/>
    <col min="3" max="3" width="15.85546875" style="6" customWidth="1"/>
    <col min="4" max="5" width="15.85546875" style="6" hidden="1" customWidth="1"/>
    <col min="6" max="6" width="2.7109375" style="6" hidden="1" customWidth="1"/>
    <col min="7" max="7" width="18.5703125" style="6" customWidth="1"/>
    <col min="8" max="8" width="15.85546875" style="6" customWidth="1"/>
    <col min="9" max="10" width="9" style="6"/>
    <col min="11" max="14" width="0" style="6" hidden="1" customWidth="1"/>
    <col min="15" max="256" width="9" style="6"/>
    <col min="257" max="257" width="19" style="6" customWidth="1"/>
    <col min="258" max="258" width="18" style="6" customWidth="1"/>
    <col min="259" max="259" width="15.85546875" style="6" customWidth="1"/>
    <col min="260" max="262" width="0" style="6" hidden="1" customWidth="1"/>
    <col min="263" max="263" width="18.5703125" style="6" customWidth="1"/>
    <col min="264" max="264" width="15.85546875" style="6" customWidth="1"/>
    <col min="265" max="266" width="9" style="6"/>
    <col min="267" max="270" width="0" style="6" hidden="1" customWidth="1"/>
    <col min="271" max="512" width="9" style="6"/>
    <col min="513" max="513" width="19" style="6" customWidth="1"/>
    <col min="514" max="514" width="18" style="6" customWidth="1"/>
    <col min="515" max="515" width="15.85546875" style="6" customWidth="1"/>
    <col min="516" max="518" width="0" style="6" hidden="1" customWidth="1"/>
    <col min="519" max="519" width="18.5703125" style="6" customWidth="1"/>
    <col min="520" max="520" width="15.85546875" style="6" customWidth="1"/>
    <col min="521" max="522" width="9" style="6"/>
    <col min="523" max="526" width="0" style="6" hidden="1" customWidth="1"/>
    <col min="527" max="768" width="9" style="6"/>
    <col min="769" max="769" width="19" style="6" customWidth="1"/>
    <col min="770" max="770" width="18" style="6" customWidth="1"/>
    <col min="771" max="771" width="15.85546875" style="6" customWidth="1"/>
    <col min="772" max="774" width="0" style="6" hidden="1" customWidth="1"/>
    <col min="775" max="775" width="18.5703125" style="6" customWidth="1"/>
    <col min="776" max="776" width="15.85546875" style="6" customWidth="1"/>
    <col min="777" max="778" width="9" style="6"/>
    <col min="779" max="782" width="0" style="6" hidden="1" customWidth="1"/>
    <col min="783" max="1024" width="9" style="6"/>
    <col min="1025" max="1025" width="19" style="6" customWidth="1"/>
    <col min="1026" max="1026" width="18" style="6" customWidth="1"/>
    <col min="1027" max="1027" width="15.85546875" style="6" customWidth="1"/>
    <col min="1028" max="1030" width="0" style="6" hidden="1" customWidth="1"/>
    <col min="1031" max="1031" width="18.5703125" style="6" customWidth="1"/>
    <col min="1032" max="1032" width="15.85546875" style="6" customWidth="1"/>
    <col min="1033" max="1034" width="9" style="6"/>
    <col min="1035" max="1038" width="0" style="6" hidden="1" customWidth="1"/>
    <col min="1039" max="1280" width="9" style="6"/>
    <col min="1281" max="1281" width="19" style="6" customWidth="1"/>
    <col min="1282" max="1282" width="18" style="6" customWidth="1"/>
    <col min="1283" max="1283" width="15.85546875" style="6" customWidth="1"/>
    <col min="1284" max="1286" width="0" style="6" hidden="1" customWidth="1"/>
    <col min="1287" max="1287" width="18.5703125" style="6" customWidth="1"/>
    <col min="1288" max="1288" width="15.85546875" style="6" customWidth="1"/>
    <col min="1289" max="1290" width="9" style="6"/>
    <col min="1291" max="1294" width="0" style="6" hidden="1" customWidth="1"/>
    <col min="1295" max="1536" width="9" style="6"/>
    <col min="1537" max="1537" width="19" style="6" customWidth="1"/>
    <col min="1538" max="1538" width="18" style="6" customWidth="1"/>
    <col min="1539" max="1539" width="15.85546875" style="6" customWidth="1"/>
    <col min="1540" max="1542" width="0" style="6" hidden="1" customWidth="1"/>
    <col min="1543" max="1543" width="18.5703125" style="6" customWidth="1"/>
    <col min="1544" max="1544" width="15.85546875" style="6" customWidth="1"/>
    <col min="1545" max="1546" width="9" style="6"/>
    <col min="1547" max="1550" width="0" style="6" hidden="1" customWidth="1"/>
    <col min="1551" max="1792" width="9" style="6"/>
    <col min="1793" max="1793" width="19" style="6" customWidth="1"/>
    <col min="1794" max="1794" width="18" style="6" customWidth="1"/>
    <col min="1795" max="1795" width="15.85546875" style="6" customWidth="1"/>
    <col min="1796" max="1798" width="0" style="6" hidden="1" customWidth="1"/>
    <col min="1799" max="1799" width="18.5703125" style="6" customWidth="1"/>
    <col min="1800" max="1800" width="15.85546875" style="6" customWidth="1"/>
    <col min="1801" max="1802" width="9" style="6"/>
    <col min="1803" max="1806" width="0" style="6" hidden="1" customWidth="1"/>
    <col min="1807" max="2048" width="9" style="6"/>
    <col min="2049" max="2049" width="19" style="6" customWidth="1"/>
    <col min="2050" max="2050" width="18" style="6" customWidth="1"/>
    <col min="2051" max="2051" width="15.85546875" style="6" customWidth="1"/>
    <col min="2052" max="2054" width="0" style="6" hidden="1" customWidth="1"/>
    <col min="2055" max="2055" width="18.5703125" style="6" customWidth="1"/>
    <col min="2056" max="2056" width="15.85546875" style="6" customWidth="1"/>
    <col min="2057" max="2058" width="9" style="6"/>
    <col min="2059" max="2062" width="0" style="6" hidden="1" customWidth="1"/>
    <col min="2063" max="2304" width="9" style="6"/>
    <col min="2305" max="2305" width="19" style="6" customWidth="1"/>
    <col min="2306" max="2306" width="18" style="6" customWidth="1"/>
    <col min="2307" max="2307" width="15.85546875" style="6" customWidth="1"/>
    <col min="2308" max="2310" width="0" style="6" hidden="1" customWidth="1"/>
    <col min="2311" max="2311" width="18.5703125" style="6" customWidth="1"/>
    <col min="2312" max="2312" width="15.85546875" style="6" customWidth="1"/>
    <col min="2313" max="2314" width="9" style="6"/>
    <col min="2315" max="2318" width="0" style="6" hidden="1" customWidth="1"/>
    <col min="2319" max="2560" width="9" style="6"/>
    <col min="2561" max="2561" width="19" style="6" customWidth="1"/>
    <col min="2562" max="2562" width="18" style="6" customWidth="1"/>
    <col min="2563" max="2563" width="15.85546875" style="6" customWidth="1"/>
    <col min="2564" max="2566" width="0" style="6" hidden="1" customWidth="1"/>
    <col min="2567" max="2567" width="18.5703125" style="6" customWidth="1"/>
    <col min="2568" max="2568" width="15.85546875" style="6" customWidth="1"/>
    <col min="2569" max="2570" width="9" style="6"/>
    <col min="2571" max="2574" width="0" style="6" hidden="1" customWidth="1"/>
    <col min="2575" max="2816" width="9" style="6"/>
    <col min="2817" max="2817" width="19" style="6" customWidth="1"/>
    <col min="2818" max="2818" width="18" style="6" customWidth="1"/>
    <col min="2819" max="2819" width="15.85546875" style="6" customWidth="1"/>
    <col min="2820" max="2822" width="0" style="6" hidden="1" customWidth="1"/>
    <col min="2823" max="2823" width="18.5703125" style="6" customWidth="1"/>
    <col min="2824" max="2824" width="15.85546875" style="6" customWidth="1"/>
    <col min="2825" max="2826" width="9" style="6"/>
    <col min="2827" max="2830" width="0" style="6" hidden="1" customWidth="1"/>
    <col min="2831" max="3072" width="9" style="6"/>
    <col min="3073" max="3073" width="19" style="6" customWidth="1"/>
    <col min="3074" max="3074" width="18" style="6" customWidth="1"/>
    <col min="3075" max="3075" width="15.85546875" style="6" customWidth="1"/>
    <col min="3076" max="3078" width="0" style="6" hidden="1" customWidth="1"/>
    <col min="3079" max="3079" width="18.5703125" style="6" customWidth="1"/>
    <col min="3080" max="3080" width="15.85546875" style="6" customWidth="1"/>
    <col min="3081" max="3082" width="9" style="6"/>
    <col min="3083" max="3086" width="0" style="6" hidden="1" customWidth="1"/>
    <col min="3087" max="3328" width="9" style="6"/>
    <col min="3329" max="3329" width="19" style="6" customWidth="1"/>
    <col min="3330" max="3330" width="18" style="6" customWidth="1"/>
    <col min="3331" max="3331" width="15.85546875" style="6" customWidth="1"/>
    <col min="3332" max="3334" width="0" style="6" hidden="1" customWidth="1"/>
    <col min="3335" max="3335" width="18.5703125" style="6" customWidth="1"/>
    <col min="3336" max="3336" width="15.85546875" style="6" customWidth="1"/>
    <col min="3337" max="3338" width="9" style="6"/>
    <col min="3339" max="3342" width="0" style="6" hidden="1" customWidth="1"/>
    <col min="3343" max="3584" width="9" style="6"/>
    <col min="3585" max="3585" width="19" style="6" customWidth="1"/>
    <col min="3586" max="3586" width="18" style="6" customWidth="1"/>
    <col min="3587" max="3587" width="15.85546875" style="6" customWidth="1"/>
    <col min="3588" max="3590" width="0" style="6" hidden="1" customWidth="1"/>
    <col min="3591" max="3591" width="18.5703125" style="6" customWidth="1"/>
    <col min="3592" max="3592" width="15.85546875" style="6" customWidth="1"/>
    <col min="3593" max="3594" width="9" style="6"/>
    <col min="3595" max="3598" width="0" style="6" hidden="1" customWidth="1"/>
    <col min="3599" max="3840" width="9" style="6"/>
    <col min="3841" max="3841" width="19" style="6" customWidth="1"/>
    <col min="3842" max="3842" width="18" style="6" customWidth="1"/>
    <col min="3843" max="3843" width="15.85546875" style="6" customWidth="1"/>
    <col min="3844" max="3846" width="0" style="6" hidden="1" customWidth="1"/>
    <col min="3847" max="3847" width="18.5703125" style="6" customWidth="1"/>
    <col min="3848" max="3848" width="15.85546875" style="6" customWidth="1"/>
    <col min="3849" max="3850" width="9" style="6"/>
    <col min="3851" max="3854" width="0" style="6" hidden="1" customWidth="1"/>
    <col min="3855" max="4096" width="9" style="6"/>
    <col min="4097" max="4097" width="19" style="6" customWidth="1"/>
    <col min="4098" max="4098" width="18" style="6" customWidth="1"/>
    <col min="4099" max="4099" width="15.85546875" style="6" customWidth="1"/>
    <col min="4100" max="4102" width="0" style="6" hidden="1" customWidth="1"/>
    <col min="4103" max="4103" width="18.5703125" style="6" customWidth="1"/>
    <col min="4104" max="4104" width="15.85546875" style="6" customWidth="1"/>
    <col min="4105" max="4106" width="9" style="6"/>
    <col min="4107" max="4110" width="0" style="6" hidden="1" customWidth="1"/>
    <col min="4111" max="4352" width="9" style="6"/>
    <col min="4353" max="4353" width="19" style="6" customWidth="1"/>
    <col min="4354" max="4354" width="18" style="6" customWidth="1"/>
    <col min="4355" max="4355" width="15.85546875" style="6" customWidth="1"/>
    <col min="4356" max="4358" width="0" style="6" hidden="1" customWidth="1"/>
    <col min="4359" max="4359" width="18.5703125" style="6" customWidth="1"/>
    <col min="4360" max="4360" width="15.85546875" style="6" customWidth="1"/>
    <col min="4361" max="4362" width="9" style="6"/>
    <col min="4363" max="4366" width="0" style="6" hidden="1" customWidth="1"/>
    <col min="4367" max="4608" width="9" style="6"/>
    <col min="4609" max="4609" width="19" style="6" customWidth="1"/>
    <col min="4610" max="4610" width="18" style="6" customWidth="1"/>
    <col min="4611" max="4611" width="15.85546875" style="6" customWidth="1"/>
    <col min="4612" max="4614" width="0" style="6" hidden="1" customWidth="1"/>
    <col min="4615" max="4615" width="18.5703125" style="6" customWidth="1"/>
    <col min="4616" max="4616" width="15.85546875" style="6" customWidth="1"/>
    <col min="4617" max="4618" width="9" style="6"/>
    <col min="4619" max="4622" width="0" style="6" hidden="1" customWidth="1"/>
    <col min="4623" max="4864" width="9" style="6"/>
    <col min="4865" max="4865" width="19" style="6" customWidth="1"/>
    <col min="4866" max="4866" width="18" style="6" customWidth="1"/>
    <col min="4867" max="4867" width="15.85546875" style="6" customWidth="1"/>
    <col min="4868" max="4870" width="0" style="6" hidden="1" customWidth="1"/>
    <col min="4871" max="4871" width="18.5703125" style="6" customWidth="1"/>
    <col min="4872" max="4872" width="15.85546875" style="6" customWidth="1"/>
    <col min="4873" max="4874" width="9" style="6"/>
    <col min="4875" max="4878" width="0" style="6" hidden="1" customWidth="1"/>
    <col min="4879" max="5120" width="9" style="6"/>
    <col min="5121" max="5121" width="19" style="6" customWidth="1"/>
    <col min="5122" max="5122" width="18" style="6" customWidth="1"/>
    <col min="5123" max="5123" width="15.85546875" style="6" customWidth="1"/>
    <col min="5124" max="5126" width="0" style="6" hidden="1" customWidth="1"/>
    <col min="5127" max="5127" width="18.5703125" style="6" customWidth="1"/>
    <col min="5128" max="5128" width="15.85546875" style="6" customWidth="1"/>
    <col min="5129" max="5130" width="9" style="6"/>
    <col min="5131" max="5134" width="0" style="6" hidden="1" customWidth="1"/>
    <col min="5135" max="5376" width="9" style="6"/>
    <col min="5377" max="5377" width="19" style="6" customWidth="1"/>
    <col min="5378" max="5378" width="18" style="6" customWidth="1"/>
    <col min="5379" max="5379" width="15.85546875" style="6" customWidth="1"/>
    <col min="5380" max="5382" width="0" style="6" hidden="1" customWidth="1"/>
    <col min="5383" max="5383" width="18.5703125" style="6" customWidth="1"/>
    <col min="5384" max="5384" width="15.85546875" style="6" customWidth="1"/>
    <col min="5385" max="5386" width="9" style="6"/>
    <col min="5387" max="5390" width="0" style="6" hidden="1" customWidth="1"/>
    <col min="5391" max="5632" width="9" style="6"/>
    <col min="5633" max="5633" width="19" style="6" customWidth="1"/>
    <col min="5634" max="5634" width="18" style="6" customWidth="1"/>
    <col min="5635" max="5635" width="15.85546875" style="6" customWidth="1"/>
    <col min="5636" max="5638" width="0" style="6" hidden="1" customWidth="1"/>
    <col min="5639" max="5639" width="18.5703125" style="6" customWidth="1"/>
    <col min="5640" max="5640" width="15.85546875" style="6" customWidth="1"/>
    <col min="5641" max="5642" width="9" style="6"/>
    <col min="5643" max="5646" width="0" style="6" hidden="1" customWidth="1"/>
    <col min="5647" max="5888" width="9" style="6"/>
    <col min="5889" max="5889" width="19" style="6" customWidth="1"/>
    <col min="5890" max="5890" width="18" style="6" customWidth="1"/>
    <col min="5891" max="5891" width="15.85546875" style="6" customWidth="1"/>
    <col min="5892" max="5894" width="0" style="6" hidden="1" customWidth="1"/>
    <col min="5895" max="5895" width="18.5703125" style="6" customWidth="1"/>
    <col min="5896" max="5896" width="15.85546875" style="6" customWidth="1"/>
    <col min="5897" max="5898" width="9" style="6"/>
    <col min="5899" max="5902" width="0" style="6" hidden="1" customWidth="1"/>
    <col min="5903" max="6144" width="9" style="6"/>
    <col min="6145" max="6145" width="19" style="6" customWidth="1"/>
    <col min="6146" max="6146" width="18" style="6" customWidth="1"/>
    <col min="6147" max="6147" width="15.85546875" style="6" customWidth="1"/>
    <col min="6148" max="6150" width="0" style="6" hidden="1" customWidth="1"/>
    <col min="6151" max="6151" width="18.5703125" style="6" customWidth="1"/>
    <col min="6152" max="6152" width="15.85546875" style="6" customWidth="1"/>
    <col min="6153" max="6154" width="9" style="6"/>
    <col min="6155" max="6158" width="0" style="6" hidden="1" customWidth="1"/>
    <col min="6159" max="6400" width="9" style="6"/>
    <col min="6401" max="6401" width="19" style="6" customWidth="1"/>
    <col min="6402" max="6402" width="18" style="6" customWidth="1"/>
    <col min="6403" max="6403" width="15.85546875" style="6" customWidth="1"/>
    <col min="6404" max="6406" width="0" style="6" hidden="1" customWidth="1"/>
    <col min="6407" max="6407" width="18.5703125" style="6" customWidth="1"/>
    <col min="6408" max="6408" width="15.85546875" style="6" customWidth="1"/>
    <col min="6409" max="6410" width="9" style="6"/>
    <col min="6411" max="6414" width="0" style="6" hidden="1" customWidth="1"/>
    <col min="6415" max="6656" width="9" style="6"/>
    <col min="6657" max="6657" width="19" style="6" customWidth="1"/>
    <col min="6658" max="6658" width="18" style="6" customWidth="1"/>
    <col min="6659" max="6659" width="15.85546875" style="6" customWidth="1"/>
    <col min="6660" max="6662" width="0" style="6" hidden="1" customWidth="1"/>
    <col min="6663" max="6663" width="18.5703125" style="6" customWidth="1"/>
    <col min="6664" max="6664" width="15.85546875" style="6" customWidth="1"/>
    <col min="6665" max="6666" width="9" style="6"/>
    <col min="6667" max="6670" width="0" style="6" hidden="1" customWidth="1"/>
    <col min="6671" max="6912" width="9" style="6"/>
    <col min="6913" max="6913" width="19" style="6" customWidth="1"/>
    <col min="6914" max="6914" width="18" style="6" customWidth="1"/>
    <col min="6915" max="6915" width="15.85546875" style="6" customWidth="1"/>
    <col min="6916" max="6918" width="0" style="6" hidden="1" customWidth="1"/>
    <col min="6919" max="6919" width="18.5703125" style="6" customWidth="1"/>
    <col min="6920" max="6920" width="15.85546875" style="6" customWidth="1"/>
    <col min="6921" max="6922" width="9" style="6"/>
    <col min="6923" max="6926" width="0" style="6" hidden="1" customWidth="1"/>
    <col min="6927" max="7168" width="9" style="6"/>
    <col min="7169" max="7169" width="19" style="6" customWidth="1"/>
    <col min="7170" max="7170" width="18" style="6" customWidth="1"/>
    <col min="7171" max="7171" width="15.85546875" style="6" customWidth="1"/>
    <col min="7172" max="7174" width="0" style="6" hidden="1" customWidth="1"/>
    <col min="7175" max="7175" width="18.5703125" style="6" customWidth="1"/>
    <col min="7176" max="7176" width="15.85546875" style="6" customWidth="1"/>
    <col min="7177" max="7178" width="9" style="6"/>
    <col min="7179" max="7182" width="0" style="6" hidden="1" customWidth="1"/>
    <col min="7183" max="7424" width="9" style="6"/>
    <col min="7425" max="7425" width="19" style="6" customWidth="1"/>
    <col min="7426" max="7426" width="18" style="6" customWidth="1"/>
    <col min="7427" max="7427" width="15.85546875" style="6" customWidth="1"/>
    <col min="7428" max="7430" width="0" style="6" hidden="1" customWidth="1"/>
    <col min="7431" max="7431" width="18.5703125" style="6" customWidth="1"/>
    <col min="7432" max="7432" width="15.85546875" style="6" customWidth="1"/>
    <col min="7433" max="7434" width="9" style="6"/>
    <col min="7435" max="7438" width="0" style="6" hidden="1" customWidth="1"/>
    <col min="7439" max="7680" width="9" style="6"/>
    <col min="7681" max="7681" width="19" style="6" customWidth="1"/>
    <col min="7682" max="7682" width="18" style="6" customWidth="1"/>
    <col min="7683" max="7683" width="15.85546875" style="6" customWidth="1"/>
    <col min="7684" max="7686" width="0" style="6" hidden="1" customWidth="1"/>
    <col min="7687" max="7687" width="18.5703125" style="6" customWidth="1"/>
    <col min="7688" max="7688" width="15.85546875" style="6" customWidth="1"/>
    <col min="7689" max="7690" width="9" style="6"/>
    <col min="7691" max="7694" width="0" style="6" hidden="1" customWidth="1"/>
    <col min="7695" max="7936" width="9" style="6"/>
    <col min="7937" max="7937" width="19" style="6" customWidth="1"/>
    <col min="7938" max="7938" width="18" style="6" customWidth="1"/>
    <col min="7939" max="7939" width="15.85546875" style="6" customWidth="1"/>
    <col min="7940" max="7942" width="0" style="6" hidden="1" customWidth="1"/>
    <col min="7943" max="7943" width="18.5703125" style="6" customWidth="1"/>
    <col min="7944" max="7944" width="15.85546875" style="6" customWidth="1"/>
    <col min="7945" max="7946" width="9" style="6"/>
    <col min="7947" max="7950" width="0" style="6" hidden="1" customWidth="1"/>
    <col min="7951" max="8192" width="9" style="6"/>
    <col min="8193" max="8193" width="19" style="6" customWidth="1"/>
    <col min="8194" max="8194" width="18" style="6" customWidth="1"/>
    <col min="8195" max="8195" width="15.85546875" style="6" customWidth="1"/>
    <col min="8196" max="8198" width="0" style="6" hidden="1" customWidth="1"/>
    <col min="8199" max="8199" width="18.5703125" style="6" customWidth="1"/>
    <col min="8200" max="8200" width="15.85546875" style="6" customWidth="1"/>
    <col min="8201" max="8202" width="9" style="6"/>
    <col min="8203" max="8206" width="0" style="6" hidden="1" customWidth="1"/>
    <col min="8207" max="8448" width="9" style="6"/>
    <col min="8449" max="8449" width="19" style="6" customWidth="1"/>
    <col min="8450" max="8450" width="18" style="6" customWidth="1"/>
    <col min="8451" max="8451" width="15.85546875" style="6" customWidth="1"/>
    <col min="8452" max="8454" width="0" style="6" hidden="1" customWidth="1"/>
    <col min="8455" max="8455" width="18.5703125" style="6" customWidth="1"/>
    <col min="8456" max="8456" width="15.85546875" style="6" customWidth="1"/>
    <col min="8457" max="8458" width="9" style="6"/>
    <col min="8459" max="8462" width="0" style="6" hidden="1" customWidth="1"/>
    <col min="8463" max="8704" width="9" style="6"/>
    <col min="8705" max="8705" width="19" style="6" customWidth="1"/>
    <col min="8706" max="8706" width="18" style="6" customWidth="1"/>
    <col min="8707" max="8707" width="15.85546875" style="6" customWidth="1"/>
    <col min="8708" max="8710" width="0" style="6" hidden="1" customWidth="1"/>
    <col min="8711" max="8711" width="18.5703125" style="6" customWidth="1"/>
    <col min="8712" max="8712" width="15.85546875" style="6" customWidth="1"/>
    <col min="8713" max="8714" width="9" style="6"/>
    <col min="8715" max="8718" width="0" style="6" hidden="1" customWidth="1"/>
    <col min="8719" max="8960" width="9" style="6"/>
    <col min="8961" max="8961" width="19" style="6" customWidth="1"/>
    <col min="8962" max="8962" width="18" style="6" customWidth="1"/>
    <col min="8963" max="8963" width="15.85546875" style="6" customWidth="1"/>
    <col min="8964" max="8966" width="0" style="6" hidden="1" customWidth="1"/>
    <col min="8967" max="8967" width="18.5703125" style="6" customWidth="1"/>
    <col min="8968" max="8968" width="15.85546875" style="6" customWidth="1"/>
    <col min="8969" max="8970" width="9" style="6"/>
    <col min="8971" max="8974" width="0" style="6" hidden="1" customWidth="1"/>
    <col min="8975" max="9216" width="9" style="6"/>
    <col min="9217" max="9217" width="19" style="6" customWidth="1"/>
    <col min="9218" max="9218" width="18" style="6" customWidth="1"/>
    <col min="9219" max="9219" width="15.85546875" style="6" customWidth="1"/>
    <col min="9220" max="9222" width="0" style="6" hidden="1" customWidth="1"/>
    <col min="9223" max="9223" width="18.5703125" style="6" customWidth="1"/>
    <col min="9224" max="9224" width="15.85546875" style="6" customWidth="1"/>
    <col min="9225" max="9226" width="9" style="6"/>
    <col min="9227" max="9230" width="0" style="6" hidden="1" customWidth="1"/>
    <col min="9231" max="9472" width="9" style="6"/>
    <col min="9473" max="9473" width="19" style="6" customWidth="1"/>
    <col min="9474" max="9474" width="18" style="6" customWidth="1"/>
    <col min="9475" max="9475" width="15.85546875" style="6" customWidth="1"/>
    <col min="9476" max="9478" width="0" style="6" hidden="1" customWidth="1"/>
    <col min="9479" max="9479" width="18.5703125" style="6" customWidth="1"/>
    <col min="9480" max="9480" width="15.85546875" style="6" customWidth="1"/>
    <col min="9481" max="9482" width="9" style="6"/>
    <col min="9483" max="9486" width="0" style="6" hidden="1" customWidth="1"/>
    <col min="9487" max="9728" width="9" style="6"/>
    <col min="9729" max="9729" width="19" style="6" customWidth="1"/>
    <col min="9730" max="9730" width="18" style="6" customWidth="1"/>
    <col min="9731" max="9731" width="15.85546875" style="6" customWidth="1"/>
    <col min="9732" max="9734" width="0" style="6" hidden="1" customWidth="1"/>
    <col min="9735" max="9735" width="18.5703125" style="6" customWidth="1"/>
    <col min="9736" max="9736" width="15.85546875" style="6" customWidth="1"/>
    <col min="9737" max="9738" width="9" style="6"/>
    <col min="9739" max="9742" width="0" style="6" hidden="1" customWidth="1"/>
    <col min="9743" max="9984" width="9" style="6"/>
    <col min="9985" max="9985" width="19" style="6" customWidth="1"/>
    <col min="9986" max="9986" width="18" style="6" customWidth="1"/>
    <col min="9987" max="9987" width="15.85546875" style="6" customWidth="1"/>
    <col min="9988" max="9990" width="0" style="6" hidden="1" customWidth="1"/>
    <col min="9991" max="9991" width="18.5703125" style="6" customWidth="1"/>
    <col min="9992" max="9992" width="15.85546875" style="6" customWidth="1"/>
    <col min="9993" max="9994" width="9" style="6"/>
    <col min="9995" max="9998" width="0" style="6" hidden="1" customWidth="1"/>
    <col min="9999" max="10240" width="9" style="6"/>
    <col min="10241" max="10241" width="19" style="6" customWidth="1"/>
    <col min="10242" max="10242" width="18" style="6" customWidth="1"/>
    <col min="10243" max="10243" width="15.85546875" style="6" customWidth="1"/>
    <col min="10244" max="10246" width="0" style="6" hidden="1" customWidth="1"/>
    <col min="10247" max="10247" width="18.5703125" style="6" customWidth="1"/>
    <col min="10248" max="10248" width="15.85546875" style="6" customWidth="1"/>
    <col min="10249" max="10250" width="9" style="6"/>
    <col min="10251" max="10254" width="0" style="6" hidden="1" customWidth="1"/>
    <col min="10255" max="10496" width="9" style="6"/>
    <col min="10497" max="10497" width="19" style="6" customWidth="1"/>
    <col min="10498" max="10498" width="18" style="6" customWidth="1"/>
    <col min="10499" max="10499" width="15.85546875" style="6" customWidth="1"/>
    <col min="10500" max="10502" width="0" style="6" hidden="1" customWidth="1"/>
    <col min="10503" max="10503" width="18.5703125" style="6" customWidth="1"/>
    <col min="10504" max="10504" width="15.85546875" style="6" customWidth="1"/>
    <col min="10505" max="10506" width="9" style="6"/>
    <col min="10507" max="10510" width="0" style="6" hidden="1" customWidth="1"/>
    <col min="10511" max="10752" width="9" style="6"/>
    <col min="10753" max="10753" width="19" style="6" customWidth="1"/>
    <col min="10754" max="10754" width="18" style="6" customWidth="1"/>
    <col min="10755" max="10755" width="15.85546875" style="6" customWidth="1"/>
    <col min="10756" max="10758" width="0" style="6" hidden="1" customWidth="1"/>
    <col min="10759" max="10759" width="18.5703125" style="6" customWidth="1"/>
    <col min="10760" max="10760" width="15.85546875" style="6" customWidth="1"/>
    <col min="10761" max="10762" width="9" style="6"/>
    <col min="10763" max="10766" width="0" style="6" hidden="1" customWidth="1"/>
    <col min="10767" max="11008" width="9" style="6"/>
    <col min="11009" max="11009" width="19" style="6" customWidth="1"/>
    <col min="11010" max="11010" width="18" style="6" customWidth="1"/>
    <col min="11011" max="11011" width="15.85546875" style="6" customWidth="1"/>
    <col min="11012" max="11014" width="0" style="6" hidden="1" customWidth="1"/>
    <col min="11015" max="11015" width="18.5703125" style="6" customWidth="1"/>
    <col min="11016" max="11016" width="15.85546875" style="6" customWidth="1"/>
    <col min="11017" max="11018" width="9" style="6"/>
    <col min="11019" max="11022" width="0" style="6" hidden="1" customWidth="1"/>
    <col min="11023" max="11264" width="9" style="6"/>
    <col min="11265" max="11265" width="19" style="6" customWidth="1"/>
    <col min="11266" max="11266" width="18" style="6" customWidth="1"/>
    <col min="11267" max="11267" width="15.85546875" style="6" customWidth="1"/>
    <col min="11268" max="11270" width="0" style="6" hidden="1" customWidth="1"/>
    <col min="11271" max="11271" width="18.5703125" style="6" customWidth="1"/>
    <col min="11272" max="11272" width="15.85546875" style="6" customWidth="1"/>
    <col min="11273" max="11274" width="9" style="6"/>
    <col min="11275" max="11278" width="0" style="6" hidden="1" customWidth="1"/>
    <col min="11279" max="11520" width="9" style="6"/>
    <col min="11521" max="11521" width="19" style="6" customWidth="1"/>
    <col min="11522" max="11522" width="18" style="6" customWidth="1"/>
    <col min="11523" max="11523" width="15.85546875" style="6" customWidth="1"/>
    <col min="11524" max="11526" width="0" style="6" hidden="1" customWidth="1"/>
    <col min="11527" max="11527" width="18.5703125" style="6" customWidth="1"/>
    <col min="11528" max="11528" width="15.85546875" style="6" customWidth="1"/>
    <col min="11529" max="11530" width="9" style="6"/>
    <col min="11531" max="11534" width="0" style="6" hidden="1" customWidth="1"/>
    <col min="11535" max="11776" width="9" style="6"/>
    <col min="11777" max="11777" width="19" style="6" customWidth="1"/>
    <col min="11778" max="11778" width="18" style="6" customWidth="1"/>
    <col min="11779" max="11779" width="15.85546875" style="6" customWidth="1"/>
    <col min="11780" max="11782" width="0" style="6" hidden="1" customWidth="1"/>
    <col min="11783" max="11783" width="18.5703125" style="6" customWidth="1"/>
    <col min="11784" max="11784" width="15.85546875" style="6" customWidth="1"/>
    <col min="11785" max="11786" width="9" style="6"/>
    <col min="11787" max="11790" width="0" style="6" hidden="1" customWidth="1"/>
    <col min="11791" max="12032" width="9" style="6"/>
    <col min="12033" max="12033" width="19" style="6" customWidth="1"/>
    <col min="12034" max="12034" width="18" style="6" customWidth="1"/>
    <col min="12035" max="12035" width="15.85546875" style="6" customWidth="1"/>
    <col min="12036" max="12038" width="0" style="6" hidden="1" customWidth="1"/>
    <col min="12039" max="12039" width="18.5703125" style="6" customWidth="1"/>
    <col min="12040" max="12040" width="15.85546875" style="6" customWidth="1"/>
    <col min="12041" max="12042" width="9" style="6"/>
    <col min="12043" max="12046" width="0" style="6" hidden="1" customWidth="1"/>
    <col min="12047" max="12288" width="9" style="6"/>
    <col min="12289" max="12289" width="19" style="6" customWidth="1"/>
    <col min="12290" max="12290" width="18" style="6" customWidth="1"/>
    <col min="12291" max="12291" width="15.85546875" style="6" customWidth="1"/>
    <col min="12292" max="12294" width="0" style="6" hidden="1" customWidth="1"/>
    <col min="12295" max="12295" width="18.5703125" style="6" customWidth="1"/>
    <col min="12296" max="12296" width="15.85546875" style="6" customWidth="1"/>
    <col min="12297" max="12298" width="9" style="6"/>
    <col min="12299" max="12302" width="0" style="6" hidden="1" customWidth="1"/>
    <col min="12303" max="12544" width="9" style="6"/>
    <col min="12545" max="12545" width="19" style="6" customWidth="1"/>
    <col min="12546" max="12546" width="18" style="6" customWidth="1"/>
    <col min="12547" max="12547" width="15.85546875" style="6" customWidth="1"/>
    <col min="12548" max="12550" width="0" style="6" hidden="1" customWidth="1"/>
    <col min="12551" max="12551" width="18.5703125" style="6" customWidth="1"/>
    <col min="12552" max="12552" width="15.85546875" style="6" customWidth="1"/>
    <col min="12553" max="12554" width="9" style="6"/>
    <col min="12555" max="12558" width="0" style="6" hidden="1" customWidth="1"/>
    <col min="12559" max="12800" width="9" style="6"/>
    <col min="12801" max="12801" width="19" style="6" customWidth="1"/>
    <col min="12802" max="12802" width="18" style="6" customWidth="1"/>
    <col min="12803" max="12803" width="15.85546875" style="6" customWidth="1"/>
    <col min="12804" max="12806" width="0" style="6" hidden="1" customWidth="1"/>
    <col min="12807" max="12807" width="18.5703125" style="6" customWidth="1"/>
    <col min="12808" max="12808" width="15.85546875" style="6" customWidth="1"/>
    <col min="12809" max="12810" width="9" style="6"/>
    <col min="12811" max="12814" width="0" style="6" hidden="1" customWidth="1"/>
    <col min="12815" max="13056" width="9" style="6"/>
    <col min="13057" max="13057" width="19" style="6" customWidth="1"/>
    <col min="13058" max="13058" width="18" style="6" customWidth="1"/>
    <col min="13059" max="13059" width="15.85546875" style="6" customWidth="1"/>
    <col min="13060" max="13062" width="0" style="6" hidden="1" customWidth="1"/>
    <col min="13063" max="13063" width="18.5703125" style="6" customWidth="1"/>
    <col min="13064" max="13064" width="15.85546875" style="6" customWidth="1"/>
    <col min="13065" max="13066" width="9" style="6"/>
    <col min="13067" max="13070" width="0" style="6" hidden="1" customWidth="1"/>
    <col min="13071" max="13312" width="9" style="6"/>
    <col min="13313" max="13313" width="19" style="6" customWidth="1"/>
    <col min="13314" max="13314" width="18" style="6" customWidth="1"/>
    <col min="13315" max="13315" width="15.85546875" style="6" customWidth="1"/>
    <col min="13316" max="13318" width="0" style="6" hidden="1" customWidth="1"/>
    <col min="13319" max="13319" width="18.5703125" style="6" customWidth="1"/>
    <col min="13320" max="13320" width="15.85546875" style="6" customWidth="1"/>
    <col min="13321" max="13322" width="9" style="6"/>
    <col min="13323" max="13326" width="0" style="6" hidden="1" customWidth="1"/>
    <col min="13327" max="13568" width="9" style="6"/>
    <col min="13569" max="13569" width="19" style="6" customWidth="1"/>
    <col min="13570" max="13570" width="18" style="6" customWidth="1"/>
    <col min="13571" max="13571" width="15.85546875" style="6" customWidth="1"/>
    <col min="13572" max="13574" width="0" style="6" hidden="1" customWidth="1"/>
    <col min="13575" max="13575" width="18.5703125" style="6" customWidth="1"/>
    <col min="13576" max="13576" width="15.85546875" style="6" customWidth="1"/>
    <col min="13577" max="13578" width="9" style="6"/>
    <col min="13579" max="13582" width="0" style="6" hidden="1" customWidth="1"/>
    <col min="13583" max="13824" width="9" style="6"/>
    <col min="13825" max="13825" width="19" style="6" customWidth="1"/>
    <col min="13826" max="13826" width="18" style="6" customWidth="1"/>
    <col min="13827" max="13827" width="15.85546875" style="6" customWidth="1"/>
    <col min="13828" max="13830" width="0" style="6" hidden="1" customWidth="1"/>
    <col min="13831" max="13831" width="18.5703125" style="6" customWidth="1"/>
    <col min="13832" max="13832" width="15.85546875" style="6" customWidth="1"/>
    <col min="13833" max="13834" width="9" style="6"/>
    <col min="13835" max="13838" width="0" style="6" hidden="1" customWidth="1"/>
    <col min="13839" max="14080" width="9" style="6"/>
    <col min="14081" max="14081" width="19" style="6" customWidth="1"/>
    <col min="14082" max="14082" width="18" style="6" customWidth="1"/>
    <col min="14083" max="14083" width="15.85546875" style="6" customWidth="1"/>
    <col min="14084" max="14086" width="0" style="6" hidden="1" customWidth="1"/>
    <col min="14087" max="14087" width="18.5703125" style="6" customWidth="1"/>
    <col min="14088" max="14088" width="15.85546875" style="6" customWidth="1"/>
    <col min="14089" max="14090" width="9" style="6"/>
    <col min="14091" max="14094" width="0" style="6" hidden="1" customWidth="1"/>
    <col min="14095" max="14336" width="9" style="6"/>
    <col min="14337" max="14337" width="19" style="6" customWidth="1"/>
    <col min="14338" max="14338" width="18" style="6" customWidth="1"/>
    <col min="14339" max="14339" width="15.85546875" style="6" customWidth="1"/>
    <col min="14340" max="14342" width="0" style="6" hidden="1" customWidth="1"/>
    <col min="14343" max="14343" width="18.5703125" style="6" customWidth="1"/>
    <col min="14344" max="14344" width="15.85546875" style="6" customWidth="1"/>
    <col min="14345" max="14346" width="9" style="6"/>
    <col min="14347" max="14350" width="0" style="6" hidden="1" customWidth="1"/>
    <col min="14351" max="14592" width="9" style="6"/>
    <col min="14593" max="14593" width="19" style="6" customWidth="1"/>
    <col min="14594" max="14594" width="18" style="6" customWidth="1"/>
    <col min="14595" max="14595" width="15.85546875" style="6" customWidth="1"/>
    <col min="14596" max="14598" width="0" style="6" hidden="1" customWidth="1"/>
    <col min="14599" max="14599" width="18.5703125" style="6" customWidth="1"/>
    <col min="14600" max="14600" width="15.85546875" style="6" customWidth="1"/>
    <col min="14601" max="14602" width="9" style="6"/>
    <col min="14603" max="14606" width="0" style="6" hidden="1" customWidth="1"/>
    <col min="14607" max="14848" width="9" style="6"/>
    <col min="14849" max="14849" width="19" style="6" customWidth="1"/>
    <col min="14850" max="14850" width="18" style="6" customWidth="1"/>
    <col min="14851" max="14851" width="15.85546875" style="6" customWidth="1"/>
    <col min="14852" max="14854" width="0" style="6" hidden="1" customWidth="1"/>
    <col min="14855" max="14855" width="18.5703125" style="6" customWidth="1"/>
    <col min="14856" max="14856" width="15.85546875" style="6" customWidth="1"/>
    <col min="14857" max="14858" width="9" style="6"/>
    <col min="14859" max="14862" width="0" style="6" hidden="1" customWidth="1"/>
    <col min="14863" max="15104" width="9" style="6"/>
    <col min="15105" max="15105" width="19" style="6" customWidth="1"/>
    <col min="15106" max="15106" width="18" style="6" customWidth="1"/>
    <col min="15107" max="15107" width="15.85546875" style="6" customWidth="1"/>
    <col min="15108" max="15110" width="0" style="6" hidden="1" customWidth="1"/>
    <col min="15111" max="15111" width="18.5703125" style="6" customWidth="1"/>
    <col min="15112" max="15112" width="15.85546875" style="6" customWidth="1"/>
    <col min="15113" max="15114" width="9" style="6"/>
    <col min="15115" max="15118" width="0" style="6" hidden="1" customWidth="1"/>
    <col min="15119" max="15360" width="9" style="6"/>
    <col min="15361" max="15361" width="19" style="6" customWidth="1"/>
    <col min="15362" max="15362" width="18" style="6" customWidth="1"/>
    <col min="15363" max="15363" width="15.85546875" style="6" customWidth="1"/>
    <col min="15364" max="15366" width="0" style="6" hidden="1" customWidth="1"/>
    <col min="15367" max="15367" width="18.5703125" style="6" customWidth="1"/>
    <col min="15368" max="15368" width="15.85546875" style="6" customWidth="1"/>
    <col min="15369" max="15370" width="9" style="6"/>
    <col min="15371" max="15374" width="0" style="6" hidden="1" customWidth="1"/>
    <col min="15375" max="15616" width="9" style="6"/>
    <col min="15617" max="15617" width="19" style="6" customWidth="1"/>
    <col min="15618" max="15618" width="18" style="6" customWidth="1"/>
    <col min="15619" max="15619" width="15.85546875" style="6" customWidth="1"/>
    <col min="15620" max="15622" width="0" style="6" hidden="1" customWidth="1"/>
    <col min="15623" max="15623" width="18.5703125" style="6" customWidth="1"/>
    <col min="15624" max="15624" width="15.85546875" style="6" customWidth="1"/>
    <col min="15625" max="15626" width="9" style="6"/>
    <col min="15627" max="15630" width="0" style="6" hidden="1" customWidth="1"/>
    <col min="15631" max="15872" width="9" style="6"/>
    <col min="15873" max="15873" width="19" style="6" customWidth="1"/>
    <col min="15874" max="15874" width="18" style="6" customWidth="1"/>
    <col min="15875" max="15875" width="15.85546875" style="6" customWidth="1"/>
    <col min="15876" max="15878" width="0" style="6" hidden="1" customWidth="1"/>
    <col min="15879" max="15879" width="18.5703125" style="6" customWidth="1"/>
    <col min="15880" max="15880" width="15.85546875" style="6" customWidth="1"/>
    <col min="15881" max="15882" width="9" style="6"/>
    <col min="15883" max="15886" width="0" style="6" hidden="1" customWidth="1"/>
    <col min="15887" max="16128" width="9" style="6"/>
    <col min="16129" max="16129" width="19" style="6" customWidth="1"/>
    <col min="16130" max="16130" width="18" style="6" customWidth="1"/>
    <col min="16131" max="16131" width="15.85546875" style="6" customWidth="1"/>
    <col min="16132" max="16134" width="0" style="6" hidden="1" customWidth="1"/>
    <col min="16135" max="16135" width="18.5703125" style="6" customWidth="1"/>
    <col min="16136" max="16136" width="15.85546875" style="6" customWidth="1"/>
    <col min="16137" max="16138" width="9" style="6"/>
    <col min="16139" max="16142" width="0" style="6" hidden="1" customWidth="1"/>
    <col min="16143" max="16384" width="9" style="6"/>
  </cols>
  <sheetData>
    <row r="1" spans="1:13" ht="53.25" customHeight="1">
      <c r="A1" s="1562" t="s">
        <v>1592</v>
      </c>
      <c r="B1" s="492"/>
      <c r="C1" s="492"/>
      <c r="D1" s="492"/>
      <c r="E1" s="492"/>
      <c r="F1" s="492"/>
      <c r="G1" s="492"/>
      <c r="H1" s="492"/>
    </row>
    <row r="2" spans="1:13" ht="57.75" customHeight="1">
      <c r="A2" s="1561" t="s">
        <v>596</v>
      </c>
      <c r="B2" s="492"/>
      <c r="C2" s="492"/>
      <c r="D2" s="492"/>
      <c r="E2" s="492"/>
      <c r="F2" s="492"/>
      <c r="G2" s="492"/>
      <c r="H2" s="492"/>
    </row>
    <row r="3" spans="1:13" s="611" customFormat="1">
      <c r="A3" s="610" t="s">
        <v>597</v>
      </c>
      <c r="B3" s="611" t="s">
        <v>51</v>
      </c>
      <c r="H3" s="612" t="s">
        <v>598</v>
      </c>
    </row>
    <row r="4" spans="1:13" s="611" customFormat="1" ht="41.1" customHeight="1">
      <c r="A4" s="1773" t="s">
        <v>40</v>
      </c>
      <c r="B4" s="1824" t="s">
        <v>41</v>
      </c>
      <c r="C4" s="500" t="s">
        <v>571</v>
      </c>
      <c r="D4" s="1777" t="s">
        <v>572</v>
      </c>
      <c r="E4" s="1777"/>
      <c r="F4" s="1777"/>
      <c r="G4" s="613" t="s">
        <v>573</v>
      </c>
      <c r="H4" s="613" t="s">
        <v>574</v>
      </c>
    </row>
    <row r="5" spans="1:13" s="611" customFormat="1" ht="72.75" customHeight="1">
      <c r="A5" s="1774"/>
      <c r="B5" s="1825"/>
      <c r="C5" s="614" t="s">
        <v>575</v>
      </c>
      <c r="D5" s="615" t="s">
        <v>576</v>
      </c>
      <c r="E5" s="615" t="s">
        <v>577</v>
      </c>
      <c r="F5" s="615" t="s">
        <v>578</v>
      </c>
      <c r="G5" s="614" t="s">
        <v>579</v>
      </c>
      <c r="H5" s="614" t="s">
        <v>580</v>
      </c>
    </row>
    <row r="6" spans="1:13" ht="20.25" customHeight="1">
      <c r="A6" s="616" t="s">
        <v>175</v>
      </c>
      <c r="B6" s="617" t="s">
        <v>4</v>
      </c>
      <c r="C6" s="618">
        <v>76</v>
      </c>
      <c r="D6" s="618"/>
      <c r="E6" s="618"/>
      <c r="F6" s="618"/>
      <c r="G6" s="618">
        <v>0.7</v>
      </c>
      <c r="H6" s="618">
        <v>30.9</v>
      </c>
    </row>
    <row r="7" spans="1:13" ht="20.25" customHeight="1">
      <c r="A7" s="619" t="s">
        <v>176</v>
      </c>
      <c r="B7" s="620" t="s">
        <v>6</v>
      </c>
      <c r="C7" s="618">
        <v>67</v>
      </c>
      <c r="D7" s="618"/>
      <c r="E7" s="618"/>
      <c r="F7" s="618"/>
      <c r="G7" s="618">
        <v>0.7</v>
      </c>
      <c r="H7" s="618">
        <v>32.4</v>
      </c>
    </row>
    <row r="8" spans="1:13" ht="20.25" customHeight="1">
      <c r="A8" s="619" t="s">
        <v>177</v>
      </c>
      <c r="B8" s="620" t="s">
        <v>8</v>
      </c>
      <c r="C8" s="625">
        <v>50.4</v>
      </c>
      <c r="D8" s="625"/>
      <c r="E8" s="625"/>
      <c r="F8" s="625"/>
      <c r="G8" s="625">
        <v>0.75</v>
      </c>
      <c r="H8" s="618">
        <v>25.5</v>
      </c>
    </row>
    <row r="9" spans="1:13" ht="20.25" customHeight="1">
      <c r="A9" s="619" t="s">
        <v>178</v>
      </c>
      <c r="B9" s="620" t="s">
        <v>10</v>
      </c>
      <c r="C9" s="618">
        <v>82</v>
      </c>
      <c r="D9" s="618"/>
      <c r="E9" s="618"/>
      <c r="F9" s="618"/>
      <c r="G9" s="618">
        <v>0.8</v>
      </c>
      <c r="H9" s="618">
        <v>30</v>
      </c>
      <c r="K9" s="6">
        <v>40</v>
      </c>
      <c r="L9" s="6">
        <v>50</v>
      </c>
      <c r="M9" s="6">
        <f>K9*L9*365</f>
        <v>730000</v>
      </c>
    </row>
    <row r="10" spans="1:13" ht="20.25" customHeight="1">
      <c r="A10" s="619" t="s">
        <v>179</v>
      </c>
      <c r="B10" s="620" t="s">
        <v>11</v>
      </c>
      <c r="C10" s="618">
        <v>77.7</v>
      </c>
      <c r="D10" s="625"/>
      <c r="E10" s="625"/>
      <c r="F10" s="625"/>
      <c r="G10" s="618">
        <v>0.8</v>
      </c>
      <c r="H10" s="618">
        <v>24.5</v>
      </c>
      <c r="K10" s="6">
        <v>50</v>
      </c>
      <c r="L10" s="6">
        <v>45</v>
      </c>
      <c r="M10" s="6">
        <f>K10*L10*365</f>
        <v>821250</v>
      </c>
    </row>
    <row r="11" spans="1:13" ht="20.25" customHeight="1">
      <c r="A11" s="619" t="s">
        <v>180</v>
      </c>
      <c r="B11" s="620" t="s">
        <v>13</v>
      </c>
      <c r="C11" s="618">
        <v>89.5</v>
      </c>
      <c r="D11" s="625"/>
      <c r="E11" s="625"/>
      <c r="F11" s="625"/>
      <c r="G11" s="618">
        <v>0.8</v>
      </c>
      <c r="H11" s="618">
        <v>30.1</v>
      </c>
      <c r="K11" s="6">
        <f>SUM(K9:K10)</f>
        <v>90</v>
      </c>
      <c r="M11" s="6">
        <f>SUM(M9:M10)</f>
        <v>1551250</v>
      </c>
    </row>
    <row r="12" spans="1:13" ht="20.25" customHeight="1">
      <c r="A12" s="619" t="s">
        <v>182</v>
      </c>
      <c r="B12" s="620" t="s">
        <v>14</v>
      </c>
      <c r="C12" s="618">
        <v>85.1</v>
      </c>
      <c r="D12" s="618"/>
      <c r="E12" s="618"/>
      <c r="F12" s="618"/>
      <c r="G12" s="618">
        <v>0.9</v>
      </c>
      <c r="H12" s="618">
        <v>32.700000000000003</v>
      </c>
      <c r="K12" s="6">
        <f>K11*365</f>
        <v>32850</v>
      </c>
      <c r="M12" s="6">
        <f>M11/K12</f>
        <v>47.222222222222221</v>
      </c>
    </row>
    <row r="13" spans="1:13" ht="20.25" customHeight="1">
      <c r="A13" s="619" t="s">
        <v>183</v>
      </c>
      <c r="B13" s="620" t="s">
        <v>16</v>
      </c>
      <c r="C13" s="618">
        <v>99.7</v>
      </c>
      <c r="D13" s="625"/>
      <c r="E13" s="625"/>
      <c r="F13" s="625"/>
      <c r="G13" s="625">
        <v>1.3</v>
      </c>
      <c r="H13" s="618">
        <v>22.7</v>
      </c>
    </row>
    <row r="14" spans="1:13" ht="20.25" customHeight="1">
      <c r="A14" s="619" t="s">
        <v>200</v>
      </c>
      <c r="B14" s="620" t="s">
        <v>18</v>
      </c>
      <c r="C14" s="618">
        <v>47.2</v>
      </c>
      <c r="D14" s="625"/>
      <c r="E14" s="625"/>
      <c r="F14" s="625"/>
      <c r="G14" s="625">
        <v>0.6</v>
      </c>
      <c r="H14" s="618">
        <v>23.2</v>
      </c>
    </row>
    <row r="15" spans="1:13" ht="20.25" customHeight="1">
      <c r="A15" s="619" t="s">
        <v>184</v>
      </c>
      <c r="B15" s="620" t="s">
        <v>20</v>
      </c>
      <c r="C15" s="618">
        <v>72</v>
      </c>
      <c r="D15" s="625"/>
      <c r="E15" s="625"/>
      <c r="F15" s="625"/>
      <c r="G15" s="625">
        <v>0.7</v>
      </c>
      <c r="H15" s="618">
        <v>30.6</v>
      </c>
    </row>
    <row r="16" spans="1:13" ht="20.25" customHeight="1">
      <c r="A16" s="619" t="s">
        <v>45</v>
      </c>
      <c r="B16" s="620" t="s">
        <v>21</v>
      </c>
      <c r="C16" s="618">
        <v>79</v>
      </c>
      <c r="D16" s="625"/>
      <c r="E16" s="625"/>
      <c r="F16" s="625"/>
      <c r="G16" s="618">
        <v>0.9</v>
      </c>
      <c r="H16" s="618">
        <v>29.8</v>
      </c>
    </row>
    <row r="17" spans="1:8" ht="20.25" customHeight="1">
      <c r="A17" s="619" t="s">
        <v>185</v>
      </c>
      <c r="B17" s="620" t="s">
        <v>23</v>
      </c>
      <c r="C17" s="618">
        <v>92</v>
      </c>
      <c r="D17" s="618"/>
      <c r="E17" s="618"/>
      <c r="F17" s="618"/>
      <c r="G17" s="618">
        <v>0.9</v>
      </c>
      <c r="H17" s="618">
        <v>35.6</v>
      </c>
    </row>
    <row r="18" spans="1:8" ht="20.25" customHeight="1">
      <c r="A18" s="619" t="s">
        <v>24</v>
      </c>
      <c r="B18" s="620" t="s">
        <v>25</v>
      </c>
      <c r="C18" s="618">
        <v>74</v>
      </c>
      <c r="D18" s="618"/>
      <c r="E18" s="618"/>
      <c r="F18" s="618"/>
      <c r="G18" s="618">
        <v>0.8</v>
      </c>
      <c r="H18" s="618">
        <v>29.2</v>
      </c>
    </row>
    <row r="19" spans="1:8" ht="20.25" customHeight="1">
      <c r="A19" s="619" t="s">
        <v>187</v>
      </c>
      <c r="B19" s="620" t="s">
        <v>26</v>
      </c>
      <c r="C19" s="618">
        <v>58</v>
      </c>
      <c r="D19" s="618"/>
      <c r="E19" s="618"/>
      <c r="F19" s="618"/>
      <c r="G19" s="618">
        <v>0.8</v>
      </c>
      <c r="H19" s="618">
        <v>28.2</v>
      </c>
    </row>
    <row r="20" spans="1:8" ht="20.25" customHeight="1">
      <c r="A20" s="619" t="s">
        <v>27</v>
      </c>
      <c r="B20" s="620" t="s">
        <v>28</v>
      </c>
      <c r="C20" s="618">
        <v>69</v>
      </c>
      <c r="D20" s="625"/>
      <c r="E20" s="625"/>
      <c r="F20" s="625"/>
      <c r="G20" s="618">
        <v>1.3</v>
      </c>
      <c r="H20" s="618">
        <v>17.2</v>
      </c>
    </row>
    <row r="21" spans="1:8" ht="20.25" customHeight="1">
      <c r="A21" s="619" t="s">
        <v>188</v>
      </c>
      <c r="B21" s="620" t="s">
        <v>189</v>
      </c>
      <c r="C21" s="618">
        <v>75</v>
      </c>
      <c r="D21" s="618"/>
      <c r="E21" s="618"/>
      <c r="F21" s="618"/>
      <c r="G21" s="618">
        <v>0.9</v>
      </c>
      <c r="H21" s="618">
        <v>22.7</v>
      </c>
    </row>
    <row r="22" spans="1:8" ht="20.25" customHeight="1">
      <c r="A22" s="619" t="s">
        <v>190</v>
      </c>
      <c r="B22" s="620" t="s">
        <v>295</v>
      </c>
      <c r="C22" s="618">
        <v>86.7</v>
      </c>
      <c r="D22" s="625"/>
      <c r="E22" s="625"/>
      <c r="F22" s="625"/>
      <c r="G22" s="618">
        <v>0.8</v>
      </c>
      <c r="H22" s="618">
        <v>28.6</v>
      </c>
    </row>
    <row r="23" spans="1:8" ht="20.25" customHeight="1">
      <c r="A23" s="619" t="s">
        <v>202</v>
      </c>
      <c r="B23" s="620" t="s">
        <v>33</v>
      </c>
      <c r="C23" s="618">
        <v>59</v>
      </c>
      <c r="D23" s="618"/>
      <c r="E23" s="618"/>
      <c r="F23" s="618"/>
      <c r="G23" s="618">
        <v>0.7</v>
      </c>
      <c r="H23" s="618">
        <v>22.4</v>
      </c>
    </row>
    <row r="24" spans="1:8" ht="20.25" customHeight="1">
      <c r="A24" s="619" t="s">
        <v>34</v>
      </c>
      <c r="B24" s="620" t="s">
        <v>549</v>
      </c>
      <c r="C24" s="618">
        <v>30</v>
      </c>
      <c r="D24" s="618"/>
      <c r="E24" s="618"/>
      <c r="F24" s="618"/>
      <c r="G24" s="618">
        <v>0.3</v>
      </c>
      <c r="H24" s="618">
        <v>24.8</v>
      </c>
    </row>
    <row r="25" spans="1:8" ht="20.25" customHeight="1">
      <c r="A25" s="623" t="s">
        <v>36</v>
      </c>
      <c r="B25" s="624" t="s">
        <v>37</v>
      </c>
      <c r="C25" s="626" t="s">
        <v>192</v>
      </c>
      <c r="D25" s="626" t="s">
        <v>192</v>
      </c>
      <c r="E25" s="626" t="s">
        <v>192</v>
      </c>
      <c r="F25" s="626" t="s">
        <v>192</v>
      </c>
      <c r="G25" s="626" t="s">
        <v>192</v>
      </c>
      <c r="H25" s="626" t="s">
        <v>192</v>
      </c>
    </row>
    <row r="26" spans="1:8" ht="20.25">
      <c r="A26" s="621" t="s">
        <v>1598</v>
      </c>
      <c r="B26" s="622" t="s">
        <v>1599</v>
      </c>
      <c r="C26" s="618">
        <v>75</v>
      </c>
      <c r="D26" s="625"/>
      <c r="E26" s="625"/>
      <c r="F26" s="625"/>
      <c r="G26" s="618">
        <v>0.8</v>
      </c>
      <c r="H26" s="618">
        <v>25.7</v>
      </c>
    </row>
    <row r="27" spans="1:8" ht="45.75" customHeight="1">
      <c r="A27" s="1836" t="s">
        <v>550</v>
      </c>
      <c r="B27" s="1836"/>
      <c r="C27" s="1836"/>
      <c r="D27" s="1836"/>
      <c r="E27" s="1837" t="s">
        <v>551</v>
      </c>
      <c r="F27" s="1837"/>
      <c r="G27" s="1837"/>
      <c r="H27" s="1837"/>
    </row>
  </sheetData>
  <mergeCells count="5">
    <mergeCell ref="A4:A5"/>
    <mergeCell ref="B4:B5"/>
    <mergeCell ref="D4:F4"/>
    <mergeCell ref="A27:D27"/>
    <mergeCell ref="E27:H27"/>
  </mergeCells>
  <pageMargins left="0.7" right="0.7" top="0.75" bottom="0.75" header="0.3" footer="0.3"/>
  <pageSetup paperSize="9" scale="8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E34"/>
  <sheetViews>
    <sheetView showGridLines="0" rightToLeft="1" zoomScale="75" zoomScaleNormal="75" zoomScaleSheetLayoutView="75" workbookViewId="0">
      <selection activeCell="U28" sqref="U28"/>
    </sheetView>
  </sheetViews>
  <sheetFormatPr defaultRowHeight="15.75"/>
  <cols>
    <col min="1" max="1" width="39.42578125" style="481" customWidth="1"/>
    <col min="2" max="9" width="11.140625" style="481" customWidth="1"/>
    <col min="10" max="256" width="9" style="481"/>
    <col min="257" max="257" width="39.42578125" style="481" customWidth="1"/>
    <col min="258" max="265" width="11.140625" style="481" customWidth="1"/>
    <col min="266" max="512" width="9" style="481"/>
    <col min="513" max="513" width="39.42578125" style="481" customWidth="1"/>
    <col min="514" max="521" width="11.140625" style="481" customWidth="1"/>
    <col min="522" max="768" width="9" style="481"/>
    <col min="769" max="769" width="39.42578125" style="481" customWidth="1"/>
    <col min="770" max="777" width="11.140625" style="481" customWidth="1"/>
    <col min="778" max="1024" width="9" style="481"/>
    <col min="1025" max="1025" width="39.42578125" style="481" customWidth="1"/>
    <col min="1026" max="1033" width="11.140625" style="481" customWidth="1"/>
    <col min="1034" max="1280" width="9" style="481"/>
    <col min="1281" max="1281" width="39.42578125" style="481" customWidth="1"/>
    <col min="1282" max="1289" width="11.140625" style="481" customWidth="1"/>
    <col min="1290" max="1536" width="9" style="481"/>
    <col min="1537" max="1537" width="39.42578125" style="481" customWidth="1"/>
    <col min="1538" max="1545" width="11.140625" style="481" customWidth="1"/>
    <col min="1546" max="1792" width="9" style="481"/>
    <col min="1793" max="1793" width="39.42578125" style="481" customWidth="1"/>
    <col min="1794" max="1801" width="11.140625" style="481" customWidth="1"/>
    <col min="1802" max="2048" width="9" style="481"/>
    <col min="2049" max="2049" width="39.42578125" style="481" customWidth="1"/>
    <col min="2050" max="2057" width="11.140625" style="481" customWidth="1"/>
    <col min="2058" max="2304" width="9" style="481"/>
    <col min="2305" max="2305" width="39.42578125" style="481" customWidth="1"/>
    <col min="2306" max="2313" width="11.140625" style="481" customWidth="1"/>
    <col min="2314" max="2560" width="9" style="481"/>
    <col min="2561" max="2561" width="39.42578125" style="481" customWidth="1"/>
    <col min="2562" max="2569" width="11.140625" style="481" customWidth="1"/>
    <col min="2570" max="2816" width="9" style="481"/>
    <col min="2817" max="2817" width="39.42578125" style="481" customWidth="1"/>
    <col min="2818" max="2825" width="11.140625" style="481" customWidth="1"/>
    <col min="2826" max="3072" width="9" style="481"/>
    <col min="3073" max="3073" width="39.42578125" style="481" customWidth="1"/>
    <col min="3074" max="3081" width="11.140625" style="481" customWidth="1"/>
    <col min="3082" max="3328" width="9" style="481"/>
    <col min="3329" max="3329" width="39.42578125" style="481" customWidth="1"/>
    <col min="3330" max="3337" width="11.140625" style="481" customWidth="1"/>
    <col min="3338" max="3584" width="9" style="481"/>
    <col min="3585" max="3585" width="39.42578125" style="481" customWidth="1"/>
    <col min="3586" max="3593" width="11.140625" style="481" customWidth="1"/>
    <col min="3594" max="3840" width="9" style="481"/>
    <col min="3841" max="3841" width="39.42578125" style="481" customWidth="1"/>
    <col min="3842" max="3849" width="11.140625" style="481" customWidth="1"/>
    <col min="3850" max="4096" width="9" style="481"/>
    <col min="4097" max="4097" width="39.42578125" style="481" customWidth="1"/>
    <col min="4098" max="4105" width="11.140625" style="481" customWidth="1"/>
    <col min="4106" max="4352" width="9" style="481"/>
    <col min="4353" max="4353" width="39.42578125" style="481" customWidth="1"/>
    <col min="4354" max="4361" width="11.140625" style="481" customWidth="1"/>
    <col min="4362" max="4608" width="9" style="481"/>
    <col min="4609" max="4609" width="39.42578125" style="481" customWidth="1"/>
    <col min="4610" max="4617" width="11.140625" style="481" customWidth="1"/>
    <col min="4618" max="4864" width="9" style="481"/>
    <col min="4865" max="4865" width="39.42578125" style="481" customWidth="1"/>
    <col min="4866" max="4873" width="11.140625" style="481" customWidth="1"/>
    <col min="4874" max="5120" width="9" style="481"/>
    <col min="5121" max="5121" width="39.42578125" style="481" customWidth="1"/>
    <col min="5122" max="5129" width="11.140625" style="481" customWidth="1"/>
    <col min="5130" max="5376" width="9" style="481"/>
    <col min="5377" max="5377" width="39.42578125" style="481" customWidth="1"/>
    <col min="5378" max="5385" width="11.140625" style="481" customWidth="1"/>
    <col min="5386" max="5632" width="9" style="481"/>
    <col min="5633" max="5633" width="39.42578125" style="481" customWidth="1"/>
    <col min="5634" max="5641" width="11.140625" style="481" customWidth="1"/>
    <col min="5642" max="5888" width="9" style="481"/>
    <col min="5889" max="5889" width="39.42578125" style="481" customWidth="1"/>
    <col min="5890" max="5897" width="11.140625" style="481" customWidth="1"/>
    <col min="5898" max="6144" width="9" style="481"/>
    <col min="6145" max="6145" width="39.42578125" style="481" customWidth="1"/>
    <col min="6146" max="6153" width="11.140625" style="481" customWidth="1"/>
    <col min="6154" max="6400" width="9" style="481"/>
    <col min="6401" max="6401" width="39.42578125" style="481" customWidth="1"/>
    <col min="6402" max="6409" width="11.140625" style="481" customWidth="1"/>
    <col min="6410" max="6656" width="9" style="481"/>
    <col min="6657" max="6657" width="39.42578125" style="481" customWidth="1"/>
    <col min="6658" max="6665" width="11.140625" style="481" customWidth="1"/>
    <col min="6666" max="6912" width="9" style="481"/>
    <col min="6913" max="6913" width="39.42578125" style="481" customWidth="1"/>
    <col min="6914" max="6921" width="11.140625" style="481" customWidth="1"/>
    <col min="6922" max="7168" width="9" style="481"/>
    <col min="7169" max="7169" width="39.42578125" style="481" customWidth="1"/>
    <col min="7170" max="7177" width="11.140625" style="481" customWidth="1"/>
    <col min="7178" max="7424" width="9" style="481"/>
    <col min="7425" max="7425" width="39.42578125" style="481" customWidth="1"/>
    <col min="7426" max="7433" width="11.140625" style="481" customWidth="1"/>
    <col min="7434" max="7680" width="9" style="481"/>
    <col min="7681" max="7681" width="39.42578125" style="481" customWidth="1"/>
    <col min="7682" max="7689" width="11.140625" style="481" customWidth="1"/>
    <col min="7690" max="7936" width="9" style="481"/>
    <col min="7937" max="7937" width="39.42578125" style="481" customWidth="1"/>
    <col min="7938" max="7945" width="11.140625" style="481" customWidth="1"/>
    <col min="7946" max="8192" width="9" style="481"/>
    <col min="8193" max="8193" width="39.42578125" style="481" customWidth="1"/>
    <col min="8194" max="8201" width="11.140625" style="481" customWidth="1"/>
    <col min="8202" max="8448" width="9" style="481"/>
    <col min="8449" max="8449" width="39.42578125" style="481" customWidth="1"/>
    <col min="8450" max="8457" width="11.140625" style="481" customWidth="1"/>
    <col min="8458" max="8704" width="9" style="481"/>
    <col min="8705" max="8705" width="39.42578125" style="481" customWidth="1"/>
    <col min="8706" max="8713" width="11.140625" style="481" customWidth="1"/>
    <col min="8714" max="8960" width="9" style="481"/>
    <col min="8961" max="8961" width="39.42578125" style="481" customWidth="1"/>
    <col min="8962" max="8969" width="11.140625" style="481" customWidth="1"/>
    <col min="8970" max="9216" width="9" style="481"/>
    <col min="9217" max="9217" width="39.42578125" style="481" customWidth="1"/>
    <col min="9218" max="9225" width="11.140625" style="481" customWidth="1"/>
    <col min="9226" max="9472" width="9" style="481"/>
    <col min="9473" max="9473" width="39.42578125" style="481" customWidth="1"/>
    <col min="9474" max="9481" width="11.140625" style="481" customWidth="1"/>
    <col min="9482" max="9728" width="9" style="481"/>
    <col min="9729" max="9729" width="39.42578125" style="481" customWidth="1"/>
    <col min="9730" max="9737" width="11.140625" style="481" customWidth="1"/>
    <col min="9738" max="9984" width="9" style="481"/>
    <col min="9985" max="9985" width="39.42578125" style="481" customWidth="1"/>
    <col min="9986" max="9993" width="11.140625" style="481" customWidth="1"/>
    <col min="9994" max="10240" width="9" style="481"/>
    <col min="10241" max="10241" width="39.42578125" style="481" customWidth="1"/>
    <col min="10242" max="10249" width="11.140625" style="481" customWidth="1"/>
    <col min="10250" max="10496" width="9" style="481"/>
    <col min="10497" max="10497" width="39.42578125" style="481" customWidth="1"/>
    <col min="10498" max="10505" width="11.140625" style="481" customWidth="1"/>
    <col min="10506" max="10752" width="9" style="481"/>
    <col min="10753" max="10753" width="39.42578125" style="481" customWidth="1"/>
    <col min="10754" max="10761" width="11.140625" style="481" customWidth="1"/>
    <col min="10762" max="11008" width="9" style="481"/>
    <col min="11009" max="11009" width="39.42578125" style="481" customWidth="1"/>
    <col min="11010" max="11017" width="11.140625" style="481" customWidth="1"/>
    <col min="11018" max="11264" width="9" style="481"/>
    <col min="11265" max="11265" width="39.42578125" style="481" customWidth="1"/>
    <col min="11266" max="11273" width="11.140625" style="481" customWidth="1"/>
    <col min="11274" max="11520" width="9" style="481"/>
    <col min="11521" max="11521" width="39.42578125" style="481" customWidth="1"/>
    <col min="11522" max="11529" width="11.140625" style="481" customWidth="1"/>
    <col min="11530" max="11776" width="9" style="481"/>
    <col min="11777" max="11777" width="39.42578125" style="481" customWidth="1"/>
    <col min="11778" max="11785" width="11.140625" style="481" customWidth="1"/>
    <col min="11786" max="12032" width="9" style="481"/>
    <col min="12033" max="12033" width="39.42578125" style="481" customWidth="1"/>
    <col min="12034" max="12041" width="11.140625" style="481" customWidth="1"/>
    <col min="12042" max="12288" width="9" style="481"/>
    <col min="12289" max="12289" width="39.42578125" style="481" customWidth="1"/>
    <col min="12290" max="12297" width="11.140625" style="481" customWidth="1"/>
    <col min="12298" max="12544" width="9" style="481"/>
    <col min="12545" max="12545" width="39.42578125" style="481" customWidth="1"/>
    <col min="12546" max="12553" width="11.140625" style="481" customWidth="1"/>
    <col min="12554" max="12800" width="9" style="481"/>
    <col min="12801" max="12801" width="39.42578125" style="481" customWidth="1"/>
    <col min="12802" max="12809" width="11.140625" style="481" customWidth="1"/>
    <col min="12810" max="13056" width="9" style="481"/>
    <col min="13057" max="13057" width="39.42578125" style="481" customWidth="1"/>
    <col min="13058" max="13065" width="11.140625" style="481" customWidth="1"/>
    <col min="13066" max="13312" width="9" style="481"/>
    <col min="13313" max="13313" width="39.42578125" style="481" customWidth="1"/>
    <col min="13314" max="13321" width="11.140625" style="481" customWidth="1"/>
    <col min="13322" max="13568" width="9" style="481"/>
    <col min="13569" max="13569" width="39.42578125" style="481" customWidth="1"/>
    <col min="13570" max="13577" width="11.140625" style="481" customWidth="1"/>
    <col min="13578" max="13824" width="9" style="481"/>
    <col min="13825" max="13825" width="39.42578125" style="481" customWidth="1"/>
    <col min="13826" max="13833" width="11.140625" style="481" customWidth="1"/>
    <col min="13834" max="14080" width="9" style="481"/>
    <col min="14081" max="14081" width="39.42578125" style="481" customWidth="1"/>
    <col min="14082" max="14089" width="11.140625" style="481" customWidth="1"/>
    <col min="14090" max="14336" width="9" style="481"/>
    <col min="14337" max="14337" width="39.42578125" style="481" customWidth="1"/>
    <col min="14338" max="14345" width="11.140625" style="481" customWidth="1"/>
    <col min="14346" max="14592" width="9" style="481"/>
    <col min="14593" max="14593" width="39.42578125" style="481" customWidth="1"/>
    <col min="14594" max="14601" width="11.140625" style="481" customWidth="1"/>
    <col min="14602" max="14848" width="9" style="481"/>
    <col min="14849" max="14849" width="39.42578125" style="481" customWidth="1"/>
    <col min="14850" max="14857" width="11.140625" style="481" customWidth="1"/>
    <col min="14858" max="15104" width="9" style="481"/>
    <col min="15105" max="15105" width="39.42578125" style="481" customWidth="1"/>
    <col min="15106" max="15113" width="11.140625" style="481" customWidth="1"/>
    <col min="15114" max="15360" width="9" style="481"/>
    <col min="15361" max="15361" width="39.42578125" style="481" customWidth="1"/>
    <col min="15362" max="15369" width="11.140625" style="481" customWidth="1"/>
    <col min="15370" max="15616" width="9" style="481"/>
    <col min="15617" max="15617" width="39.42578125" style="481" customWidth="1"/>
    <col min="15618" max="15625" width="11.140625" style="481" customWidth="1"/>
    <col min="15626" max="15872" width="9" style="481"/>
    <col min="15873" max="15873" width="39.42578125" style="481" customWidth="1"/>
    <col min="15874" max="15881" width="11.140625" style="481" customWidth="1"/>
    <col min="15882" max="16128" width="9" style="481"/>
    <col min="16129" max="16129" width="39.42578125" style="481" customWidth="1"/>
    <col min="16130" max="16137" width="11.140625" style="481" customWidth="1"/>
    <col min="16138" max="16384" width="9" style="481"/>
  </cols>
  <sheetData>
    <row r="1" spans="1:5">
      <c r="A1" s="492" t="s">
        <v>599</v>
      </c>
      <c r="B1" s="492"/>
      <c r="C1" s="492"/>
      <c r="D1" s="492"/>
      <c r="E1" s="492"/>
    </row>
    <row r="2" spans="1:5">
      <c r="A2" s="492" t="s">
        <v>600</v>
      </c>
      <c r="B2" s="492"/>
      <c r="C2" s="492"/>
      <c r="D2" s="492"/>
      <c r="E2" s="492"/>
    </row>
    <row r="3" spans="1:5">
      <c r="A3" s="627" t="s">
        <v>601</v>
      </c>
      <c r="B3" s="628"/>
      <c r="C3" s="628"/>
      <c r="D3" s="628"/>
      <c r="E3" s="482" t="s">
        <v>602</v>
      </c>
    </row>
    <row r="4" spans="1:5" ht="26.1" customHeight="1">
      <c r="A4" s="629"/>
      <c r="B4" s="22" t="s">
        <v>603</v>
      </c>
      <c r="C4" s="24"/>
      <c r="D4" s="24"/>
      <c r="E4" s="23"/>
    </row>
    <row r="5" spans="1:5" ht="26.1" customHeight="1">
      <c r="A5" s="630" t="s">
        <v>363</v>
      </c>
      <c r="B5" s="631" t="s">
        <v>604</v>
      </c>
      <c r="C5" s="632"/>
      <c r="D5" s="632"/>
      <c r="E5" s="633"/>
    </row>
    <row r="6" spans="1:5" ht="26.1" customHeight="1">
      <c r="A6" s="634" t="s">
        <v>64</v>
      </c>
      <c r="B6" s="635" t="s">
        <v>289</v>
      </c>
      <c r="C6" s="635" t="s">
        <v>290</v>
      </c>
      <c r="D6" s="635" t="s">
        <v>66</v>
      </c>
      <c r="E6" s="635" t="s">
        <v>54</v>
      </c>
    </row>
    <row r="7" spans="1:5" ht="26.1" customHeight="1">
      <c r="A7" s="636"/>
      <c r="B7" s="637" t="s">
        <v>367</v>
      </c>
      <c r="C7" s="637" t="s">
        <v>96</v>
      </c>
      <c r="D7" s="637" t="s">
        <v>67</v>
      </c>
      <c r="E7" s="637" t="s">
        <v>133</v>
      </c>
    </row>
    <row r="8" spans="1:5" ht="24.95" customHeight="1">
      <c r="A8" s="379" t="s">
        <v>134</v>
      </c>
      <c r="B8" s="1840">
        <v>48900</v>
      </c>
      <c r="C8" s="1840">
        <v>8595</v>
      </c>
      <c r="D8" s="1840">
        <f>SUM(B8:C9)</f>
        <v>57495</v>
      </c>
      <c r="E8" s="1745">
        <f>B8/D8*100</f>
        <v>85.050873989042529</v>
      </c>
    </row>
    <row r="9" spans="1:5" ht="15" customHeight="1">
      <c r="A9" s="380" t="s">
        <v>135</v>
      </c>
      <c r="B9" s="1840"/>
      <c r="C9" s="1840"/>
      <c r="D9" s="1840"/>
      <c r="E9" s="1838"/>
    </row>
    <row r="10" spans="1:5" ht="24.95" customHeight="1">
      <c r="A10" s="638" t="s">
        <v>136</v>
      </c>
      <c r="B10" s="1840">
        <v>23161</v>
      </c>
      <c r="C10" s="1840">
        <v>22172</v>
      </c>
      <c r="D10" s="1840">
        <f>SUM(B10:C11)</f>
        <v>45333</v>
      </c>
      <c r="E10" s="1745">
        <f>B10/D10*100</f>
        <v>51.090816844241502</v>
      </c>
    </row>
    <row r="11" spans="1:5" ht="15" customHeight="1">
      <c r="A11" s="639" t="s">
        <v>137</v>
      </c>
      <c r="B11" s="1840"/>
      <c r="C11" s="1840"/>
      <c r="D11" s="1840"/>
      <c r="E11" s="1838"/>
    </row>
    <row r="12" spans="1:5" ht="24.95" customHeight="1">
      <c r="A12" s="640" t="s">
        <v>138</v>
      </c>
      <c r="B12" s="1840">
        <v>10988</v>
      </c>
      <c r="C12" s="1840">
        <v>2451</v>
      </c>
      <c r="D12" s="1840">
        <f>SUM(B12:C13)</f>
        <v>13439</v>
      </c>
      <c r="E12" s="1745">
        <f>B12/D12*100</f>
        <v>81.762035865763821</v>
      </c>
    </row>
    <row r="13" spans="1:5" ht="15" customHeight="1">
      <c r="A13" s="639" t="s">
        <v>139</v>
      </c>
      <c r="B13" s="1840"/>
      <c r="C13" s="1840"/>
      <c r="D13" s="1840"/>
      <c r="E13" s="1838"/>
    </row>
    <row r="14" spans="1:5" ht="24.95" customHeight="1">
      <c r="A14" s="640" t="s">
        <v>140</v>
      </c>
      <c r="B14" s="1757">
        <v>201919</v>
      </c>
      <c r="C14" s="1841">
        <v>27534</v>
      </c>
      <c r="D14" s="1840">
        <f>SUM(B14:C15)</f>
        <v>229453</v>
      </c>
      <c r="E14" s="1745">
        <f>B14/D14*100</f>
        <v>88.000156894876071</v>
      </c>
    </row>
    <row r="15" spans="1:5" ht="15" customHeight="1">
      <c r="A15" s="639" t="s">
        <v>605</v>
      </c>
      <c r="B15" s="1759"/>
      <c r="C15" s="1842"/>
      <c r="D15" s="1840"/>
      <c r="E15" s="1838"/>
    </row>
    <row r="16" spans="1:5" ht="24.95" customHeight="1">
      <c r="A16" s="640" t="s">
        <v>141</v>
      </c>
      <c r="B16" s="1840" t="s">
        <v>370</v>
      </c>
      <c r="C16" s="1840" t="s">
        <v>370</v>
      </c>
      <c r="D16" s="1840">
        <v>126749</v>
      </c>
      <c r="E16" s="1745" t="s">
        <v>370</v>
      </c>
    </row>
    <row r="17" spans="1:5" ht="15" customHeight="1">
      <c r="A17" s="639" t="s">
        <v>606</v>
      </c>
      <c r="B17" s="1840"/>
      <c r="C17" s="1840"/>
      <c r="D17" s="1840"/>
      <c r="E17" s="1838"/>
    </row>
    <row r="18" spans="1:5" ht="24.95" customHeight="1">
      <c r="A18" s="641" t="s">
        <v>142</v>
      </c>
      <c r="B18" s="1745" t="s">
        <v>370</v>
      </c>
      <c r="C18" s="1745" t="s">
        <v>370</v>
      </c>
      <c r="D18" s="1840">
        <v>41882</v>
      </c>
      <c r="E18" s="1745" t="s">
        <v>370</v>
      </c>
    </row>
    <row r="19" spans="1:5" ht="15" customHeight="1">
      <c r="A19" s="642" t="s">
        <v>143</v>
      </c>
      <c r="B19" s="1838"/>
      <c r="C19" s="1838"/>
      <c r="D19" s="1840"/>
      <c r="E19" s="1838"/>
    </row>
    <row r="20" spans="1:5" ht="27.95" customHeight="1">
      <c r="A20" s="640" t="s">
        <v>144</v>
      </c>
      <c r="B20" s="1840">
        <v>20331</v>
      </c>
      <c r="C20" s="1840">
        <v>782</v>
      </c>
      <c r="D20" s="1840">
        <f>SUM(B20:C21)</f>
        <v>21113</v>
      </c>
      <c r="E20" s="1750">
        <f>B20/D20*100</f>
        <v>96.296120873395537</v>
      </c>
    </row>
    <row r="21" spans="1:5" ht="15" customHeight="1">
      <c r="A21" s="639" t="s">
        <v>145</v>
      </c>
      <c r="B21" s="1840"/>
      <c r="C21" s="1840"/>
      <c r="D21" s="1840"/>
      <c r="E21" s="1749"/>
    </row>
    <row r="22" spans="1:5" ht="27.95" customHeight="1">
      <c r="A22" s="640" t="s">
        <v>146</v>
      </c>
      <c r="B22" s="1840">
        <v>10125</v>
      </c>
      <c r="C22" s="1840">
        <v>358</v>
      </c>
      <c r="D22" s="1840">
        <f>SUM(B22:C23)</f>
        <v>10483</v>
      </c>
      <c r="E22" s="1750">
        <f>B22/D22*100</f>
        <v>96.584947057140141</v>
      </c>
    </row>
    <row r="23" spans="1:5" ht="15" customHeight="1">
      <c r="A23" s="639" t="s">
        <v>147</v>
      </c>
      <c r="B23" s="1840"/>
      <c r="C23" s="1840"/>
      <c r="D23" s="1840"/>
      <c r="E23" s="1749"/>
    </row>
    <row r="24" spans="1:5" ht="24.95" customHeight="1">
      <c r="A24" s="640" t="s">
        <v>148</v>
      </c>
      <c r="B24" s="1838">
        <v>10893</v>
      </c>
      <c r="C24" s="1838">
        <v>2095</v>
      </c>
      <c r="D24" s="1840">
        <f>SUM(B24:C25)</f>
        <v>12988</v>
      </c>
      <c r="E24" s="1750">
        <f>B24/D24*100</f>
        <v>83.86972590083154</v>
      </c>
    </row>
    <row r="25" spans="1:5" ht="15" customHeight="1">
      <c r="A25" s="639" t="s">
        <v>607</v>
      </c>
      <c r="B25" s="1839"/>
      <c r="C25" s="1839"/>
      <c r="D25" s="1840"/>
      <c r="E25" s="1749"/>
    </row>
    <row r="26" spans="1:5" ht="24.95" customHeight="1">
      <c r="A26" s="640" t="s">
        <v>371</v>
      </c>
      <c r="B26" s="1840">
        <v>15376</v>
      </c>
      <c r="C26" s="1840">
        <v>1381</v>
      </c>
      <c r="D26" s="1840">
        <f>SUM(B26:C27)</f>
        <v>16757</v>
      </c>
      <c r="E26" s="1745">
        <f>B26/D26*100</f>
        <v>91.758668019335204</v>
      </c>
    </row>
    <row r="27" spans="1:5" ht="15" customHeight="1">
      <c r="A27" s="639" t="s">
        <v>608</v>
      </c>
      <c r="B27" s="1840"/>
      <c r="C27" s="1840"/>
      <c r="D27" s="1840"/>
      <c r="E27" s="1838"/>
    </row>
    <row r="28" spans="1:5" ht="15" customHeight="1">
      <c r="A28" s="386" t="s">
        <v>150</v>
      </c>
      <c r="B28" s="1838">
        <v>553</v>
      </c>
      <c r="C28" s="1838">
        <v>145</v>
      </c>
      <c r="D28" s="1840">
        <f>SUM(B28:C29)</f>
        <v>698</v>
      </c>
      <c r="E28" s="1745">
        <f>B28/D28*100</f>
        <v>79.226361031518621</v>
      </c>
    </row>
    <row r="29" spans="1:5" ht="15" customHeight="1">
      <c r="A29" s="387" t="s">
        <v>151</v>
      </c>
      <c r="B29" s="1839"/>
      <c r="C29" s="1839"/>
      <c r="D29" s="1840"/>
      <c r="E29" s="1838"/>
    </row>
    <row r="30" spans="1:5" ht="24.95" customHeight="1">
      <c r="A30" s="388" t="s">
        <v>609</v>
      </c>
      <c r="B30" s="1840">
        <v>187</v>
      </c>
      <c r="C30" s="1840">
        <v>93</v>
      </c>
      <c r="D30" s="1840">
        <f>SUM(B30:C31)</f>
        <v>280</v>
      </c>
      <c r="E30" s="1745">
        <f>B30/D30*100</f>
        <v>66.785714285714278</v>
      </c>
    </row>
    <row r="31" spans="1:5" ht="15" customHeight="1" thickBot="1">
      <c r="A31" s="389" t="s">
        <v>153</v>
      </c>
      <c r="B31" s="1840"/>
      <c r="C31" s="1840"/>
      <c r="D31" s="1840"/>
      <c r="E31" s="1838"/>
    </row>
    <row r="32" spans="1:5" ht="42.95" customHeight="1">
      <c r="A32" s="643" t="s">
        <v>610</v>
      </c>
      <c r="B32" s="644" t="s">
        <v>400</v>
      </c>
      <c r="C32" s="644" t="s">
        <v>400</v>
      </c>
      <c r="D32" s="644">
        <f>SUM(D8:D31)</f>
        <v>576670</v>
      </c>
      <c r="E32" s="405" t="s">
        <v>400</v>
      </c>
    </row>
    <row r="33" spans="1:5" s="646" customFormat="1" ht="15.95" customHeight="1">
      <c r="A33" s="408" t="s">
        <v>154</v>
      </c>
      <c r="B33" s="645"/>
      <c r="C33" s="645"/>
      <c r="D33" s="645"/>
      <c r="E33" s="645"/>
    </row>
    <row r="34" spans="1:5">
      <c r="A34" s="647" t="s">
        <v>1567</v>
      </c>
    </row>
  </sheetData>
  <mergeCells count="48">
    <mergeCell ref="B8:B9"/>
    <mergeCell ref="C8:C9"/>
    <mergeCell ref="D8:D9"/>
    <mergeCell ref="E8:E9"/>
    <mergeCell ref="B10:B11"/>
    <mergeCell ref="C10:C11"/>
    <mergeCell ref="D10:D11"/>
    <mergeCell ref="E10:E11"/>
    <mergeCell ref="B12:B13"/>
    <mergeCell ref="C12:C13"/>
    <mergeCell ref="D12:D13"/>
    <mergeCell ref="E12:E13"/>
    <mergeCell ref="B14:B15"/>
    <mergeCell ref="C14:C15"/>
    <mergeCell ref="D14:D15"/>
    <mergeCell ref="E14:E15"/>
    <mergeCell ref="B16:B17"/>
    <mergeCell ref="C16:C17"/>
    <mergeCell ref="D16:D17"/>
    <mergeCell ref="E16:E17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C24:C25"/>
    <mergeCell ref="D24:D25"/>
    <mergeCell ref="E24:E25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6" orientation="portrait" horizontalDpi="4294967292" verticalDpi="4294967292" r:id="rId1"/>
  <headerFooter alignWithMargins="0">
    <oddFooter xml:space="preserve">&amp;C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S25"/>
  <sheetViews>
    <sheetView showGridLines="0" rightToLeft="1" zoomScaleNormal="100" zoomScaleSheetLayoutView="90" workbookViewId="0">
      <selection activeCell="U28" sqref="U28"/>
    </sheetView>
  </sheetViews>
  <sheetFormatPr defaultColWidth="7.7109375" defaultRowHeight="15.75"/>
  <cols>
    <col min="1" max="1" width="13.7109375" style="458" customWidth="1"/>
    <col min="2" max="2" width="13.7109375" style="650" customWidth="1"/>
    <col min="3" max="6" width="10.28515625" style="650" customWidth="1"/>
    <col min="7" max="7" width="5.42578125" style="650" hidden="1" customWidth="1"/>
    <col min="8" max="14" width="7.7109375" style="650" hidden="1" customWidth="1"/>
    <col min="15" max="18" width="0" style="650" hidden="1" customWidth="1"/>
    <col min="19" max="19" width="15" style="650" customWidth="1"/>
    <col min="20" max="256" width="7.7109375" style="650"/>
    <col min="257" max="258" width="13.7109375" style="650" customWidth="1"/>
    <col min="259" max="262" width="10.28515625" style="650" customWidth="1"/>
    <col min="263" max="274" width="0" style="650" hidden="1" customWidth="1"/>
    <col min="275" max="275" width="15" style="650" customWidth="1"/>
    <col min="276" max="512" width="7.7109375" style="650"/>
    <col min="513" max="514" width="13.7109375" style="650" customWidth="1"/>
    <col min="515" max="518" width="10.28515625" style="650" customWidth="1"/>
    <col min="519" max="530" width="0" style="650" hidden="1" customWidth="1"/>
    <col min="531" max="531" width="15" style="650" customWidth="1"/>
    <col min="532" max="768" width="7.7109375" style="650"/>
    <col min="769" max="770" width="13.7109375" style="650" customWidth="1"/>
    <col min="771" max="774" width="10.28515625" style="650" customWidth="1"/>
    <col min="775" max="786" width="0" style="650" hidden="1" customWidth="1"/>
    <col min="787" max="787" width="15" style="650" customWidth="1"/>
    <col min="788" max="1024" width="7.7109375" style="650"/>
    <col min="1025" max="1026" width="13.7109375" style="650" customWidth="1"/>
    <col min="1027" max="1030" width="10.28515625" style="650" customWidth="1"/>
    <col min="1031" max="1042" width="0" style="650" hidden="1" customWidth="1"/>
    <col min="1043" max="1043" width="15" style="650" customWidth="1"/>
    <col min="1044" max="1280" width="7.7109375" style="650"/>
    <col min="1281" max="1282" width="13.7109375" style="650" customWidth="1"/>
    <col min="1283" max="1286" width="10.28515625" style="650" customWidth="1"/>
    <col min="1287" max="1298" width="0" style="650" hidden="1" customWidth="1"/>
    <col min="1299" max="1299" width="15" style="650" customWidth="1"/>
    <col min="1300" max="1536" width="7.7109375" style="650"/>
    <col min="1537" max="1538" width="13.7109375" style="650" customWidth="1"/>
    <col min="1539" max="1542" width="10.28515625" style="650" customWidth="1"/>
    <col min="1543" max="1554" width="0" style="650" hidden="1" customWidth="1"/>
    <col min="1555" max="1555" width="15" style="650" customWidth="1"/>
    <col min="1556" max="1792" width="7.7109375" style="650"/>
    <col min="1793" max="1794" width="13.7109375" style="650" customWidth="1"/>
    <col min="1795" max="1798" width="10.28515625" style="650" customWidth="1"/>
    <col min="1799" max="1810" width="0" style="650" hidden="1" customWidth="1"/>
    <col min="1811" max="1811" width="15" style="650" customWidth="1"/>
    <col min="1812" max="2048" width="7.7109375" style="650"/>
    <col min="2049" max="2050" width="13.7109375" style="650" customWidth="1"/>
    <col min="2051" max="2054" width="10.28515625" style="650" customWidth="1"/>
    <col min="2055" max="2066" width="0" style="650" hidden="1" customWidth="1"/>
    <col min="2067" max="2067" width="15" style="650" customWidth="1"/>
    <col min="2068" max="2304" width="7.7109375" style="650"/>
    <col min="2305" max="2306" width="13.7109375" style="650" customWidth="1"/>
    <col min="2307" max="2310" width="10.28515625" style="650" customWidth="1"/>
    <col min="2311" max="2322" width="0" style="650" hidden="1" customWidth="1"/>
    <col min="2323" max="2323" width="15" style="650" customWidth="1"/>
    <col min="2324" max="2560" width="7.7109375" style="650"/>
    <col min="2561" max="2562" width="13.7109375" style="650" customWidth="1"/>
    <col min="2563" max="2566" width="10.28515625" style="650" customWidth="1"/>
    <col min="2567" max="2578" width="0" style="650" hidden="1" customWidth="1"/>
    <col min="2579" max="2579" width="15" style="650" customWidth="1"/>
    <col min="2580" max="2816" width="7.7109375" style="650"/>
    <col min="2817" max="2818" width="13.7109375" style="650" customWidth="1"/>
    <col min="2819" max="2822" width="10.28515625" style="650" customWidth="1"/>
    <col min="2823" max="2834" width="0" style="650" hidden="1" customWidth="1"/>
    <col min="2835" max="2835" width="15" style="650" customWidth="1"/>
    <col min="2836" max="3072" width="7.7109375" style="650"/>
    <col min="3073" max="3074" width="13.7109375" style="650" customWidth="1"/>
    <col min="3075" max="3078" width="10.28515625" style="650" customWidth="1"/>
    <col min="3079" max="3090" width="0" style="650" hidden="1" customWidth="1"/>
    <col min="3091" max="3091" width="15" style="650" customWidth="1"/>
    <col min="3092" max="3328" width="7.7109375" style="650"/>
    <col min="3329" max="3330" width="13.7109375" style="650" customWidth="1"/>
    <col min="3331" max="3334" width="10.28515625" style="650" customWidth="1"/>
    <col min="3335" max="3346" width="0" style="650" hidden="1" customWidth="1"/>
    <col min="3347" max="3347" width="15" style="650" customWidth="1"/>
    <col min="3348" max="3584" width="7.7109375" style="650"/>
    <col min="3585" max="3586" width="13.7109375" style="650" customWidth="1"/>
    <col min="3587" max="3590" width="10.28515625" style="650" customWidth="1"/>
    <col min="3591" max="3602" width="0" style="650" hidden="1" customWidth="1"/>
    <col min="3603" max="3603" width="15" style="650" customWidth="1"/>
    <col min="3604" max="3840" width="7.7109375" style="650"/>
    <col min="3841" max="3842" width="13.7109375" style="650" customWidth="1"/>
    <col min="3843" max="3846" width="10.28515625" style="650" customWidth="1"/>
    <col min="3847" max="3858" width="0" style="650" hidden="1" customWidth="1"/>
    <col min="3859" max="3859" width="15" style="650" customWidth="1"/>
    <col min="3860" max="4096" width="7.7109375" style="650"/>
    <col min="4097" max="4098" width="13.7109375" style="650" customWidth="1"/>
    <col min="4099" max="4102" width="10.28515625" style="650" customWidth="1"/>
    <col min="4103" max="4114" width="0" style="650" hidden="1" customWidth="1"/>
    <col min="4115" max="4115" width="15" style="650" customWidth="1"/>
    <col min="4116" max="4352" width="7.7109375" style="650"/>
    <col min="4353" max="4354" width="13.7109375" style="650" customWidth="1"/>
    <col min="4355" max="4358" width="10.28515625" style="650" customWidth="1"/>
    <col min="4359" max="4370" width="0" style="650" hidden="1" customWidth="1"/>
    <col min="4371" max="4371" width="15" style="650" customWidth="1"/>
    <col min="4372" max="4608" width="7.7109375" style="650"/>
    <col min="4609" max="4610" width="13.7109375" style="650" customWidth="1"/>
    <col min="4611" max="4614" width="10.28515625" style="650" customWidth="1"/>
    <col min="4615" max="4626" width="0" style="650" hidden="1" customWidth="1"/>
    <col min="4627" max="4627" width="15" style="650" customWidth="1"/>
    <col min="4628" max="4864" width="7.7109375" style="650"/>
    <col min="4865" max="4866" width="13.7109375" style="650" customWidth="1"/>
    <col min="4867" max="4870" width="10.28515625" style="650" customWidth="1"/>
    <col min="4871" max="4882" width="0" style="650" hidden="1" customWidth="1"/>
    <col min="4883" max="4883" width="15" style="650" customWidth="1"/>
    <col min="4884" max="5120" width="7.7109375" style="650"/>
    <col min="5121" max="5122" width="13.7109375" style="650" customWidth="1"/>
    <col min="5123" max="5126" width="10.28515625" style="650" customWidth="1"/>
    <col min="5127" max="5138" width="0" style="650" hidden="1" customWidth="1"/>
    <col min="5139" max="5139" width="15" style="650" customWidth="1"/>
    <col min="5140" max="5376" width="7.7109375" style="650"/>
    <col min="5377" max="5378" width="13.7109375" style="650" customWidth="1"/>
    <col min="5379" max="5382" width="10.28515625" style="650" customWidth="1"/>
    <col min="5383" max="5394" width="0" style="650" hidden="1" customWidth="1"/>
    <col min="5395" max="5395" width="15" style="650" customWidth="1"/>
    <col min="5396" max="5632" width="7.7109375" style="650"/>
    <col min="5633" max="5634" width="13.7109375" style="650" customWidth="1"/>
    <col min="5635" max="5638" width="10.28515625" style="650" customWidth="1"/>
    <col min="5639" max="5650" width="0" style="650" hidden="1" customWidth="1"/>
    <col min="5651" max="5651" width="15" style="650" customWidth="1"/>
    <col min="5652" max="5888" width="7.7109375" style="650"/>
    <col min="5889" max="5890" width="13.7109375" style="650" customWidth="1"/>
    <col min="5891" max="5894" width="10.28515625" style="650" customWidth="1"/>
    <col min="5895" max="5906" width="0" style="650" hidden="1" customWidth="1"/>
    <col min="5907" max="5907" width="15" style="650" customWidth="1"/>
    <col min="5908" max="6144" width="7.7109375" style="650"/>
    <col min="6145" max="6146" width="13.7109375" style="650" customWidth="1"/>
    <col min="6147" max="6150" width="10.28515625" style="650" customWidth="1"/>
    <col min="6151" max="6162" width="0" style="650" hidden="1" customWidth="1"/>
    <col min="6163" max="6163" width="15" style="650" customWidth="1"/>
    <col min="6164" max="6400" width="7.7109375" style="650"/>
    <col min="6401" max="6402" width="13.7109375" style="650" customWidth="1"/>
    <col min="6403" max="6406" width="10.28515625" style="650" customWidth="1"/>
    <col min="6407" max="6418" width="0" style="650" hidden="1" customWidth="1"/>
    <col min="6419" max="6419" width="15" style="650" customWidth="1"/>
    <col min="6420" max="6656" width="7.7109375" style="650"/>
    <col min="6657" max="6658" width="13.7109375" style="650" customWidth="1"/>
    <col min="6659" max="6662" width="10.28515625" style="650" customWidth="1"/>
    <col min="6663" max="6674" width="0" style="650" hidden="1" customWidth="1"/>
    <col min="6675" max="6675" width="15" style="650" customWidth="1"/>
    <col min="6676" max="6912" width="7.7109375" style="650"/>
    <col min="6913" max="6914" width="13.7109375" style="650" customWidth="1"/>
    <col min="6915" max="6918" width="10.28515625" style="650" customWidth="1"/>
    <col min="6919" max="6930" width="0" style="650" hidden="1" customWidth="1"/>
    <col min="6931" max="6931" width="15" style="650" customWidth="1"/>
    <col min="6932" max="7168" width="7.7109375" style="650"/>
    <col min="7169" max="7170" width="13.7109375" style="650" customWidth="1"/>
    <col min="7171" max="7174" width="10.28515625" style="650" customWidth="1"/>
    <col min="7175" max="7186" width="0" style="650" hidden="1" customWidth="1"/>
    <col min="7187" max="7187" width="15" style="650" customWidth="1"/>
    <col min="7188" max="7424" width="7.7109375" style="650"/>
    <col min="7425" max="7426" width="13.7109375" style="650" customWidth="1"/>
    <col min="7427" max="7430" width="10.28515625" style="650" customWidth="1"/>
    <col min="7431" max="7442" width="0" style="650" hidden="1" customWidth="1"/>
    <col min="7443" max="7443" width="15" style="650" customWidth="1"/>
    <col min="7444" max="7680" width="7.7109375" style="650"/>
    <col min="7681" max="7682" width="13.7109375" style="650" customWidth="1"/>
    <col min="7683" max="7686" width="10.28515625" style="650" customWidth="1"/>
    <col min="7687" max="7698" width="0" style="650" hidden="1" customWidth="1"/>
    <col min="7699" max="7699" width="15" style="650" customWidth="1"/>
    <col min="7700" max="7936" width="7.7109375" style="650"/>
    <col min="7937" max="7938" width="13.7109375" style="650" customWidth="1"/>
    <col min="7939" max="7942" width="10.28515625" style="650" customWidth="1"/>
    <col min="7943" max="7954" width="0" style="650" hidden="1" customWidth="1"/>
    <col min="7955" max="7955" width="15" style="650" customWidth="1"/>
    <col min="7956" max="8192" width="7.7109375" style="650"/>
    <col min="8193" max="8194" width="13.7109375" style="650" customWidth="1"/>
    <col min="8195" max="8198" width="10.28515625" style="650" customWidth="1"/>
    <col min="8199" max="8210" width="0" style="650" hidden="1" customWidth="1"/>
    <col min="8211" max="8211" width="15" style="650" customWidth="1"/>
    <col min="8212" max="8448" width="7.7109375" style="650"/>
    <col min="8449" max="8450" width="13.7109375" style="650" customWidth="1"/>
    <col min="8451" max="8454" width="10.28515625" style="650" customWidth="1"/>
    <col min="8455" max="8466" width="0" style="650" hidden="1" customWidth="1"/>
    <col min="8467" max="8467" width="15" style="650" customWidth="1"/>
    <col min="8468" max="8704" width="7.7109375" style="650"/>
    <col min="8705" max="8706" width="13.7109375" style="650" customWidth="1"/>
    <col min="8707" max="8710" width="10.28515625" style="650" customWidth="1"/>
    <col min="8711" max="8722" width="0" style="650" hidden="1" customWidth="1"/>
    <col min="8723" max="8723" width="15" style="650" customWidth="1"/>
    <col min="8724" max="8960" width="7.7109375" style="650"/>
    <col min="8961" max="8962" width="13.7109375" style="650" customWidth="1"/>
    <col min="8963" max="8966" width="10.28515625" style="650" customWidth="1"/>
    <col min="8967" max="8978" width="0" style="650" hidden="1" customWidth="1"/>
    <col min="8979" max="8979" width="15" style="650" customWidth="1"/>
    <col min="8980" max="9216" width="7.7109375" style="650"/>
    <col min="9217" max="9218" width="13.7109375" style="650" customWidth="1"/>
    <col min="9219" max="9222" width="10.28515625" style="650" customWidth="1"/>
    <col min="9223" max="9234" width="0" style="650" hidden="1" customWidth="1"/>
    <col min="9235" max="9235" width="15" style="650" customWidth="1"/>
    <col min="9236" max="9472" width="7.7109375" style="650"/>
    <col min="9473" max="9474" width="13.7109375" style="650" customWidth="1"/>
    <col min="9475" max="9478" width="10.28515625" style="650" customWidth="1"/>
    <col min="9479" max="9490" width="0" style="650" hidden="1" customWidth="1"/>
    <col min="9491" max="9491" width="15" style="650" customWidth="1"/>
    <col min="9492" max="9728" width="7.7109375" style="650"/>
    <col min="9729" max="9730" width="13.7109375" style="650" customWidth="1"/>
    <col min="9731" max="9734" width="10.28515625" style="650" customWidth="1"/>
    <col min="9735" max="9746" width="0" style="650" hidden="1" customWidth="1"/>
    <col min="9747" max="9747" width="15" style="650" customWidth="1"/>
    <col min="9748" max="9984" width="7.7109375" style="650"/>
    <col min="9985" max="9986" width="13.7109375" style="650" customWidth="1"/>
    <col min="9987" max="9990" width="10.28515625" style="650" customWidth="1"/>
    <col min="9991" max="10002" width="0" style="650" hidden="1" customWidth="1"/>
    <col min="10003" max="10003" width="15" style="650" customWidth="1"/>
    <col min="10004" max="10240" width="7.7109375" style="650"/>
    <col min="10241" max="10242" width="13.7109375" style="650" customWidth="1"/>
    <col min="10243" max="10246" width="10.28515625" style="650" customWidth="1"/>
    <col min="10247" max="10258" width="0" style="650" hidden="1" customWidth="1"/>
    <col min="10259" max="10259" width="15" style="650" customWidth="1"/>
    <col min="10260" max="10496" width="7.7109375" style="650"/>
    <col min="10497" max="10498" width="13.7109375" style="650" customWidth="1"/>
    <col min="10499" max="10502" width="10.28515625" style="650" customWidth="1"/>
    <col min="10503" max="10514" width="0" style="650" hidden="1" customWidth="1"/>
    <col min="10515" max="10515" width="15" style="650" customWidth="1"/>
    <col min="10516" max="10752" width="7.7109375" style="650"/>
    <col min="10753" max="10754" width="13.7109375" style="650" customWidth="1"/>
    <col min="10755" max="10758" width="10.28515625" style="650" customWidth="1"/>
    <col min="10759" max="10770" width="0" style="650" hidden="1" customWidth="1"/>
    <col min="10771" max="10771" width="15" style="650" customWidth="1"/>
    <col min="10772" max="11008" width="7.7109375" style="650"/>
    <col min="11009" max="11010" width="13.7109375" style="650" customWidth="1"/>
    <col min="11011" max="11014" width="10.28515625" style="650" customWidth="1"/>
    <col min="11015" max="11026" width="0" style="650" hidden="1" customWidth="1"/>
    <col min="11027" max="11027" width="15" style="650" customWidth="1"/>
    <col min="11028" max="11264" width="7.7109375" style="650"/>
    <col min="11265" max="11266" width="13.7109375" style="650" customWidth="1"/>
    <col min="11267" max="11270" width="10.28515625" style="650" customWidth="1"/>
    <col min="11271" max="11282" width="0" style="650" hidden="1" customWidth="1"/>
    <col min="11283" max="11283" width="15" style="650" customWidth="1"/>
    <col min="11284" max="11520" width="7.7109375" style="650"/>
    <col min="11521" max="11522" width="13.7109375" style="650" customWidth="1"/>
    <col min="11523" max="11526" width="10.28515625" style="650" customWidth="1"/>
    <col min="11527" max="11538" width="0" style="650" hidden="1" customWidth="1"/>
    <col min="11539" max="11539" width="15" style="650" customWidth="1"/>
    <col min="11540" max="11776" width="7.7109375" style="650"/>
    <col min="11777" max="11778" width="13.7109375" style="650" customWidth="1"/>
    <col min="11779" max="11782" width="10.28515625" style="650" customWidth="1"/>
    <col min="11783" max="11794" width="0" style="650" hidden="1" customWidth="1"/>
    <col min="11795" max="11795" width="15" style="650" customWidth="1"/>
    <col min="11796" max="12032" width="7.7109375" style="650"/>
    <col min="12033" max="12034" width="13.7109375" style="650" customWidth="1"/>
    <col min="12035" max="12038" width="10.28515625" style="650" customWidth="1"/>
    <col min="12039" max="12050" width="0" style="650" hidden="1" customWidth="1"/>
    <col min="12051" max="12051" width="15" style="650" customWidth="1"/>
    <col min="12052" max="12288" width="7.7109375" style="650"/>
    <col min="12289" max="12290" width="13.7109375" style="650" customWidth="1"/>
    <col min="12291" max="12294" width="10.28515625" style="650" customWidth="1"/>
    <col min="12295" max="12306" width="0" style="650" hidden="1" customWidth="1"/>
    <col min="12307" max="12307" width="15" style="650" customWidth="1"/>
    <col min="12308" max="12544" width="7.7109375" style="650"/>
    <col min="12545" max="12546" width="13.7109375" style="650" customWidth="1"/>
    <col min="12547" max="12550" width="10.28515625" style="650" customWidth="1"/>
    <col min="12551" max="12562" width="0" style="650" hidden="1" customWidth="1"/>
    <col min="12563" max="12563" width="15" style="650" customWidth="1"/>
    <col min="12564" max="12800" width="7.7109375" style="650"/>
    <col min="12801" max="12802" width="13.7109375" style="650" customWidth="1"/>
    <col min="12803" max="12806" width="10.28515625" style="650" customWidth="1"/>
    <col min="12807" max="12818" width="0" style="650" hidden="1" customWidth="1"/>
    <col min="12819" max="12819" width="15" style="650" customWidth="1"/>
    <col min="12820" max="13056" width="7.7109375" style="650"/>
    <col min="13057" max="13058" width="13.7109375" style="650" customWidth="1"/>
    <col min="13059" max="13062" width="10.28515625" style="650" customWidth="1"/>
    <col min="13063" max="13074" width="0" style="650" hidden="1" customWidth="1"/>
    <col min="13075" max="13075" width="15" style="650" customWidth="1"/>
    <col min="13076" max="13312" width="7.7109375" style="650"/>
    <col min="13313" max="13314" width="13.7109375" style="650" customWidth="1"/>
    <col min="13315" max="13318" width="10.28515625" style="650" customWidth="1"/>
    <col min="13319" max="13330" width="0" style="650" hidden="1" customWidth="1"/>
    <col min="13331" max="13331" width="15" style="650" customWidth="1"/>
    <col min="13332" max="13568" width="7.7109375" style="650"/>
    <col min="13569" max="13570" width="13.7109375" style="650" customWidth="1"/>
    <col min="13571" max="13574" width="10.28515625" style="650" customWidth="1"/>
    <col min="13575" max="13586" width="0" style="650" hidden="1" customWidth="1"/>
    <col min="13587" max="13587" width="15" style="650" customWidth="1"/>
    <col min="13588" max="13824" width="7.7109375" style="650"/>
    <col min="13825" max="13826" width="13.7109375" style="650" customWidth="1"/>
    <col min="13827" max="13830" width="10.28515625" style="650" customWidth="1"/>
    <col min="13831" max="13842" width="0" style="650" hidden="1" customWidth="1"/>
    <col min="13843" max="13843" width="15" style="650" customWidth="1"/>
    <col min="13844" max="14080" width="7.7109375" style="650"/>
    <col min="14081" max="14082" width="13.7109375" style="650" customWidth="1"/>
    <col min="14083" max="14086" width="10.28515625" style="650" customWidth="1"/>
    <col min="14087" max="14098" width="0" style="650" hidden="1" customWidth="1"/>
    <col min="14099" max="14099" width="15" style="650" customWidth="1"/>
    <col min="14100" max="14336" width="7.7109375" style="650"/>
    <col min="14337" max="14338" width="13.7109375" style="650" customWidth="1"/>
    <col min="14339" max="14342" width="10.28515625" style="650" customWidth="1"/>
    <col min="14343" max="14354" width="0" style="650" hidden="1" customWidth="1"/>
    <col min="14355" max="14355" width="15" style="650" customWidth="1"/>
    <col min="14356" max="14592" width="7.7109375" style="650"/>
    <col min="14593" max="14594" width="13.7109375" style="650" customWidth="1"/>
    <col min="14595" max="14598" width="10.28515625" style="650" customWidth="1"/>
    <col min="14599" max="14610" width="0" style="650" hidden="1" customWidth="1"/>
    <col min="14611" max="14611" width="15" style="650" customWidth="1"/>
    <col min="14612" max="14848" width="7.7109375" style="650"/>
    <col min="14849" max="14850" width="13.7109375" style="650" customWidth="1"/>
    <col min="14851" max="14854" width="10.28515625" style="650" customWidth="1"/>
    <col min="14855" max="14866" width="0" style="650" hidden="1" customWidth="1"/>
    <col min="14867" max="14867" width="15" style="650" customWidth="1"/>
    <col min="14868" max="15104" width="7.7109375" style="650"/>
    <col min="15105" max="15106" width="13.7109375" style="650" customWidth="1"/>
    <col min="15107" max="15110" width="10.28515625" style="650" customWidth="1"/>
    <col min="15111" max="15122" width="0" style="650" hidden="1" customWidth="1"/>
    <col min="15123" max="15123" width="15" style="650" customWidth="1"/>
    <col min="15124" max="15360" width="7.7109375" style="650"/>
    <col min="15361" max="15362" width="13.7109375" style="650" customWidth="1"/>
    <col min="15363" max="15366" width="10.28515625" style="650" customWidth="1"/>
    <col min="15367" max="15378" width="0" style="650" hidden="1" customWidth="1"/>
    <col min="15379" max="15379" width="15" style="650" customWidth="1"/>
    <col min="15380" max="15616" width="7.7109375" style="650"/>
    <col min="15617" max="15618" width="13.7109375" style="650" customWidth="1"/>
    <col min="15619" max="15622" width="10.28515625" style="650" customWidth="1"/>
    <col min="15623" max="15634" width="0" style="650" hidden="1" customWidth="1"/>
    <col min="15635" max="15635" width="15" style="650" customWidth="1"/>
    <col min="15636" max="15872" width="7.7109375" style="650"/>
    <col min="15873" max="15874" width="13.7109375" style="650" customWidth="1"/>
    <col min="15875" max="15878" width="10.28515625" style="650" customWidth="1"/>
    <col min="15879" max="15890" width="0" style="650" hidden="1" customWidth="1"/>
    <col min="15891" max="15891" width="15" style="650" customWidth="1"/>
    <col min="15892" max="16128" width="7.7109375" style="650"/>
    <col min="16129" max="16130" width="13.7109375" style="650" customWidth="1"/>
    <col min="16131" max="16134" width="10.28515625" style="650" customWidth="1"/>
    <col min="16135" max="16146" width="0" style="650" hidden="1" customWidth="1"/>
    <col min="16147" max="16147" width="15" style="650" customWidth="1"/>
    <col min="16148" max="16384" width="7.7109375" style="650"/>
  </cols>
  <sheetData>
    <row r="1" spans="1:15" ht="18.75">
      <c r="A1" s="492" t="s">
        <v>611</v>
      </c>
      <c r="B1" s="648"/>
      <c r="C1" s="649"/>
      <c r="D1" s="649"/>
      <c r="E1" s="649"/>
      <c r="F1" s="649"/>
    </row>
    <row r="2" spans="1:15" s="458" customFormat="1">
      <c r="A2" s="492" t="s">
        <v>612</v>
      </c>
      <c r="B2" s="651"/>
      <c r="C2" s="651"/>
      <c r="D2" s="651"/>
      <c r="E2" s="651"/>
      <c r="F2" s="651"/>
    </row>
    <row r="3" spans="1:15" s="458" customFormat="1">
      <c r="A3" s="652" t="s">
        <v>613</v>
      </c>
      <c r="B3" s="652"/>
      <c r="C3" s="652"/>
      <c r="D3" s="652"/>
      <c r="E3" s="652"/>
      <c r="F3" s="653" t="s">
        <v>614</v>
      </c>
    </row>
    <row r="4" spans="1:15" ht="30" customHeight="1">
      <c r="A4" s="654" t="s">
        <v>40</v>
      </c>
      <c r="B4" s="655"/>
      <c r="C4" s="656" t="s">
        <v>615</v>
      </c>
      <c r="D4" s="657"/>
      <c r="E4" s="658"/>
      <c r="F4" s="659" t="s">
        <v>616</v>
      </c>
    </row>
    <row r="5" spans="1:15" ht="26.25">
      <c r="A5" s="660" t="s">
        <v>617</v>
      </c>
      <c r="B5" s="661"/>
      <c r="C5" s="662" t="s">
        <v>289</v>
      </c>
      <c r="D5" s="662" t="s">
        <v>290</v>
      </c>
      <c r="E5" s="662" t="s">
        <v>66</v>
      </c>
      <c r="F5" s="662" t="s">
        <v>618</v>
      </c>
    </row>
    <row r="6" spans="1:15" s="458" customFormat="1">
      <c r="A6" s="663"/>
      <c r="B6" s="664"/>
      <c r="C6" s="665" t="s">
        <v>97</v>
      </c>
      <c r="D6" s="665" t="s">
        <v>96</v>
      </c>
      <c r="E6" s="665" t="s">
        <v>67</v>
      </c>
      <c r="F6" s="665" t="s">
        <v>101</v>
      </c>
      <c r="G6" s="650"/>
      <c r="H6" s="650"/>
      <c r="I6" s="650"/>
      <c r="J6" s="650"/>
      <c r="K6" s="650"/>
      <c r="L6" s="650"/>
      <c r="M6" s="650"/>
      <c r="N6" s="650"/>
      <c r="O6" s="650"/>
    </row>
    <row r="7" spans="1:15" ht="27.95" customHeight="1">
      <c r="A7" s="666" t="s">
        <v>3</v>
      </c>
      <c r="B7" s="667" t="s">
        <v>4</v>
      </c>
      <c r="C7" s="668">
        <v>179236</v>
      </c>
      <c r="D7" s="668">
        <v>210511</v>
      </c>
      <c r="E7" s="668">
        <f t="shared" ref="E7:E21" si="0">SUM(C7:D7)</f>
        <v>389747</v>
      </c>
      <c r="F7" s="669">
        <f>C7/E7*100</f>
        <v>45.987781817435412</v>
      </c>
      <c r="M7" s="650">
        <f>C7</f>
        <v>179236</v>
      </c>
      <c r="N7" s="650">
        <f>D7</f>
        <v>210511</v>
      </c>
      <c r="O7" s="650">
        <f>E7</f>
        <v>389747</v>
      </c>
    </row>
    <row r="8" spans="1:15" ht="27.95" customHeight="1">
      <c r="A8" s="670" t="s">
        <v>408</v>
      </c>
      <c r="B8" s="671" t="s">
        <v>6</v>
      </c>
      <c r="C8" s="672">
        <v>19429</v>
      </c>
      <c r="D8" s="672">
        <v>21387</v>
      </c>
      <c r="E8" s="672">
        <f t="shared" si="0"/>
        <v>40816</v>
      </c>
      <c r="F8" s="673">
        <f t="shared" ref="F8:F23" si="1">C8/E8*100</f>
        <v>47.601430811446491</v>
      </c>
      <c r="M8" s="650">
        <f>C8+C9+C10</f>
        <v>172546</v>
      </c>
      <c r="N8" s="650">
        <f>D8+D9+D10</f>
        <v>177766</v>
      </c>
      <c r="O8" s="650">
        <f>E8+E9+E10</f>
        <v>350312</v>
      </c>
    </row>
    <row r="9" spans="1:15" ht="27.95" customHeight="1">
      <c r="A9" s="670" t="s">
        <v>409</v>
      </c>
      <c r="B9" s="671" t="s">
        <v>8</v>
      </c>
      <c r="C9" s="672">
        <v>116894</v>
      </c>
      <c r="D9" s="672">
        <v>135210</v>
      </c>
      <c r="E9" s="672">
        <f t="shared" si="0"/>
        <v>252104</v>
      </c>
      <c r="F9" s="673">
        <f t="shared" si="1"/>
        <v>46.367372195601817</v>
      </c>
      <c r="M9" s="650">
        <f t="shared" ref="M9:O10" si="2">C11</f>
        <v>38164</v>
      </c>
      <c r="N9" s="650">
        <f t="shared" si="2"/>
        <v>19587</v>
      </c>
      <c r="O9" s="650">
        <f t="shared" si="2"/>
        <v>57751</v>
      </c>
    </row>
    <row r="10" spans="1:15" ht="27.95" customHeight="1">
      <c r="A10" s="670" t="s">
        <v>9</v>
      </c>
      <c r="B10" s="671" t="s">
        <v>10</v>
      </c>
      <c r="C10" s="672">
        <v>36223</v>
      </c>
      <c r="D10" s="672">
        <v>21169</v>
      </c>
      <c r="E10" s="672">
        <f t="shared" si="0"/>
        <v>57392</v>
      </c>
      <c r="F10" s="673">
        <f t="shared" si="1"/>
        <v>63.115068302202396</v>
      </c>
      <c r="M10" s="650">
        <f t="shared" si="2"/>
        <v>6674</v>
      </c>
      <c r="N10" s="650">
        <f t="shared" si="2"/>
        <v>5551</v>
      </c>
      <c r="O10" s="650">
        <f t="shared" si="2"/>
        <v>12225</v>
      </c>
    </row>
    <row r="11" spans="1:15" ht="27.95" customHeight="1">
      <c r="A11" s="670" t="s">
        <v>179</v>
      </c>
      <c r="B11" s="671" t="s">
        <v>11</v>
      </c>
      <c r="C11" s="672">
        <v>38164</v>
      </c>
      <c r="D11" s="672">
        <v>19587</v>
      </c>
      <c r="E11" s="672">
        <f t="shared" si="0"/>
        <v>57751</v>
      </c>
      <c r="F11" s="673">
        <f t="shared" si="1"/>
        <v>66.08370417828263</v>
      </c>
      <c r="M11" s="650">
        <f>C13+C15+C14</f>
        <v>301044</v>
      </c>
      <c r="N11" s="650">
        <f>D13+D15+D14</f>
        <v>126279</v>
      </c>
      <c r="O11" s="650">
        <f>E13+E15+E14</f>
        <v>427323</v>
      </c>
    </row>
    <row r="12" spans="1:15" ht="27.95" customHeight="1">
      <c r="A12" s="670" t="s">
        <v>12</v>
      </c>
      <c r="B12" s="671" t="s">
        <v>13</v>
      </c>
      <c r="C12" s="672">
        <v>6674</v>
      </c>
      <c r="D12" s="672">
        <v>5551</v>
      </c>
      <c r="E12" s="672">
        <f t="shared" si="0"/>
        <v>12225</v>
      </c>
      <c r="F12" s="673">
        <f t="shared" si="1"/>
        <v>54.59304703476483</v>
      </c>
      <c r="H12" s="650">
        <v>43634</v>
      </c>
      <c r="I12" s="650" t="s">
        <v>619</v>
      </c>
      <c r="J12" s="650" t="s">
        <v>620</v>
      </c>
      <c r="K12" s="650" t="s">
        <v>621</v>
      </c>
      <c r="M12" s="650">
        <f t="shared" ref="M12:O13" si="3">C16</f>
        <v>34282</v>
      </c>
      <c r="N12" s="650">
        <f t="shared" si="3"/>
        <v>11856</v>
      </c>
      <c r="O12" s="650">
        <f t="shared" si="3"/>
        <v>46138</v>
      </c>
    </row>
    <row r="13" spans="1:15" ht="27.95" customHeight="1">
      <c r="A13" s="670" t="s">
        <v>44</v>
      </c>
      <c r="B13" s="671" t="s">
        <v>14</v>
      </c>
      <c r="C13" s="672">
        <v>254825</v>
      </c>
      <c r="D13" s="672">
        <v>114544</v>
      </c>
      <c r="E13" s="672">
        <f t="shared" si="0"/>
        <v>369369</v>
      </c>
      <c r="F13" s="673">
        <f t="shared" si="1"/>
        <v>68.989276306349481</v>
      </c>
      <c r="M13" s="650">
        <f t="shared" si="3"/>
        <v>4684</v>
      </c>
      <c r="N13" s="650">
        <f t="shared" si="3"/>
        <v>4504</v>
      </c>
      <c r="O13" s="650">
        <f t="shared" si="3"/>
        <v>9188</v>
      </c>
    </row>
    <row r="14" spans="1:15" ht="27.95" customHeight="1">
      <c r="A14" s="670" t="s">
        <v>128</v>
      </c>
      <c r="B14" s="671" t="s">
        <v>622</v>
      </c>
      <c r="C14" s="672">
        <v>42693</v>
      </c>
      <c r="D14" s="672">
        <v>10456</v>
      </c>
      <c r="E14" s="672">
        <f t="shared" si="0"/>
        <v>53149</v>
      </c>
      <c r="F14" s="673">
        <f t="shared" si="1"/>
        <v>80.327005211763165</v>
      </c>
      <c r="M14" s="650">
        <f>C19</f>
        <v>8986</v>
      </c>
      <c r="N14" s="650">
        <f>D19</f>
        <v>3218</v>
      </c>
      <c r="O14" s="650">
        <f>E19</f>
        <v>12204</v>
      </c>
    </row>
    <row r="15" spans="1:15" ht="27.95" customHeight="1">
      <c r="A15" s="670" t="s">
        <v>209</v>
      </c>
      <c r="B15" s="671" t="s">
        <v>18</v>
      </c>
      <c r="C15" s="672">
        <v>3526</v>
      </c>
      <c r="D15" s="672">
        <v>1279</v>
      </c>
      <c r="E15" s="672">
        <f>SUM(C15:D15)</f>
        <v>4805</v>
      </c>
      <c r="F15" s="673">
        <f>C15/E15*100</f>
        <v>73.381893860561917</v>
      </c>
      <c r="M15" s="650">
        <f>C18</f>
        <v>5993</v>
      </c>
      <c r="N15" s="650">
        <f>D18</f>
        <v>2810</v>
      </c>
      <c r="O15" s="650">
        <f>E18</f>
        <v>8803</v>
      </c>
    </row>
    <row r="16" spans="1:15" ht="27.95" customHeight="1">
      <c r="A16" s="670" t="s">
        <v>275</v>
      </c>
      <c r="B16" s="671" t="s">
        <v>20</v>
      </c>
      <c r="C16" s="672">
        <v>34282</v>
      </c>
      <c r="D16" s="672">
        <v>11856</v>
      </c>
      <c r="E16" s="672">
        <f t="shared" si="0"/>
        <v>46138</v>
      </c>
      <c r="F16" s="673">
        <f t="shared" si="1"/>
        <v>74.303177424248986</v>
      </c>
      <c r="M16" s="650">
        <f t="shared" ref="M16:O17" si="4">C20</f>
        <v>0</v>
      </c>
      <c r="N16" s="650">
        <f t="shared" si="4"/>
        <v>0</v>
      </c>
      <c r="O16" s="650">
        <f t="shared" si="4"/>
        <v>0</v>
      </c>
    </row>
    <row r="17" spans="1:19" ht="27.95" customHeight="1">
      <c r="A17" s="670" t="s">
        <v>22</v>
      </c>
      <c r="B17" s="671" t="s">
        <v>23</v>
      </c>
      <c r="C17" s="672">
        <v>4684</v>
      </c>
      <c r="D17" s="672">
        <v>4504</v>
      </c>
      <c r="E17" s="672">
        <f t="shared" si="0"/>
        <v>9188</v>
      </c>
      <c r="F17" s="673">
        <f t="shared" si="1"/>
        <v>50.979538528515455</v>
      </c>
      <c r="M17" s="650">
        <f t="shared" si="4"/>
        <v>3516</v>
      </c>
      <c r="N17" s="650">
        <f t="shared" si="4"/>
        <v>1469</v>
      </c>
      <c r="O17" s="650">
        <f t="shared" si="4"/>
        <v>4985</v>
      </c>
    </row>
    <row r="18" spans="1:19" ht="27.95" customHeight="1">
      <c r="A18" s="670" t="s">
        <v>24</v>
      </c>
      <c r="B18" s="671" t="s">
        <v>25</v>
      </c>
      <c r="C18" s="672">
        <v>5993</v>
      </c>
      <c r="D18" s="672">
        <v>2810</v>
      </c>
      <c r="E18" s="672">
        <f t="shared" si="0"/>
        <v>8803</v>
      </c>
      <c r="F18" s="673">
        <f t="shared" si="1"/>
        <v>68.079063955469721</v>
      </c>
      <c r="M18" s="650">
        <f>SUM(M7:M17)</f>
        <v>755125</v>
      </c>
      <c r="N18" s="650">
        <f>SUM(N7:N17)</f>
        <v>563551</v>
      </c>
      <c r="O18" s="650">
        <f>SUM(O7:O17)</f>
        <v>1318676</v>
      </c>
    </row>
    <row r="19" spans="1:19" ht="27.95" customHeight="1">
      <c r="A19" s="670" t="s">
        <v>27</v>
      </c>
      <c r="B19" s="671" t="s">
        <v>28</v>
      </c>
      <c r="C19" s="672">
        <v>8986</v>
      </c>
      <c r="D19" s="672">
        <v>3218</v>
      </c>
      <c r="E19" s="672">
        <f t="shared" si="0"/>
        <v>12204</v>
      </c>
      <c r="F19" s="673">
        <f t="shared" si="1"/>
        <v>73.63159619796788</v>
      </c>
    </row>
    <row r="20" spans="1:19" s="674" customFormat="1" ht="27.95" hidden="1" customHeight="1">
      <c r="A20" s="670" t="s">
        <v>48</v>
      </c>
      <c r="B20" s="671" t="s">
        <v>31</v>
      </c>
      <c r="C20" s="672"/>
      <c r="D20" s="672"/>
      <c r="E20" s="672">
        <f t="shared" si="0"/>
        <v>0</v>
      </c>
      <c r="F20" s="673" t="e">
        <f t="shared" si="1"/>
        <v>#DIV/0!</v>
      </c>
      <c r="S20" s="674" t="s">
        <v>623</v>
      </c>
    </row>
    <row r="21" spans="1:19" ht="27.95" customHeight="1">
      <c r="A21" s="675" t="s">
        <v>188</v>
      </c>
      <c r="B21" s="676" t="s">
        <v>189</v>
      </c>
      <c r="C21" s="677">
        <v>3516</v>
      </c>
      <c r="D21" s="677">
        <v>1469</v>
      </c>
      <c r="E21" s="677">
        <f t="shared" si="0"/>
        <v>4985</v>
      </c>
      <c r="F21" s="678">
        <f t="shared" si="1"/>
        <v>70.531594784353061</v>
      </c>
    </row>
    <row r="22" spans="1:19" ht="27.95" hidden="1" customHeight="1">
      <c r="A22" s="679" t="s">
        <v>36</v>
      </c>
      <c r="B22" s="680" t="s">
        <v>37</v>
      </c>
      <c r="C22" s="1843" t="s">
        <v>624</v>
      </c>
      <c r="D22" s="1844"/>
      <c r="E22" s="1844"/>
      <c r="F22" s="1845"/>
    </row>
    <row r="23" spans="1:19" ht="27.95" customHeight="1">
      <c r="A23" s="681" t="s">
        <v>66</v>
      </c>
      <c r="B23" s="682" t="s">
        <v>39</v>
      </c>
      <c r="C23" s="683">
        <f>SUM(C7:C22)</f>
        <v>755125</v>
      </c>
      <c r="D23" s="683">
        <f>SUM(D7:D22)</f>
        <v>563551</v>
      </c>
      <c r="E23" s="683">
        <f>SUM(E7:E22)</f>
        <v>1318676</v>
      </c>
      <c r="F23" s="684">
        <f t="shared" si="1"/>
        <v>57.263876797636414</v>
      </c>
    </row>
    <row r="24" spans="1:19" ht="18.75">
      <c r="A24" s="685" t="s">
        <v>1550</v>
      </c>
      <c r="C24" s="686"/>
      <c r="D24" s="649"/>
      <c r="E24" s="648"/>
      <c r="F24" s="687"/>
    </row>
    <row r="25" spans="1:19">
      <c r="A25" s="685"/>
    </row>
  </sheetData>
  <mergeCells count="1">
    <mergeCell ref="C22:F22"/>
  </mergeCells>
  <printOptions horizontalCentered="1" verticalCentered="1"/>
  <pageMargins left="0.70866141732283472" right="0.70866141732283472" top="1.1811023622047245" bottom="1.1811023622047245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G26"/>
  <sheetViews>
    <sheetView showGridLines="0" rightToLeft="1" zoomScale="75" zoomScaleNormal="75" workbookViewId="0">
      <selection activeCell="U28" sqref="U28"/>
    </sheetView>
  </sheetViews>
  <sheetFormatPr defaultColWidth="7.7109375" defaultRowHeight="12.75"/>
  <cols>
    <col min="1" max="1" width="26.7109375" style="480" customWidth="1"/>
    <col min="2" max="2" width="12" style="480" customWidth="1"/>
    <col min="3" max="7" width="15.42578125" style="480" customWidth="1"/>
    <col min="8" max="8" width="7.7109375" style="480"/>
    <col min="9" max="9" width="7.85546875" style="480" bestFit="1" customWidth="1"/>
    <col min="10" max="256" width="7.7109375" style="480"/>
    <col min="257" max="257" width="26.7109375" style="480" customWidth="1"/>
    <col min="258" max="258" width="12" style="480" customWidth="1"/>
    <col min="259" max="263" width="15.42578125" style="480" customWidth="1"/>
    <col min="264" max="264" width="7.7109375" style="480"/>
    <col min="265" max="265" width="7.85546875" style="480" bestFit="1" customWidth="1"/>
    <col min="266" max="512" width="7.7109375" style="480"/>
    <col min="513" max="513" width="26.7109375" style="480" customWidth="1"/>
    <col min="514" max="514" width="12" style="480" customWidth="1"/>
    <col min="515" max="519" width="15.42578125" style="480" customWidth="1"/>
    <col min="520" max="520" width="7.7109375" style="480"/>
    <col min="521" max="521" width="7.85546875" style="480" bestFit="1" customWidth="1"/>
    <col min="522" max="768" width="7.7109375" style="480"/>
    <col min="769" max="769" width="26.7109375" style="480" customWidth="1"/>
    <col min="770" max="770" width="12" style="480" customWidth="1"/>
    <col min="771" max="775" width="15.42578125" style="480" customWidth="1"/>
    <col min="776" max="776" width="7.7109375" style="480"/>
    <col min="777" max="777" width="7.85546875" style="480" bestFit="1" customWidth="1"/>
    <col min="778" max="1024" width="7.7109375" style="480"/>
    <col min="1025" max="1025" width="26.7109375" style="480" customWidth="1"/>
    <col min="1026" max="1026" width="12" style="480" customWidth="1"/>
    <col min="1027" max="1031" width="15.42578125" style="480" customWidth="1"/>
    <col min="1032" max="1032" width="7.7109375" style="480"/>
    <col min="1033" max="1033" width="7.85546875" style="480" bestFit="1" customWidth="1"/>
    <col min="1034" max="1280" width="7.7109375" style="480"/>
    <col min="1281" max="1281" width="26.7109375" style="480" customWidth="1"/>
    <col min="1282" max="1282" width="12" style="480" customWidth="1"/>
    <col min="1283" max="1287" width="15.42578125" style="480" customWidth="1"/>
    <col min="1288" max="1288" width="7.7109375" style="480"/>
    <col min="1289" max="1289" width="7.85546875" style="480" bestFit="1" customWidth="1"/>
    <col min="1290" max="1536" width="7.7109375" style="480"/>
    <col min="1537" max="1537" width="26.7109375" style="480" customWidth="1"/>
    <col min="1538" max="1538" width="12" style="480" customWidth="1"/>
    <col min="1539" max="1543" width="15.42578125" style="480" customWidth="1"/>
    <col min="1544" max="1544" width="7.7109375" style="480"/>
    <col min="1545" max="1545" width="7.85546875" style="480" bestFit="1" customWidth="1"/>
    <col min="1546" max="1792" width="7.7109375" style="480"/>
    <col min="1793" max="1793" width="26.7109375" style="480" customWidth="1"/>
    <col min="1794" max="1794" width="12" style="480" customWidth="1"/>
    <col min="1795" max="1799" width="15.42578125" style="480" customWidth="1"/>
    <col min="1800" max="1800" width="7.7109375" style="480"/>
    <col min="1801" max="1801" width="7.85546875" style="480" bestFit="1" customWidth="1"/>
    <col min="1802" max="2048" width="7.7109375" style="480"/>
    <col min="2049" max="2049" width="26.7109375" style="480" customWidth="1"/>
    <col min="2050" max="2050" width="12" style="480" customWidth="1"/>
    <col min="2051" max="2055" width="15.42578125" style="480" customWidth="1"/>
    <col min="2056" max="2056" width="7.7109375" style="480"/>
    <col min="2057" max="2057" width="7.85546875" style="480" bestFit="1" customWidth="1"/>
    <col min="2058" max="2304" width="7.7109375" style="480"/>
    <col min="2305" max="2305" width="26.7109375" style="480" customWidth="1"/>
    <col min="2306" max="2306" width="12" style="480" customWidth="1"/>
    <col min="2307" max="2311" width="15.42578125" style="480" customWidth="1"/>
    <col min="2312" max="2312" width="7.7109375" style="480"/>
    <col min="2313" max="2313" width="7.85546875" style="480" bestFit="1" customWidth="1"/>
    <col min="2314" max="2560" width="7.7109375" style="480"/>
    <col min="2561" max="2561" width="26.7109375" style="480" customWidth="1"/>
    <col min="2562" max="2562" width="12" style="480" customWidth="1"/>
    <col min="2563" max="2567" width="15.42578125" style="480" customWidth="1"/>
    <col min="2568" max="2568" width="7.7109375" style="480"/>
    <col min="2569" max="2569" width="7.85546875" style="480" bestFit="1" customWidth="1"/>
    <col min="2570" max="2816" width="7.7109375" style="480"/>
    <col min="2817" max="2817" width="26.7109375" style="480" customWidth="1"/>
    <col min="2818" max="2818" width="12" style="480" customWidth="1"/>
    <col min="2819" max="2823" width="15.42578125" style="480" customWidth="1"/>
    <col min="2824" max="2824" width="7.7109375" style="480"/>
    <col min="2825" max="2825" width="7.85546875" style="480" bestFit="1" customWidth="1"/>
    <col min="2826" max="3072" width="7.7109375" style="480"/>
    <col min="3073" max="3073" width="26.7109375" style="480" customWidth="1"/>
    <col min="3074" max="3074" width="12" style="480" customWidth="1"/>
    <col min="3075" max="3079" width="15.42578125" style="480" customWidth="1"/>
    <col min="3080" max="3080" width="7.7109375" style="480"/>
    <col min="3081" max="3081" width="7.85546875" style="480" bestFit="1" customWidth="1"/>
    <col min="3082" max="3328" width="7.7109375" style="480"/>
    <col min="3329" max="3329" width="26.7109375" style="480" customWidth="1"/>
    <col min="3330" max="3330" width="12" style="480" customWidth="1"/>
    <col min="3331" max="3335" width="15.42578125" style="480" customWidth="1"/>
    <col min="3336" max="3336" width="7.7109375" style="480"/>
    <col min="3337" max="3337" width="7.85546875" style="480" bestFit="1" customWidth="1"/>
    <col min="3338" max="3584" width="7.7109375" style="480"/>
    <col min="3585" max="3585" width="26.7109375" style="480" customWidth="1"/>
    <col min="3586" max="3586" width="12" style="480" customWidth="1"/>
    <col min="3587" max="3591" width="15.42578125" style="480" customWidth="1"/>
    <col min="3592" max="3592" width="7.7109375" style="480"/>
    <col min="3593" max="3593" width="7.85546875" style="480" bestFit="1" customWidth="1"/>
    <col min="3594" max="3840" width="7.7109375" style="480"/>
    <col min="3841" max="3841" width="26.7109375" style="480" customWidth="1"/>
    <col min="3842" max="3842" width="12" style="480" customWidth="1"/>
    <col min="3843" max="3847" width="15.42578125" style="480" customWidth="1"/>
    <col min="3848" max="3848" width="7.7109375" style="480"/>
    <col min="3849" max="3849" width="7.85546875" style="480" bestFit="1" customWidth="1"/>
    <col min="3850" max="4096" width="7.7109375" style="480"/>
    <col min="4097" max="4097" width="26.7109375" style="480" customWidth="1"/>
    <col min="4098" max="4098" width="12" style="480" customWidth="1"/>
    <col min="4099" max="4103" width="15.42578125" style="480" customWidth="1"/>
    <col min="4104" max="4104" width="7.7109375" style="480"/>
    <col min="4105" max="4105" width="7.85546875" style="480" bestFit="1" customWidth="1"/>
    <col min="4106" max="4352" width="7.7109375" style="480"/>
    <col min="4353" max="4353" width="26.7109375" style="480" customWidth="1"/>
    <col min="4354" max="4354" width="12" style="480" customWidth="1"/>
    <col min="4355" max="4359" width="15.42578125" style="480" customWidth="1"/>
    <col min="4360" max="4360" width="7.7109375" style="480"/>
    <col min="4361" max="4361" width="7.85546875" style="480" bestFit="1" customWidth="1"/>
    <col min="4362" max="4608" width="7.7109375" style="480"/>
    <col min="4609" max="4609" width="26.7109375" style="480" customWidth="1"/>
    <col min="4610" max="4610" width="12" style="480" customWidth="1"/>
    <col min="4611" max="4615" width="15.42578125" style="480" customWidth="1"/>
    <col min="4616" max="4616" width="7.7109375" style="480"/>
    <col min="4617" max="4617" width="7.85546875" style="480" bestFit="1" customWidth="1"/>
    <col min="4618" max="4864" width="7.7109375" style="480"/>
    <col min="4865" max="4865" width="26.7109375" style="480" customWidth="1"/>
    <col min="4866" max="4866" width="12" style="480" customWidth="1"/>
    <col min="4867" max="4871" width="15.42578125" style="480" customWidth="1"/>
    <col min="4872" max="4872" width="7.7109375" style="480"/>
    <col min="4873" max="4873" width="7.85546875" style="480" bestFit="1" customWidth="1"/>
    <col min="4874" max="5120" width="7.7109375" style="480"/>
    <col min="5121" max="5121" width="26.7109375" style="480" customWidth="1"/>
    <col min="5122" max="5122" width="12" style="480" customWidth="1"/>
    <col min="5123" max="5127" width="15.42578125" style="480" customWidth="1"/>
    <col min="5128" max="5128" width="7.7109375" style="480"/>
    <col min="5129" max="5129" width="7.85546875" style="480" bestFit="1" customWidth="1"/>
    <col min="5130" max="5376" width="7.7109375" style="480"/>
    <col min="5377" max="5377" width="26.7109375" style="480" customWidth="1"/>
    <col min="5378" max="5378" width="12" style="480" customWidth="1"/>
    <col min="5379" max="5383" width="15.42578125" style="480" customWidth="1"/>
    <col min="5384" max="5384" width="7.7109375" style="480"/>
    <col min="5385" max="5385" width="7.85546875" style="480" bestFit="1" customWidth="1"/>
    <col min="5386" max="5632" width="7.7109375" style="480"/>
    <col min="5633" max="5633" width="26.7109375" style="480" customWidth="1"/>
    <col min="5634" max="5634" width="12" style="480" customWidth="1"/>
    <col min="5635" max="5639" width="15.42578125" style="480" customWidth="1"/>
    <col min="5640" max="5640" width="7.7109375" style="480"/>
    <col min="5641" max="5641" width="7.85546875" style="480" bestFit="1" customWidth="1"/>
    <col min="5642" max="5888" width="7.7109375" style="480"/>
    <col min="5889" max="5889" width="26.7109375" style="480" customWidth="1"/>
    <col min="5890" max="5890" width="12" style="480" customWidth="1"/>
    <col min="5891" max="5895" width="15.42578125" style="480" customWidth="1"/>
    <col min="5896" max="5896" width="7.7109375" style="480"/>
    <col min="5897" max="5897" width="7.85546875" style="480" bestFit="1" customWidth="1"/>
    <col min="5898" max="6144" width="7.7109375" style="480"/>
    <col min="6145" max="6145" width="26.7109375" style="480" customWidth="1"/>
    <col min="6146" max="6146" width="12" style="480" customWidth="1"/>
    <col min="6147" max="6151" width="15.42578125" style="480" customWidth="1"/>
    <col min="6152" max="6152" width="7.7109375" style="480"/>
    <col min="6153" max="6153" width="7.85546875" style="480" bestFit="1" customWidth="1"/>
    <col min="6154" max="6400" width="7.7109375" style="480"/>
    <col min="6401" max="6401" width="26.7109375" style="480" customWidth="1"/>
    <col min="6402" max="6402" width="12" style="480" customWidth="1"/>
    <col min="6403" max="6407" width="15.42578125" style="480" customWidth="1"/>
    <col min="6408" max="6408" width="7.7109375" style="480"/>
    <col min="6409" max="6409" width="7.85546875" style="480" bestFit="1" customWidth="1"/>
    <col min="6410" max="6656" width="7.7109375" style="480"/>
    <col min="6657" max="6657" width="26.7109375" style="480" customWidth="1"/>
    <col min="6658" max="6658" width="12" style="480" customWidth="1"/>
    <col min="6659" max="6663" width="15.42578125" style="480" customWidth="1"/>
    <col min="6664" max="6664" width="7.7109375" style="480"/>
    <col min="6665" max="6665" width="7.85546875" style="480" bestFit="1" customWidth="1"/>
    <col min="6666" max="6912" width="7.7109375" style="480"/>
    <col min="6913" max="6913" width="26.7109375" style="480" customWidth="1"/>
    <col min="6914" max="6914" width="12" style="480" customWidth="1"/>
    <col min="6915" max="6919" width="15.42578125" style="480" customWidth="1"/>
    <col min="6920" max="6920" width="7.7109375" style="480"/>
    <col min="6921" max="6921" width="7.85546875" style="480" bestFit="1" customWidth="1"/>
    <col min="6922" max="7168" width="7.7109375" style="480"/>
    <col min="7169" max="7169" width="26.7109375" style="480" customWidth="1"/>
    <col min="7170" max="7170" width="12" style="480" customWidth="1"/>
    <col min="7171" max="7175" width="15.42578125" style="480" customWidth="1"/>
    <col min="7176" max="7176" width="7.7109375" style="480"/>
    <col min="7177" max="7177" width="7.85546875" style="480" bestFit="1" customWidth="1"/>
    <col min="7178" max="7424" width="7.7109375" style="480"/>
    <col min="7425" max="7425" width="26.7109375" style="480" customWidth="1"/>
    <col min="7426" max="7426" width="12" style="480" customWidth="1"/>
    <col min="7427" max="7431" width="15.42578125" style="480" customWidth="1"/>
    <col min="7432" max="7432" width="7.7109375" style="480"/>
    <col min="7433" max="7433" width="7.85546875" style="480" bestFit="1" customWidth="1"/>
    <col min="7434" max="7680" width="7.7109375" style="480"/>
    <col min="7681" max="7681" width="26.7109375" style="480" customWidth="1"/>
    <col min="7682" max="7682" width="12" style="480" customWidth="1"/>
    <col min="7683" max="7687" width="15.42578125" style="480" customWidth="1"/>
    <col min="7688" max="7688" width="7.7109375" style="480"/>
    <col min="7689" max="7689" width="7.85546875" style="480" bestFit="1" customWidth="1"/>
    <col min="7690" max="7936" width="7.7109375" style="480"/>
    <col min="7937" max="7937" width="26.7109375" style="480" customWidth="1"/>
    <col min="7938" max="7938" width="12" style="480" customWidth="1"/>
    <col min="7939" max="7943" width="15.42578125" style="480" customWidth="1"/>
    <col min="7944" max="7944" width="7.7109375" style="480"/>
    <col min="7945" max="7945" width="7.85546875" style="480" bestFit="1" customWidth="1"/>
    <col min="7946" max="8192" width="7.7109375" style="480"/>
    <col min="8193" max="8193" width="26.7109375" style="480" customWidth="1"/>
    <col min="8194" max="8194" width="12" style="480" customWidth="1"/>
    <col min="8195" max="8199" width="15.42578125" style="480" customWidth="1"/>
    <col min="8200" max="8200" width="7.7109375" style="480"/>
    <col min="8201" max="8201" width="7.85546875" style="480" bestFit="1" customWidth="1"/>
    <col min="8202" max="8448" width="7.7109375" style="480"/>
    <col min="8449" max="8449" width="26.7109375" style="480" customWidth="1"/>
    <col min="8450" max="8450" width="12" style="480" customWidth="1"/>
    <col min="8451" max="8455" width="15.42578125" style="480" customWidth="1"/>
    <col min="8456" max="8456" width="7.7109375" style="480"/>
    <col min="8457" max="8457" width="7.85546875" style="480" bestFit="1" customWidth="1"/>
    <col min="8458" max="8704" width="7.7109375" style="480"/>
    <col min="8705" max="8705" width="26.7109375" style="480" customWidth="1"/>
    <col min="8706" max="8706" width="12" style="480" customWidth="1"/>
    <col min="8707" max="8711" width="15.42578125" style="480" customWidth="1"/>
    <col min="8712" max="8712" width="7.7109375" style="480"/>
    <col min="8713" max="8713" width="7.85546875" style="480" bestFit="1" customWidth="1"/>
    <col min="8714" max="8960" width="7.7109375" style="480"/>
    <col min="8961" max="8961" width="26.7109375" style="480" customWidth="1"/>
    <col min="8962" max="8962" width="12" style="480" customWidth="1"/>
    <col min="8963" max="8967" width="15.42578125" style="480" customWidth="1"/>
    <col min="8968" max="8968" width="7.7109375" style="480"/>
    <col min="8969" max="8969" width="7.85546875" style="480" bestFit="1" customWidth="1"/>
    <col min="8970" max="9216" width="7.7109375" style="480"/>
    <col min="9217" max="9217" width="26.7109375" style="480" customWidth="1"/>
    <col min="9218" max="9218" width="12" style="480" customWidth="1"/>
    <col min="9219" max="9223" width="15.42578125" style="480" customWidth="1"/>
    <col min="9224" max="9224" width="7.7109375" style="480"/>
    <col min="9225" max="9225" width="7.85546875" style="480" bestFit="1" customWidth="1"/>
    <col min="9226" max="9472" width="7.7109375" style="480"/>
    <col min="9473" max="9473" width="26.7109375" style="480" customWidth="1"/>
    <col min="9474" max="9474" width="12" style="480" customWidth="1"/>
    <col min="9475" max="9479" width="15.42578125" style="480" customWidth="1"/>
    <col min="9480" max="9480" width="7.7109375" style="480"/>
    <col min="9481" max="9481" width="7.85546875" style="480" bestFit="1" customWidth="1"/>
    <col min="9482" max="9728" width="7.7109375" style="480"/>
    <col min="9729" max="9729" width="26.7109375" style="480" customWidth="1"/>
    <col min="9730" max="9730" width="12" style="480" customWidth="1"/>
    <col min="9731" max="9735" width="15.42578125" style="480" customWidth="1"/>
    <col min="9736" max="9736" width="7.7109375" style="480"/>
    <col min="9737" max="9737" width="7.85546875" style="480" bestFit="1" customWidth="1"/>
    <col min="9738" max="9984" width="7.7109375" style="480"/>
    <col min="9985" max="9985" width="26.7109375" style="480" customWidth="1"/>
    <col min="9986" max="9986" width="12" style="480" customWidth="1"/>
    <col min="9987" max="9991" width="15.42578125" style="480" customWidth="1"/>
    <col min="9992" max="9992" width="7.7109375" style="480"/>
    <col min="9993" max="9993" width="7.85546875" style="480" bestFit="1" customWidth="1"/>
    <col min="9994" max="10240" width="7.7109375" style="480"/>
    <col min="10241" max="10241" width="26.7109375" style="480" customWidth="1"/>
    <col min="10242" max="10242" width="12" style="480" customWidth="1"/>
    <col min="10243" max="10247" width="15.42578125" style="480" customWidth="1"/>
    <col min="10248" max="10248" width="7.7109375" style="480"/>
    <col min="10249" max="10249" width="7.85546875" style="480" bestFit="1" customWidth="1"/>
    <col min="10250" max="10496" width="7.7109375" style="480"/>
    <col min="10497" max="10497" width="26.7109375" style="480" customWidth="1"/>
    <col min="10498" max="10498" width="12" style="480" customWidth="1"/>
    <col min="10499" max="10503" width="15.42578125" style="480" customWidth="1"/>
    <col min="10504" max="10504" width="7.7109375" style="480"/>
    <col min="10505" max="10505" width="7.85546875" style="480" bestFit="1" customWidth="1"/>
    <col min="10506" max="10752" width="7.7109375" style="480"/>
    <col min="10753" max="10753" width="26.7109375" style="480" customWidth="1"/>
    <col min="10754" max="10754" width="12" style="480" customWidth="1"/>
    <col min="10755" max="10759" width="15.42578125" style="480" customWidth="1"/>
    <col min="10760" max="10760" width="7.7109375" style="480"/>
    <col min="10761" max="10761" width="7.85546875" style="480" bestFit="1" customWidth="1"/>
    <col min="10762" max="11008" width="7.7109375" style="480"/>
    <col min="11009" max="11009" width="26.7109375" style="480" customWidth="1"/>
    <col min="11010" max="11010" width="12" style="480" customWidth="1"/>
    <col min="11011" max="11015" width="15.42578125" style="480" customWidth="1"/>
    <col min="11016" max="11016" width="7.7109375" style="480"/>
    <col min="11017" max="11017" width="7.85546875" style="480" bestFit="1" customWidth="1"/>
    <col min="11018" max="11264" width="7.7109375" style="480"/>
    <col min="11265" max="11265" width="26.7109375" style="480" customWidth="1"/>
    <col min="11266" max="11266" width="12" style="480" customWidth="1"/>
    <col min="11267" max="11271" width="15.42578125" style="480" customWidth="1"/>
    <col min="11272" max="11272" width="7.7109375" style="480"/>
    <col min="11273" max="11273" width="7.85546875" style="480" bestFit="1" customWidth="1"/>
    <col min="11274" max="11520" width="7.7109375" style="480"/>
    <col min="11521" max="11521" width="26.7109375" style="480" customWidth="1"/>
    <col min="11522" max="11522" width="12" style="480" customWidth="1"/>
    <col min="11523" max="11527" width="15.42578125" style="480" customWidth="1"/>
    <col min="11528" max="11528" width="7.7109375" style="480"/>
    <col min="11529" max="11529" width="7.85546875" style="480" bestFit="1" customWidth="1"/>
    <col min="11530" max="11776" width="7.7109375" style="480"/>
    <col min="11777" max="11777" width="26.7109375" style="480" customWidth="1"/>
    <col min="11778" max="11778" width="12" style="480" customWidth="1"/>
    <col min="11779" max="11783" width="15.42578125" style="480" customWidth="1"/>
    <col min="11784" max="11784" width="7.7109375" style="480"/>
    <col min="11785" max="11785" width="7.85546875" style="480" bestFit="1" customWidth="1"/>
    <col min="11786" max="12032" width="7.7109375" style="480"/>
    <col min="12033" max="12033" width="26.7109375" style="480" customWidth="1"/>
    <col min="12034" max="12034" width="12" style="480" customWidth="1"/>
    <col min="12035" max="12039" width="15.42578125" style="480" customWidth="1"/>
    <col min="12040" max="12040" width="7.7109375" style="480"/>
    <col min="12041" max="12041" width="7.85546875" style="480" bestFit="1" customWidth="1"/>
    <col min="12042" max="12288" width="7.7109375" style="480"/>
    <col min="12289" max="12289" width="26.7109375" style="480" customWidth="1"/>
    <col min="12290" max="12290" width="12" style="480" customWidth="1"/>
    <col min="12291" max="12295" width="15.42578125" style="480" customWidth="1"/>
    <col min="12296" max="12296" width="7.7109375" style="480"/>
    <col min="12297" max="12297" width="7.85546875" style="480" bestFit="1" customWidth="1"/>
    <col min="12298" max="12544" width="7.7109375" style="480"/>
    <col min="12545" max="12545" width="26.7109375" style="480" customWidth="1"/>
    <col min="12546" max="12546" width="12" style="480" customWidth="1"/>
    <col min="12547" max="12551" width="15.42578125" style="480" customWidth="1"/>
    <col min="12552" max="12552" width="7.7109375" style="480"/>
    <col min="12553" max="12553" width="7.85546875" style="480" bestFit="1" customWidth="1"/>
    <col min="12554" max="12800" width="7.7109375" style="480"/>
    <col min="12801" max="12801" width="26.7109375" style="480" customWidth="1"/>
    <col min="12802" max="12802" width="12" style="480" customWidth="1"/>
    <col min="12803" max="12807" width="15.42578125" style="480" customWidth="1"/>
    <col min="12808" max="12808" width="7.7109375" style="480"/>
    <col min="12809" max="12809" width="7.85546875" style="480" bestFit="1" customWidth="1"/>
    <col min="12810" max="13056" width="7.7109375" style="480"/>
    <col min="13057" max="13057" width="26.7109375" style="480" customWidth="1"/>
    <col min="13058" max="13058" width="12" style="480" customWidth="1"/>
    <col min="13059" max="13063" width="15.42578125" style="480" customWidth="1"/>
    <col min="13064" max="13064" width="7.7109375" style="480"/>
    <col min="13065" max="13065" width="7.85546875" style="480" bestFit="1" customWidth="1"/>
    <col min="13066" max="13312" width="7.7109375" style="480"/>
    <col min="13313" max="13313" width="26.7109375" style="480" customWidth="1"/>
    <col min="13314" max="13314" width="12" style="480" customWidth="1"/>
    <col min="13315" max="13319" width="15.42578125" style="480" customWidth="1"/>
    <col min="13320" max="13320" width="7.7109375" style="480"/>
    <col min="13321" max="13321" width="7.85546875" style="480" bestFit="1" customWidth="1"/>
    <col min="13322" max="13568" width="7.7109375" style="480"/>
    <col min="13569" max="13569" width="26.7109375" style="480" customWidth="1"/>
    <col min="13570" max="13570" width="12" style="480" customWidth="1"/>
    <col min="13571" max="13575" width="15.42578125" style="480" customWidth="1"/>
    <col min="13576" max="13576" width="7.7109375" style="480"/>
    <col min="13577" max="13577" width="7.85546875" style="480" bestFit="1" customWidth="1"/>
    <col min="13578" max="13824" width="7.7109375" style="480"/>
    <col min="13825" max="13825" width="26.7109375" style="480" customWidth="1"/>
    <col min="13826" max="13826" width="12" style="480" customWidth="1"/>
    <col min="13827" max="13831" width="15.42578125" style="480" customWidth="1"/>
    <col min="13832" max="13832" width="7.7109375" style="480"/>
    <col min="13833" max="13833" width="7.85546875" style="480" bestFit="1" customWidth="1"/>
    <col min="13834" max="14080" width="7.7109375" style="480"/>
    <col min="14081" max="14081" width="26.7109375" style="480" customWidth="1"/>
    <col min="14082" max="14082" width="12" style="480" customWidth="1"/>
    <col min="14083" max="14087" width="15.42578125" style="480" customWidth="1"/>
    <col min="14088" max="14088" width="7.7109375" style="480"/>
    <col min="14089" max="14089" width="7.85546875" style="480" bestFit="1" customWidth="1"/>
    <col min="14090" max="14336" width="7.7109375" style="480"/>
    <col min="14337" max="14337" width="26.7109375" style="480" customWidth="1"/>
    <col min="14338" max="14338" width="12" style="480" customWidth="1"/>
    <col min="14339" max="14343" width="15.42578125" style="480" customWidth="1"/>
    <col min="14344" max="14344" width="7.7109375" style="480"/>
    <col min="14345" max="14345" width="7.85546875" style="480" bestFit="1" customWidth="1"/>
    <col min="14346" max="14592" width="7.7109375" style="480"/>
    <col min="14593" max="14593" width="26.7109375" style="480" customWidth="1"/>
    <col min="14594" max="14594" width="12" style="480" customWidth="1"/>
    <col min="14595" max="14599" width="15.42578125" style="480" customWidth="1"/>
    <col min="14600" max="14600" width="7.7109375" style="480"/>
    <col min="14601" max="14601" width="7.85546875" style="480" bestFit="1" customWidth="1"/>
    <col min="14602" max="14848" width="7.7109375" style="480"/>
    <col min="14849" max="14849" width="26.7109375" style="480" customWidth="1"/>
    <col min="14850" max="14850" width="12" style="480" customWidth="1"/>
    <col min="14851" max="14855" width="15.42578125" style="480" customWidth="1"/>
    <col min="14856" max="14856" width="7.7109375" style="480"/>
    <col min="14857" max="14857" width="7.85546875" style="480" bestFit="1" customWidth="1"/>
    <col min="14858" max="15104" width="7.7109375" style="480"/>
    <col min="15105" max="15105" width="26.7109375" style="480" customWidth="1"/>
    <col min="15106" max="15106" width="12" style="480" customWidth="1"/>
    <col min="15107" max="15111" width="15.42578125" style="480" customWidth="1"/>
    <col min="15112" max="15112" width="7.7109375" style="480"/>
    <col min="15113" max="15113" width="7.85546875" style="480" bestFit="1" customWidth="1"/>
    <col min="15114" max="15360" width="7.7109375" style="480"/>
    <col min="15361" max="15361" width="26.7109375" style="480" customWidth="1"/>
    <col min="15362" max="15362" width="12" style="480" customWidth="1"/>
    <col min="15363" max="15367" width="15.42578125" style="480" customWidth="1"/>
    <col min="15368" max="15368" width="7.7109375" style="480"/>
    <col min="15369" max="15369" width="7.85546875" style="480" bestFit="1" customWidth="1"/>
    <col min="15370" max="15616" width="7.7109375" style="480"/>
    <col min="15617" max="15617" width="26.7109375" style="480" customWidth="1"/>
    <col min="15618" max="15618" width="12" style="480" customWidth="1"/>
    <col min="15619" max="15623" width="15.42578125" style="480" customWidth="1"/>
    <col min="15624" max="15624" width="7.7109375" style="480"/>
    <col min="15625" max="15625" width="7.85546875" style="480" bestFit="1" customWidth="1"/>
    <col min="15626" max="15872" width="7.7109375" style="480"/>
    <col min="15873" max="15873" width="26.7109375" style="480" customWidth="1"/>
    <col min="15874" max="15874" width="12" style="480" customWidth="1"/>
    <col min="15875" max="15879" width="15.42578125" style="480" customWidth="1"/>
    <col min="15880" max="15880" width="7.7109375" style="480"/>
    <col min="15881" max="15881" width="7.85546875" style="480" bestFit="1" customWidth="1"/>
    <col min="15882" max="16128" width="7.7109375" style="480"/>
    <col min="16129" max="16129" width="26.7109375" style="480" customWidth="1"/>
    <col min="16130" max="16130" width="12" style="480" customWidth="1"/>
    <col min="16131" max="16135" width="15.42578125" style="480" customWidth="1"/>
    <col min="16136" max="16136" width="7.7109375" style="480"/>
    <col min="16137" max="16137" width="7.85546875" style="480" bestFit="1" customWidth="1"/>
    <col min="16138" max="16384" width="7.7109375" style="480"/>
  </cols>
  <sheetData>
    <row r="1" spans="1:7" ht="14.25">
      <c r="A1" s="492" t="s">
        <v>625</v>
      </c>
      <c r="B1" s="492"/>
      <c r="C1" s="492"/>
      <c r="D1" s="492"/>
      <c r="E1" s="492"/>
      <c r="F1" s="492"/>
      <c r="G1" s="492"/>
    </row>
    <row r="2" spans="1:7" s="481" customFormat="1" ht="15.75">
      <c r="A2" s="492" t="s">
        <v>626</v>
      </c>
      <c r="B2" s="492"/>
      <c r="C2" s="492"/>
      <c r="D2" s="492"/>
      <c r="E2" s="492"/>
      <c r="F2" s="492"/>
      <c r="G2" s="492"/>
    </row>
    <row r="3" spans="1:7" s="481" customFormat="1" ht="15.75">
      <c r="A3" s="627" t="s">
        <v>627</v>
      </c>
      <c r="B3" s="628"/>
      <c r="C3" s="628"/>
      <c r="D3" s="628"/>
      <c r="E3" s="628"/>
      <c r="F3" s="628"/>
      <c r="G3" s="482" t="s">
        <v>628</v>
      </c>
    </row>
    <row r="4" spans="1:7" ht="35.1" customHeight="1">
      <c r="A4" s="22" t="s">
        <v>629</v>
      </c>
      <c r="B4" s="688"/>
      <c r="C4" s="484" t="s">
        <v>55</v>
      </c>
      <c r="D4" s="689"/>
      <c r="E4" s="689"/>
      <c r="F4" s="689"/>
      <c r="G4" s="486" t="s">
        <v>56</v>
      </c>
    </row>
    <row r="5" spans="1:7" ht="35.1" customHeight="1">
      <c r="A5" s="690" t="s">
        <v>423</v>
      </c>
      <c r="B5" s="691"/>
      <c r="C5" s="1563" t="s">
        <v>1553</v>
      </c>
      <c r="D5" s="1563" t="s">
        <v>1554</v>
      </c>
      <c r="E5" s="1563" t="s">
        <v>1555</v>
      </c>
      <c r="F5" s="1563" t="s">
        <v>1556</v>
      </c>
      <c r="G5" s="1563" t="s">
        <v>1557</v>
      </c>
    </row>
    <row r="6" spans="1:7" ht="44.1" customHeight="1">
      <c r="A6" s="692" t="s">
        <v>57</v>
      </c>
      <c r="B6" s="380" t="s">
        <v>630</v>
      </c>
      <c r="C6" s="693">
        <v>1712412</v>
      </c>
      <c r="D6" s="693">
        <v>1699377</v>
      </c>
      <c r="E6" s="693">
        <v>1705895</v>
      </c>
      <c r="F6" s="693">
        <v>1648675</v>
      </c>
      <c r="G6" s="693">
        <v>1377215</v>
      </c>
    </row>
    <row r="7" spans="1:7" ht="44.1" customHeight="1">
      <c r="A7" s="694" t="s">
        <v>61</v>
      </c>
      <c r="B7" s="380" t="s">
        <v>631</v>
      </c>
      <c r="C7" s="695">
        <f>C6/C12*100</f>
        <v>49.391351901397968</v>
      </c>
      <c r="D7" s="695">
        <f>D6/D12*100</f>
        <v>47.985914077112838</v>
      </c>
      <c r="E7" s="695">
        <f>E6/E12*100</f>
        <v>50.927422761540797</v>
      </c>
      <c r="F7" s="695">
        <f>F6/F12*100</f>
        <v>47.255312397979061</v>
      </c>
      <c r="G7" s="695">
        <f>G6/G12*100</f>
        <v>42.083707530585372</v>
      </c>
    </row>
    <row r="8" spans="1:7" ht="44.1" customHeight="1">
      <c r="A8" s="696" t="s">
        <v>363</v>
      </c>
      <c r="B8" s="380" t="s">
        <v>630</v>
      </c>
      <c r="C8" s="697">
        <v>520507</v>
      </c>
      <c r="D8" s="697">
        <v>509551</v>
      </c>
      <c r="E8" s="697">
        <v>494861</v>
      </c>
      <c r="F8" s="697">
        <v>521516</v>
      </c>
      <c r="G8" s="697">
        <v>576670</v>
      </c>
    </row>
    <row r="9" spans="1:7" ht="44.1" customHeight="1">
      <c r="A9" s="694" t="s">
        <v>632</v>
      </c>
      <c r="B9" s="380" t="s">
        <v>631</v>
      </c>
      <c r="C9" s="695">
        <f>C8/C12*100</f>
        <v>15.013060177189224</v>
      </c>
      <c r="D9" s="695">
        <f>D8/D12*100</f>
        <v>14.388373212010592</v>
      </c>
      <c r="E9" s="695">
        <f>E8/E12*100</f>
        <v>14.773473956602748</v>
      </c>
      <c r="F9" s="695">
        <f>F8/F12*100</f>
        <v>14.948004610092616</v>
      </c>
      <c r="G9" s="695">
        <f>G8/G12*100</f>
        <v>17.621367485586976</v>
      </c>
    </row>
    <row r="10" spans="1:7" ht="44.1" customHeight="1">
      <c r="A10" s="696" t="s">
        <v>633</v>
      </c>
      <c r="B10" s="380" t="s">
        <v>630</v>
      </c>
      <c r="C10" s="698">
        <v>1234109</v>
      </c>
      <c r="D10" s="698">
        <v>1332480</v>
      </c>
      <c r="E10" s="698">
        <v>1148903</v>
      </c>
      <c r="F10" s="698">
        <v>1318676</v>
      </c>
      <c r="G10" s="698">
        <v>1318676</v>
      </c>
    </row>
    <row r="11" spans="1:7" ht="44.1" customHeight="1" thickBot="1">
      <c r="A11" s="699" t="s">
        <v>634</v>
      </c>
      <c r="B11" s="700" t="s">
        <v>631</v>
      </c>
      <c r="C11" s="701">
        <f>C10/C12*100</f>
        <v>35.595587921412807</v>
      </c>
      <c r="D11" s="701">
        <f>D10/D12*100</f>
        <v>37.625712710876577</v>
      </c>
      <c r="E11" s="701">
        <f>E10/E12*100</f>
        <v>34.299103281856453</v>
      </c>
      <c r="F11" s="701">
        <f>F10/F12*100</f>
        <v>37.796682991928328</v>
      </c>
      <c r="G11" s="701">
        <f>G10/G12*100</f>
        <v>40.294924983827649</v>
      </c>
    </row>
    <row r="12" spans="1:7" ht="44.1" customHeight="1">
      <c r="A12" s="702" t="s">
        <v>635</v>
      </c>
      <c r="B12" s="703" t="s">
        <v>630</v>
      </c>
      <c r="C12" s="704">
        <f>SUM(C6,C8,C10)</f>
        <v>3467028</v>
      </c>
      <c r="D12" s="704">
        <f>SUM(D6,D8,D10)</f>
        <v>3541408</v>
      </c>
      <c r="E12" s="704">
        <f>SUM(E6,E8,E10)</f>
        <v>3349659</v>
      </c>
      <c r="F12" s="704">
        <f>SUM(F6,F8,F10)</f>
        <v>3488867</v>
      </c>
      <c r="G12" s="704">
        <f>SUM(G6,G8,G10)</f>
        <v>3272561</v>
      </c>
    </row>
    <row r="13" spans="1:7" ht="15.95" customHeight="1">
      <c r="A13" s="705" t="s">
        <v>636</v>
      </c>
      <c r="B13" s="706"/>
      <c r="C13" s="1846">
        <v>11.6</v>
      </c>
      <c r="D13" s="1846">
        <v>11.5</v>
      </c>
      <c r="E13" s="1846">
        <v>10.6</v>
      </c>
      <c r="F13" s="1846">
        <v>10.7</v>
      </c>
      <c r="G13" s="1846">
        <v>10</v>
      </c>
    </row>
    <row r="14" spans="1:7" ht="12" customHeight="1">
      <c r="A14" s="707"/>
      <c r="B14" s="708"/>
      <c r="C14" s="1847"/>
      <c r="D14" s="1847"/>
      <c r="E14" s="1847"/>
      <c r="F14" s="1847"/>
      <c r="G14" s="1847"/>
    </row>
    <row r="15" spans="1:7" ht="15.95" customHeight="1">
      <c r="A15" s="709" t="s">
        <v>637</v>
      </c>
      <c r="B15" s="710"/>
      <c r="C15" s="1848"/>
      <c r="D15" s="1848"/>
      <c r="E15" s="1848"/>
      <c r="F15" s="1848"/>
      <c r="G15" s="1848"/>
    </row>
    <row r="16" spans="1:7">
      <c r="C16" s="491"/>
      <c r="D16" s="491"/>
      <c r="E16" s="491"/>
      <c r="F16" s="491"/>
      <c r="G16" s="491"/>
    </row>
    <row r="17" spans="3:7">
      <c r="C17" s="491"/>
      <c r="D17" s="491"/>
      <c r="E17" s="491"/>
      <c r="F17" s="491"/>
      <c r="G17" s="491"/>
    </row>
    <row r="18" spans="3:7">
      <c r="C18" s="491"/>
      <c r="D18" s="491"/>
      <c r="E18" s="491"/>
      <c r="F18" s="491"/>
      <c r="G18" s="491"/>
    </row>
    <row r="19" spans="3:7">
      <c r="C19" s="491"/>
      <c r="D19" s="491"/>
      <c r="E19" s="491"/>
      <c r="F19" s="491"/>
      <c r="G19" s="711"/>
    </row>
    <row r="20" spans="3:7" ht="13.15" customHeight="1">
      <c r="C20" s="491"/>
      <c r="D20" s="491"/>
      <c r="E20" s="491"/>
      <c r="F20" s="491"/>
      <c r="G20" s="712"/>
    </row>
    <row r="21" spans="3:7" ht="13.15" customHeight="1">
      <c r="C21" s="491"/>
      <c r="D21" s="491"/>
      <c r="E21" s="491"/>
      <c r="F21" s="491"/>
      <c r="G21" s="491"/>
    </row>
    <row r="22" spans="3:7">
      <c r="C22" s="491"/>
      <c r="D22" s="491"/>
      <c r="E22" s="491"/>
      <c r="F22" s="491"/>
      <c r="G22" s="491"/>
    </row>
    <row r="23" spans="3:7">
      <c r="C23" s="491"/>
      <c r="D23" s="491"/>
      <c r="E23" s="491"/>
      <c r="F23" s="491"/>
      <c r="G23" s="491"/>
    </row>
    <row r="24" spans="3:7">
      <c r="C24" s="491"/>
      <c r="D24" s="491"/>
      <c r="E24" s="491"/>
      <c r="F24" s="491"/>
      <c r="G24" s="491"/>
    </row>
    <row r="25" spans="3:7" ht="30" customHeight="1">
      <c r="C25" s="491"/>
      <c r="D25" s="491"/>
      <c r="E25" s="491"/>
      <c r="F25" s="491"/>
      <c r="G25" s="491"/>
    </row>
    <row r="26" spans="3:7">
      <c r="C26" s="491"/>
      <c r="D26" s="491"/>
      <c r="E26" s="491"/>
      <c r="F26" s="491"/>
      <c r="G26" s="491"/>
    </row>
  </sheetData>
  <mergeCells count="5">
    <mergeCell ref="C13:C15"/>
    <mergeCell ref="D13:D15"/>
    <mergeCell ref="E13:E15"/>
    <mergeCell ref="F13:F15"/>
    <mergeCell ref="G13:G15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L35"/>
  <sheetViews>
    <sheetView showGridLines="0" rightToLeft="1" topLeftCell="A13" zoomScaleNormal="100" workbookViewId="0">
      <selection activeCell="U28" sqref="U28"/>
    </sheetView>
  </sheetViews>
  <sheetFormatPr defaultRowHeight="18" customHeight="1"/>
  <cols>
    <col min="1" max="1" width="10.42578125" style="13" customWidth="1"/>
    <col min="2" max="2" width="11.5703125" style="13" customWidth="1"/>
    <col min="3" max="10" width="10.28515625" style="240" customWidth="1"/>
    <col min="11" max="11" width="11.140625" style="240" customWidth="1"/>
    <col min="12" max="38" width="0" style="240" hidden="1" customWidth="1"/>
    <col min="39" max="256" width="9" style="240"/>
    <col min="257" max="257" width="10.42578125" style="240" customWidth="1"/>
    <col min="258" max="258" width="11.5703125" style="240" customWidth="1"/>
    <col min="259" max="266" width="10.28515625" style="240" customWidth="1"/>
    <col min="267" max="267" width="11.140625" style="240" customWidth="1"/>
    <col min="268" max="294" width="0" style="240" hidden="1" customWidth="1"/>
    <col min="295" max="512" width="9" style="240"/>
    <col min="513" max="513" width="10.42578125" style="240" customWidth="1"/>
    <col min="514" max="514" width="11.5703125" style="240" customWidth="1"/>
    <col min="515" max="522" width="10.28515625" style="240" customWidth="1"/>
    <col min="523" max="523" width="11.140625" style="240" customWidth="1"/>
    <col min="524" max="550" width="0" style="240" hidden="1" customWidth="1"/>
    <col min="551" max="768" width="9" style="240"/>
    <col min="769" max="769" width="10.42578125" style="240" customWidth="1"/>
    <col min="770" max="770" width="11.5703125" style="240" customWidth="1"/>
    <col min="771" max="778" width="10.28515625" style="240" customWidth="1"/>
    <col min="779" max="779" width="11.140625" style="240" customWidth="1"/>
    <col min="780" max="806" width="0" style="240" hidden="1" customWidth="1"/>
    <col min="807" max="1024" width="9" style="240"/>
    <col min="1025" max="1025" width="10.42578125" style="240" customWidth="1"/>
    <col min="1026" max="1026" width="11.5703125" style="240" customWidth="1"/>
    <col min="1027" max="1034" width="10.28515625" style="240" customWidth="1"/>
    <col min="1035" max="1035" width="11.140625" style="240" customWidth="1"/>
    <col min="1036" max="1062" width="0" style="240" hidden="1" customWidth="1"/>
    <col min="1063" max="1280" width="9" style="240"/>
    <col min="1281" max="1281" width="10.42578125" style="240" customWidth="1"/>
    <col min="1282" max="1282" width="11.5703125" style="240" customWidth="1"/>
    <col min="1283" max="1290" width="10.28515625" style="240" customWidth="1"/>
    <col min="1291" max="1291" width="11.140625" style="240" customWidth="1"/>
    <col min="1292" max="1318" width="0" style="240" hidden="1" customWidth="1"/>
    <col min="1319" max="1536" width="9" style="240"/>
    <col min="1537" max="1537" width="10.42578125" style="240" customWidth="1"/>
    <col min="1538" max="1538" width="11.5703125" style="240" customWidth="1"/>
    <col min="1539" max="1546" width="10.28515625" style="240" customWidth="1"/>
    <col min="1547" max="1547" width="11.140625" style="240" customWidth="1"/>
    <col min="1548" max="1574" width="0" style="240" hidden="1" customWidth="1"/>
    <col min="1575" max="1792" width="9" style="240"/>
    <col min="1793" max="1793" width="10.42578125" style="240" customWidth="1"/>
    <col min="1794" max="1794" width="11.5703125" style="240" customWidth="1"/>
    <col min="1795" max="1802" width="10.28515625" style="240" customWidth="1"/>
    <col min="1803" max="1803" width="11.140625" style="240" customWidth="1"/>
    <col min="1804" max="1830" width="0" style="240" hidden="1" customWidth="1"/>
    <col min="1831" max="2048" width="9" style="240"/>
    <col min="2049" max="2049" width="10.42578125" style="240" customWidth="1"/>
    <col min="2050" max="2050" width="11.5703125" style="240" customWidth="1"/>
    <col min="2051" max="2058" width="10.28515625" style="240" customWidth="1"/>
    <col min="2059" max="2059" width="11.140625" style="240" customWidth="1"/>
    <col min="2060" max="2086" width="0" style="240" hidden="1" customWidth="1"/>
    <col min="2087" max="2304" width="9" style="240"/>
    <col min="2305" max="2305" width="10.42578125" style="240" customWidth="1"/>
    <col min="2306" max="2306" width="11.5703125" style="240" customWidth="1"/>
    <col min="2307" max="2314" width="10.28515625" style="240" customWidth="1"/>
    <col min="2315" max="2315" width="11.140625" style="240" customWidth="1"/>
    <col min="2316" max="2342" width="0" style="240" hidden="1" customWidth="1"/>
    <col min="2343" max="2560" width="9" style="240"/>
    <col min="2561" max="2561" width="10.42578125" style="240" customWidth="1"/>
    <col min="2562" max="2562" width="11.5703125" style="240" customWidth="1"/>
    <col min="2563" max="2570" width="10.28515625" style="240" customWidth="1"/>
    <col min="2571" max="2571" width="11.140625" style="240" customWidth="1"/>
    <col min="2572" max="2598" width="0" style="240" hidden="1" customWidth="1"/>
    <col min="2599" max="2816" width="9" style="240"/>
    <col min="2817" max="2817" width="10.42578125" style="240" customWidth="1"/>
    <col min="2818" max="2818" width="11.5703125" style="240" customWidth="1"/>
    <col min="2819" max="2826" width="10.28515625" style="240" customWidth="1"/>
    <col min="2827" max="2827" width="11.140625" style="240" customWidth="1"/>
    <col min="2828" max="2854" width="0" style="240" hidden="1" customWidth="1"/>
    <col min="2855" max="3072" width="9" style="240"/>
    <col min="3073" max="3073" width="10.42578125" style="240" customWidth="1"/>
    <col min="3074" max="3074" width="11.5703125" style="240" customWidth="1"/>
    <col min="3075" max="3082" width="10.28515625" style="240" customWidth="1"/>
    <col min="3083" max="3083" width="11.140625" style="240" customWidth="1"/>
    <col min="3084" max="3110" width="0" style="240" hidden="1" customWidth="1"/>
    <col min="3111" max="3328" width="9" style="240"/>
    <col min="3329" max="3329" width="10.42578125" style="240" customWidth="1"/>
    <col min="3330" max="3330" width="11.5703125" style="240" customWidth="1"/>
    <col min="3331" max="3338" width="10.28515625" style="240" customWidth="1"/>
    <col min="3339" max="3339" width="11.140625" style="240" customWidth="1"/>
    <col min="3340" max="3366" width="0" style="240" hidden="1" customWidth="1"/>
    <col min="3367" max="3584" width="9" style="240"/>
    <col min="3585" max="3585" width="10.42578125" style="240" customWidth="1"/>
    <col min="3586" max="3586" width="11.5703125" style="240" customWidth="1"/>
    <col min="3587" max="3594" width="10.28515625" style="240" customWidth="1"/>
    <col min="3595" max="3595" width="11.140625" style="240" customWidth="1"/>
    <col min="3596" max="3622" width="0" style="240" hidden="1" customWidth="1"/>
    <col min="3623" max="3840" width="9" style="240"/>
    <col min="3841" max="3841" width="10.42578125" style="240" customWidth="1"/>
    <col min="3842" max="3842" width="11.5703125" style="240" customWidth="1"/>
    <col min="3843" max="3850" width="10.28515625" style="240" customWidth="1"/>
    <col min="3851" max="3851" width="11.140625" style="240" customWidth="1"/>
    <col min="3852" max="3878" width="0" style="240" hidden="1" customWidth="1"/>
    <col min="3879" max="4096" width="9" style="240"/>
    <col min="4097" max="4097" width="10.42578125" style="240" customWidth="1"/>
    <col min="4098" max="4098" width="11.5703125" style="240" customWidth="1"/>
    <col min="4099" max="4106" width="10.28515625" style="240" customWidth="1"/>
    <col min="4107" max="4107" width="11.140625" style="240" customWidth="1"/>
    <col min="4108" max="4134" width="0" style="240" hidden="1" customWidth="1"/>
    <col min="4135" max="4352" width="9" style="240"/>
    <col min="4353" max="4353" width="10.42578125" style="240" customWidth="1"/>
    <col min="4354" max="4354" width="11.5703125" style="240" customWidth="1"/>
    <col min="4355" max="4362" width="10.28515625" style="240" customWidth="1"/>
    <col min="4363" max="4363" width="11.140625" style="240" customWidth="1"/>
    <col min="4364" max="4390" width="0" style="240" hidden="1" customWidth="1"/>
    <col min="4391" max="4608" width="9" style="240"/>
    <col min="4609" max="4609" width="10.42578125" style="240" customWidth="1"/>
    <col min="4610" max="4610" width="11.5703125" style="240" customWidth="1"/>
    <col min="4611" max="4618" width="10.28515625" style="240" customWidth="1"/>
    <col min="4619" max="4619" width="11.140625" style="240" customWidth="1"/>
    <col min="4620" max="4646" width="0" style="240" hidden="1" customWidth="1"/>
    <col min="4647" max="4864" width="9" style="240"/>
    <col min="4865" max="4865" width="10.42578125" style="240" customWidth="1"/>
    <col min="4866" max="4866" width="11.5703125" style="240" customWidth="1"/>
    <col min="4867" max="4874" width="10.28515625" style="240" customWidth="1"/>
    <col min="4875" max="4875" width="11.140625" style="240" customWidth="1"/>
    <col min="4876" max="4902" width="0" style="240" hidden="1" customWidth="1"/>
    <col min="4903" max="5120" width="9" style="240"/>
    <col min="5121" max="5121" width="10.42578125" style="240" customWidth="1"/>
    <col min="5122" max="5122" width="11.5703125" style="240" customWidth="1"/>
    <col min="5123" max="5130" width="10.28515625" style="240" customWidth="1"/>
    <col min="5131" max="5131" width="11.140625" style="240" customWidth="1"/>
    <col min="5132" max="5158" width="0" style="240" hidden="1" customWidth="1"/>
    <col min="5159" max="5376" width="9" style="240"/>
    <col min="5377" max="5377" width="10.42578125" style="240" customWidth="1"/>
    <col min="5378" max="5378" width="11.5703125" style="240" customWidth="1"/>
    <col min="5379" max="5386" width="10.28515625" style="240" customWidth="1"/>
    <col min="5387" max="5387" width="11.140625" style="240" customWidth="1"/>
    <col min="5388" max="5414" width="0" style="240" hidden="1" customWidth="1"/>
    <col min="5415" max="5632" width="9" style="240"/>
    <col min="5633" max="5633" width="10.42578125" style="240" customWidth="1"/>
    <col min="5634" max="5634" width="11.5703125" style="240" customWidth="1"/>
    <col min="5635" max="5642" width="10.28515625" style="240" customWidth="1"/>
    <col min="5643" max="5643" width="11.140625" style="240" customWidth="1"/>
    <col min="5644" max="5670" width="0" style="240" hidden="1" customWidth="1"/>
    <col min="5671" max="5888" width="9" style="240"/>
    <col min="5889" max="5889" width="10.42578125" style="240" customWidth="1"/>
    <col min="5890" max="5890" width="11.5703125" style="240" customWidth="1"/>
    <col min="5891" max="5898" width="10.28515625" style="240" customWidth="1"/>
    <col min="5899" max="5899" width="11.140625" style="240" customWidth="1"/>
    <col min="5900" max="5926" width="0" style="240" hidden="1" customWidth="1"/>
    <col min="5927" max="6144" width="9" style="240"/>
    <col min="6145" max="6145" width="10.42578125" style="240" customWidth="1"/>
    <col min="6146" max="6146" width="11.5703125" style="240" customWidth="1"/>
    <col min="6147" max="6154" width="10.28515625" style="240" customWidth="1"/>
    <col min="6155" max="6155" width="11.140625" style="240" customWidth="1"/>
    <col min="6156" max="6182" width="0" style="240" hidden="1" customWidth="1"/>
    <col min="6183" max="6400" width="9" style="240"/>
    <col min="6401" max="6401" width="10.42578125" style="240" customWidth="1"/>
    <col min="6402" max="6402" width="11.5703125" style="240" customWidth="1"/>
    <col min="6403" max="6410" width="10.28515625" style="240" customWidth="1"/>
    <col min="6411" max="6411" width="11.140625" style="240" customWidth="1"/>
    <col min="6412" max="6438" width="0" style="240" hidden="1" customWidth="1"/>
    <col min="6439" max="6656" width="9" style="240"/>
    <col min="6657" max="6657" width="10.42578125" style="240" customWidth="1"/>
    <col min="6658" max="6658" width="11.5703125" style="240" customWidth="1"/>
    <col min="6659" max="6666" width="10.28515625" style="240" customWidth="1"/>
    <col min="6667" max="6667" width="11.140625" style="240" customWidth="1"/>
    <col min="6668" max="6694" width="0" style="240" hidden="1" customWidth="1"/>
    <col min="6695" max="6912" width="9" style="240"/>
    <col min="6913" max="6913" width="10.42578125" style="240" customWidth="1"/>
    <col min="6914" max="6914" width="11.5703125" style="240" customWidth="1"/>
    <col min="6915" max="6922" width="10.28515625" style="240" customWidth="1"/>
    <col min="6923" max="6923" width="11.140625" style="240" customWidth="1"/>
    <col min="6924" max="6950" width="0" style="240" hidden="1" customWidth="1"/>
    <col min="6951" max="7168" width="9" style="240"/>
    <col min="7169" max="7169" width="10.42578125" style="240" customWidth="1"/>
    <col min="7170" max="7170" width="11.5703125" style="240" customWidth="1"/>
    <col min="7171" max="7178" width="10.28515625" style="240" customWidth="1"/>
    <col min="7179" max="7179" width="11.140625" style="240" customWidth="1"/>
    <col min="7180" max="7206" width="0" style="240" hidden="1" customWidth="1"/>
    <col min="7207" max="7424" width="9" style="240"/>
    <col min="7425" max="7425" width="10.42578125" style="240" customWidth="1"/>
    <col min="7426" max="7426" width="11.5703125" style="240" customWidth="1"/>
    <col min="7427" max="7434" width="10.28515625" style="240" customWidth="1"/>
    <col min="7435" max="7435" width="11.140625" style="240" customWidth="1"/>
    <col min="7436" max="7462" width="0" style="240" hidden="1" customWidth="1"/>
    <col min="7463" max="7680" width="9" style="240"/>
    <col min="7681" max="7681" width="10.42578125" style="240" customWidth="1"/>
    <col min="7682" max="7682" width="11.5703125" style="240" customWidth="1"/>
    <col min="7683" max="7690" width="10.28515625" style="240" customWidth="1"/>
    <col min="7691" max="7691" width="11.140625" style="240" customWidth="1"/>
    <col min="7692" max="7718" width="0" style="240" hidden="1" customWidth="1"/>
    <col min="7719" max="7936" width="9" style="240"/>
    <col min="7937" max="7937" width="10.42578125" style="240" customWidth="1"/>
    <col min="7938" max="7938" width="11.5703125" style="240" customWidth="1"/>
    <col min="7939" max="7946" width="10.28515625" style="240" customWidth="1"/>
    <col min="7947" max="7947" width="11.140625" style="240" customWidth="1"/>
    <col min="7948" max="7974" width="0" style="240" hidden="1" customWidth="1"/>
    <col min="7975" max="8192" width="9" style="240"/>
    <col min="8193" max="8193" width="10.42578125" style="240" customWidth="1"/>
    <col min="8194" max="8194" width="11.5703125" style="240" customWidth="1"/>
    <col min="8195" max="8202" width="10.28515625" style="240" customWidth="1"/>
    <col min="8203" max="8203" width="11.140625" style="240" customWidth="1"/>
    <col min="8204" max="8230" width="0" style="240" hidden="1" customWidth="1"/>
    <col min="8231" max="8448" width="9" style="240"/>
    <col min="8449" max="8449" width="10.42578125" style="240" customWidth="1"/>
    <col min="8450" max="8450" width="11.5703125" style="240" customWidth="1"/>
    <col min="8451" max="8458" width="10.28515625" style="240" customWidth="1"/>
    <col min="8459" max="8459" width="11.140625" style="240" customWidth="1"/>
    <col min="8460" max="8486" width="0" style="240" hidden="1" customWidth="1"/>
    <col min="8487" max="8704" width="9" style="240"/>
    <col min="8705" max="8705" width="10.42578125" style="240" customWidth="1"/>
    <col min="8706" max="8706" width="11.5703125" style="240" customWidth="1"/>
    <col min="8707" max="8714" width="10.28515625" style="240" customWidth="1"/>
    <col min="8715" max="8715" width="11.140625" style="240" customWidth="1"/>
    <col min="8716" max="8742" width="0" style="240" hidden="1" customWidth="1"/>
    <col min="8743" max="8960" width="9" style="240"/>
    <col min="8961" max="8961" width="10.42578125" style="240" customWidth="1"/>
    <col min="8962" max="8962" width="11.5703125" style="240" customWidth="1"/>
    <col min="8963" max="8970" width="10.28515625" style="240" customWidth="1"/>
    <col min="8971" max="8971" width="11.140625" style="240" customWidth="1"/>
    <col min="8972" max="8998" width="0" style="240" hidden="1" customWidth="1"/>
    <col min="8999" max="9216" width="9" style="240"/>
    <col min="9217" max="9217" width="10.42578125" style="240" customWidth="1"/>
    <col min="9218" max="9218" width="11.5703125" style="240" customWidth="1"/>
    <col min="9219" max="9226" width="10.28515625" style="240" customWidth="1"/>
    <col min="9227" max="9227" width="11.140625" style="240" customWidth="1"/>
    <col min="9228" max="9254" width="0" style="240" hidden="1" customWidth="1"/>
    <col min="9255" max="9472" width="9" style="240"/>
    <col min="9473" max="9473" width="10.42578125" style="240" customWidth="1"/>
    <col min="9474" max="9474" width="11.5703125" style="240" customWidth="1"/>
    <col min="9475" max="9482" width="10.28515625" style="240" customWidth="1"/>
    <col min="9483" max="9483" width="11.140625" style="240" customWidth="1"/>
    <col min="9484" max="9510" width="0" style="240" hidden="1" customWidth="1"/>
    <col min="9511" max="9728" width="9" style="240"/>
    <col min="9729" max="9729" width="10.42578125" style="240" customWidth="1"/>
    <col min="9730" max="9730" width="11.5703125" style="240" customWidth="1"/>
    <col min="9731" max="9738" width="10.28515625" style="240" customWidth="1"/>
    <col min="9739" max="9739" width="11.140625" style="240" customWidth="1"/>
    <col min="9740" max="9766" width="0" style="240" hidden="1" customWidth="1"/>
    <col min="9767" max="9984" width="9" style="240"/>
    <col min="9985" max="9985" width="10.42578125" style="240" customWidth="1"/>
    <col min="9986" max="9986" width="11.5703125" style="240" customWidth="1"/>
    <col min="9987" max="9994" width="10.28515625" style="240" customWidth="1"/>
    <col min="9995" max="9995" width="11.140625" style="240" customWidth="1"/>
    <col min="9996" max="10022" width="0" style="240" hidden="1" customWidth="1"/>
    <col min="10023" max="10240" width="9" style="240"/>
    <col min="10241" max="10241" width="10.42578125" style="240" customWidth="1"/>
    <col min="10242" max="10242" width="11.5703125" style="240" customWidth="1"/>
    <col min="10243" max="10250" width="10.28515625" style="240" customWidth="1"/>
    <col min="10251" max="10251" width="11.140625" style="240" customWidth="1"/>
    <col min="10252" max="10278" width="0" style="240" hidden="1" customWidth="1"/>
    <col min="10279" max="10496" width="9" style="240"/>
    <col min="10497" max="10497" width="10.42578125" style="240" customWidth="1"/>
    <col min="10498" max="10498" width="11.5703125" style="240" customWidth="1"/>
    <col min="10499" max="10506" width="10.28515625" style="240" customWidth="1"/>
    <col min="10507" max="10507" width="11.140625" style="240" customWidth="1"/>
    <col min="10508" max="10534" width="0" style="240" hidden="1" customWidth="1"/>
    <col min="10535" max="10752" width="9" style="240"/>
    <col min="10753" max="10753" width="10.42578125" style="240" customWidth="1"/>
    <col min="10754" max="10754" width="11.5703125" style="240" customWidth="1"/>
    <col min="10755" max="10762" width="10.28515625" style="240" customWidth="1"/>
    <col min="10763" max="10763" width="11.140625" style="240" customWidth="1"/>
    <col min="10764" max="10790" width="0" style="240" hidden="1" customWidth="1"/>
    <col min="10791" max="11008" width="9" style="240"/>
    <col min="11009" max="11009" width="10.42578125" style="240" customWidth="1"/>
    <col min="11010" max="11010" width="11.5703125" style="240" customWidth="1"/>
    <col min="11011" max="11018" width="10.28515625" style="240" customWidth="1"/>
    <col min="11019" max="11019" width="11.140625" style="240" customWidth="1"/>
    <col min="11020" max="11046" width="0" style="240" hidden="1" customWidth="1"/>
    <col min="11047" max="11264" width="9" style="240"/>
    <col min="11265" max="11265" width="10.42578125" style="240" customWidth="1"/>
    <col min="11266" max="11266" width="11.5703125" style="240" customWidth="1"/>
    <col min="11267" max="11274" width="10.28515625" style="240" customWidth="1"/>
    <col min="11275" max="11275" width="11.140625" style="240" customWidth="1"/>
    <col min="11276" max="11302" width="0" style="240" hidden="1" customWidth="1"/>
    <col min="11303" max="11520" width="9" style="240"/>
    <col min="11521" max="11521" width="10.42578125" style="240" customWidth="1"/>
    <col min="11522" max="11522" width="11.5703125" style="240" customWidth="1"/>
    <col min="11523" max="11530" width="10.28515625" style="240" customWidth="1"/>
    <col min="11531" max="11531" width="11.140625" style="240" customWidth="1"/>
    <col min="11532" max="11558" width="0" style="240" hidden="1" customWidth="1"/>
    <col min="11559" max="11776" width="9" style="240"/>
    <col min="11777" max="11777" width="10.42578125" style="240" customWidth="1"/>
    <col min="11778" max="11778" width="11.5703125" style="240" customWidth="1"/>
    <col min="11779" max="11786" width="10.28515625" style="240" customWidth="1"/>
    <col min="11787" max="11787" width="11.140625" style="240" customWidth="1"/>
    <col min="11788" max="11814" width="0" style="240" hidden="1" customWidth="1"/>
    <col min="11815" max="12032" width="9" style="240"/>
    <col min="12033" max="12033" width="10.42578125" style="240" customWidth="1"/>
    <col min="12034" max="12034" width="11.5703125" style="240" customWidth="1"/>
    <col min="12035" max="12042" width="10.28515625" style="240" customWidth="1"/>
    <col min="12043" max="12043" width="11.140625" style="240" customWidth="1"/>
    <col min="12044" max="12070" width="0" style="240" hidden="1" customWidth="1"/>
    <col min="12071" max="12288" width="9" style="240"/>
    <col min="12289" max="12289" width="10.42578125" style="240" customWidth="1"/>
    <col min="12290" max="12290" width="11.5703125" style="240" customWidth="1"/>
    <col min="12291" max="12298" width="10.28515625" style="240" customWidth="1"/>
    <col min="12299" max="12299" width="11.140625" style="240" customWidth="1"/>
    <col min="12300" max="12326" width="0" style="240" hidden="1" customWidth="1"/>
    <col min="12327" max="12544" width="9" style="240"/>
    <col min="12545" max="12545" width="10.42578125" style="240" customWidth="1"/>
    <col min="12546" max="12546" width="11.5703125" style="240" customWidth="1"/>
    <col min="12547" max="12554" width="10.28515625" style="240" customWidth="1"/>
    <col min="12555" max="12555" width="11.140625" style="240" customWidth="1"/>
    <col min="12556" max="12582" width="0" style="240" hidden="1" customWidth="1"/>
    <col min="12583" max="12800" width="9" style="240"/>
    <col min="12801" max="12801" width="10.42578125" style="240" customWidth="1"/>
    <col min="12802" max="12802" width="11.5703125" style="240" customWidth="1"/>
    <col min="12803" max="12810" width="10.28515625" style="240" customWidth="1"/>
    <col min="12811" max="12811" width="11.140625" style="240" customWidth="1"/>
    <col min="12812" max="12838" width="0" style="240" hidden="1" customWidth="1"/>
    <col min="12839" max="13056" width="9" style="240"/>
    <col min="13057" max="13057" width="10.42578125" style="240" customWidth="1"/>
    <col min="13058" max="13058" width="11.5703125" style="240" customWidth="1"/>
    <col min="13059" max="13066" width="10.28515625" style="240" customWidth="1"/>
    <col min="13067" max="13067" width="11.140625" style="240" customWidth="1"/>
    <col min="13068" max="13094" width="0" style="240" hidden="1" customWidth="1"/>
    <col min="13095" max="13312" width="9" style="240"/>
    <col min="13313" max="13313" width="10.42578125" style="240" customWidth="1"/>
    <col min="13314" max="13314" width="11.5703125" style="240" customWidth="1"/>
    <col min="13315" max="13322" width="10.28515625" style="240" customWidth="1"/>
    <col min="13323" max="13323" width="11.140625" style="240" customWidth="1"/>
    <col min="13324" max="13350" width="0" style="240" hidden="1" customWidth="1"/>
    <col min="13351" max="13568" width="9" style="240"/>
    <col min="13569" max="13569" width="10.42578125" style="240" customWidth="1"/>
    <col min="13570" max="13570" width="11.5703125" style="240" customWidth="1"/>
    <col min="13571" max="13578" width="10.28515625" style="240" customWidth="1"/>
    <col min="13579" max="13579" width="11.140625" style="240" customWidth="1"/>
    <col min="13580" max="13606" width="0" style="240" hidden="1" customWidth="1"/>
    <col min="13607" max="13824" width="9" style="240"/>
    <col min="13825" max="13825" width="10.42578125" style="240" customWidth="1"/>
    <col min="13826" max="13826" width="11.5703125" style="240" customWidth="1"/>
    <col min="13827" max="13834" width="10.28515625" style="240" customWidth="1"/>
    <col min="13835" max="13835" width="11.140625" style="240" customWidth="1"/>
    <col min="13836" max="13862" width="0" style="240" hidden="1" customWidth="1"/>
    <col min="13863" max="14080" width="9" style="240"/>
    <col min="14081" max="14081" width="10.42578125" style="240" customWidth="1"/>
    <col min="14082" max="14082" width="11.5703125" style="240" customWidth="1"/>
    <col min="14083" max="14090" width="10.28515625" style="240" customWidth="1"/>
    <col min="14091" max="14091" width="11.140625" style="240" customWidth="1"/>
    <col min="14092" max="14118" width="0" style="240" hidden="1" customWidth="1"/>
    <col min="14119" max="14336" width="9" style="240"/>
    <col min="14337" max="14337" width="10.42578125" style="240" customWidth="1"/>
    <col min="14338" max="14338" width="11.5703125" style="240" customWidth="1"/>
    <col min="14339" max="14346" width="10.28515625" style="240" customWidth="1"/>
    <col min="14347" max="14347" width="11.140625" style="240" customWidth="1"/>
    <col min="14348" max="14374" width="0" style="240" hidden="1" customWidth="1"/>
    <col min="14375" max="14592" width="9" style="240"/>
    <col min="14593" max="14593" width="10.42578125" style="240" customWidth="1"/>
    <col min="14594" max="14594" width="11.5703125" style="240" customWidth="1"/>
    <col min="14595" max="14602" width="10.28515625" style="240" customWidth="1"/>
    <col min="14603" max="14603" width="11.140625" style="240" customWidth="1"/>
    <col min="14604" max="14630" width="0" style="240" hidden="1" customWidth="1"/>
    <col min="14631" max="14848" width="9" style="240"/>
    <col min="14849" max="14849" width="10.42578125" style="240" customWidth="1"/>
    <col min="14850" max="14850" width="11.5703125" style="240" customWidth="1"/>
    <col min="14851" max="14858" width="10.28515625" style="240" customWidth="1"/>
    <col min="14859" max="14859" width="11.140625" style="240" customWidth="1"/>
    <col min="14860" max="14886" width="0" style="240" hidden="1" customWidth="1"/>
    <col min="14887" max="15104" width="9" style="240"/>
    <col min="15105" max="15105" width="10.42578125" style="240" customWidth="1"/>
    <col min="15106" max="15106" width="11.5703125" style="240" customWidth="1"/>
    <col min="15107" max="15114" width="10.28515625" style="240" customWidth="1"/>
    <col min="15115" max="15115" width="11.140625" style="240" customWidth="1"/>
    <col min="15116" max="15142" width="0" style="240" hidden="1" customWidth="1"/>
    <col min="15143" max="15360" width="9" style="240"/>
    <col min="15361" max="15361" width="10.42578125" style="240" customWidth="1"/>
    <col min="15362" max="15362" width="11.5703125" style="240" customWidth="1"/>
    <col min="15363" max="15370" width="10.28515625" style="240" customWidth="1"/>
    <col min="15371" max="15371" width="11.140625" style="240" customWidth="1"/>
    <col min="15372" max="15398" width="0" style="240" hidden="1" customWidth="1"/>
    <col min="15399" max="15616" width="9" style="240"/>
    <col min="15617" max="15617" width="10.42578125" style="240" customWidth="1"/>
    <col min="15618" max="15618" width="11.5703125" style="240" customWidth="1"/>
    <col min="15619" max="15626" width="10.28515625" style="240" customWidth="1"/>
    <col min="15627" max="15627" width="11.140625" style="240" customWidth="1"/>
    <col min="15628" max="15654" width="0" style="240" hidden="1" customWidth="1"/>
    <col min="15655" max="15872" width="9" style="240"/>
    <col min="15873" max="15873" width="10.42578125" style="240" customWidth="1"/>
    <col min="15874" max="15874" width="11.5703125" style="240" customWidth="1"/>
    <col min="15875" max="15882" width="10.28515625" style="240" customWidth="1"/>
    <col min="15883" max="15883" width="11.140625" style="240" customWidth="1"/>
    <col min="15884" max="15910" width="0" style="240" hidden="1" customWidth="1"/>
    <col min="15911" max="16128" width="9" style="240"/>
    <col min="16129" max="16129" width="10.42578125" style="240" customWidth="1"/>
    <col min="16130" max="16130" width="11.5703125" style="240" customWidth="1"/>
    <col min="16131" max="16138" width="10.28515625" style="240" customWidth="1"/>
    <col min="16139" max="16139" width="11.140625" style="240" customWidth="1"/>
    <col min="16140" max="16166" width="0" style="240" hidden="1" customWidth="1"/>
    <col min="16167" max="16384" width="9" style="240"/>
  </cols>
  <sheetData>
    <row r="1" spans="1:38" ht="18" customHeight="1">
      <c r="A1" s="492" t="s">
        <v>638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38" s="13" customFormat="1" ht="18" customHeight="1">
      <c r="A2" s="492" t="s">
        <v>639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</row>
    <row r="3" spans="1:38" s="13" customFormat="1" ht="18" customHeight="1">
      <c r="A3" s="713" t="s">
        <v>640</v>
      </c>
      <c r="B3" s="26"/>
      <c r="C3" s="26"/>
      <c r="D3" s="26"/>
      <c r="E3" s="26"/>
      <c r="F3" s="26"/>
      <c r="G3" s="26"/>
      <c r="H3" s="26"/>
      <c r="I3" s="26"/>
      <c r="J3" s="26"/>
      <c r="K3" s="19" t="s">
        <v>641</v>
      </c>
    </row>
    <row r="4" spans="1:38" s="13" customFormat="1" ht="18" customHeight="1">
      <c r="A4" s="22"/>
      <c r="B4" s="24"/>
      <c r="C4" s="34" t="s">
        <v>642</v>
      </c>
      <c r="D4" s="714" t="s">
        <v>643</v>
      </c>
      <c r="E4" s="715"/>
      <c r="F4" s="715"/>
      <c r="G4" s="715"/>
      <c r="H4" s="716"/>
      <c r="I4" s="717" t="s">
        <v>644</v>
      </c>
      <c r="J4" s="34" t="s">
        <v>645</v>
      </c>
      <c r="K4" s="1853" t="s">
        <v>1568</v>
      </c>
    </row>
    <row r="5" spans="1:38" s="13" customFormat="1" ht="18" customHeight="1">
      <c r="A5" s="31" t="s">
        <v>0</v>
      </c>
      <c r="B5" s="32" t="s">
        <v>41</v>
      </c>
      <c r="C5" s="38" t="s">
        <v>646</v>
      </c>
      <c r="D5" s="34" t="s">
        <v>647</v>
      </c>
      <c r="E5" s="34" t="s">
        <v>648</v>
      </c>
      <c r="F5" s="34" t="s">
        <v>649</v>
      </c>
      <c r="G5" s="34" t="s">
        <v>650</v>
      </c>
      <c r="H5" s="34" t="s">
        <v>651</v>
      </c>
      <c r="I5" s="34" t="s">
        <v>66</v>
      </c>
      <c r="J5" s="38" t="s">
        <v>652</v>
      </c>
      <c r="K5" s="1853"/>
    </row>
    <row r="6" spans="1:38" s="13" customFormat="1" ht="18" customHeight="1">
      <c r="A6" s="25"/>
      <c r="B6" s="36"/>
      <c r="C6" s="38" t="s">
        <v>653</v>
      </c>
      <c r="D6" s="38" t="s">
        <v>654</v>
      </c>
      <c r="E6" s="38" t="s">
        <v>655</v>
      </c>
      <c r="F6" s="38" t="s">
        <v>656</v>
      </c>
      <c r="G6" s="38" t="s">
        <v>657</v>
      </c>
      <c r="H6" s="38" t="s">
        <v>92</v>
      </c>
      <c r="I6" s="38" t="s">
        <v>39</v>
      </c>
      <c r="J6" s="38" t="s">
        <v>39</v>
      </c>
      <c r="K6" s="38" t="s">
        <v>658</v>
      </c>
    </row>
    <row r="7" spans="1:38" s="13" customFormat="1" ht="18" customHeight="1">
      <c r="A7" s="25"/>
      <c r="B7" s="36"/>
      <c r="C7" s="718" t="s">
        <v>659</v>
      </c>
      <c r="D7" s="718"/>
      <c r="E7" s="38" t="s">
        <v>660</v>
      </c>
      <c r="F7" s="718"/>
      <c r="G7" s="718"/>
      <c r="H7" s="718"/>
      <c r="I7" s="718"/>
      <c r="J7" s="718" t="s">
        <v>659</v>
      </c>
      <c r="K7" s="718" t="s">
        <v>661</v>
      </c>
    </row>
    <row r="8" spans="1:38" ht="18" customHeight="1">
      <c r="A8" s="719" t="s">
        <v>3</v>
      </c>
      <c r="B8" s="720" t="s">
        <v>4</v>
      </c>
      <c r="C8" s="721">
        <v>24398</v>
      </c>
      <c r="D8" s="721">
        <v>487</v>
      </c>
      <c r="E8" s="721">
        <v>306</v>
      </c>
      <c r="F8" s="721">
        <v>80</v>
      </c>
      <c r="G8" s="721">
        <v>11134</v>
      </c>
      <c r="H8" s="721">
        <v>44</v>
      </c>
      <c r="I8" s="722">
        <f>SUM(D8:H8)</f>
        <v>12051</v>
      </c>
      <c r="J8" s="722">
        <f>SUM(I8,C8)</f>
        <v>36449</v>
      </c>
      <c r="K8" s="723">
        <f>I8/J8*100</f>
        <v>33.062635463250025</v>
      </c>
      <c r="L8" s="724">
        <f>G8/J8</f>
        <v>0.30546791407171664</v>
      </c>
      <c r="M8" s="240">
        <f>C8</f>
        <v>24398</v>
      </c>
      <c r="N8" s="240">
        <f t="shared" ref="N8:V8" si="0">D8</f>
        <v>487</v>
      </c>
      <c r="O8" s="240">
        <f t="shared" si="0"/>
        <v>306</v>
      </c>
      <c r="P8" s="240">
        <f t="shared" si="0"/>
        <v>80</v>
      </c>
      <c r="Q8" s="240">
        <f t="shared" si="0"/>
        <v>11134</v>
      </c>
      <c r="R8" s="240">
        <f t="shared" si="0"/>
        <v>44</v>
      </c>
      <c r="S8" s="240">
        <f t="shared" si="0"/>
        <v>12051</v>
      </c>
      <c r="T8" s="240">
        <f t="shared" si="0"/>
        <v>36449</v>
      </c>
      <c r="U8" s="240">
        <f t="shared" si="0"/>
        <v>33.062635463250025</v>
      </c>
      <c r="V8" s="240">
        <f t="shared" si="0"/>
        <v>0.30546791407171664</v>
      </c>
    </row>
    <row r="9" spans="1:38" ht="18" customHeight="1">
      <c r="A9" s="725" t="s">
        <v>176</v>
      </c>
      <c r="B9" s="726" t="s">
        <v>6</v>
      </c>
      <c r="C9" s="727">
        <v>9822</v>
      </c>
      <c r="D9" s="727">
        <v>92</v>
      </c>
      <c r="E9" s="727">
        <v>47</v>
      </c>
      <c r="F9" s="727">
        <v>3</v>
      </c>
      <c r="G9" s="727">
        <v>4694</v>
      </c>
      <c r="H9" s="727">
        <v>59</v>
      </c>
      <c r="I9" s="727">
        <f>SUM(D9:H9)</f>
        <v>4895</v>
      </c>
      <c r="J9" s="727">
        <f>SUM(I9,C9)</f>
        <v>14717</v>
      </c>
      <c r="K9" s="728">
        <f>I9/J9*100</f>
        <v>33.260854793775906</v>
      </c>
      <c r="L9" s="724">
        <f t="shared" ref="L9:L28" si="1">G9/J9</f>
        <v>0.31895087313990622</v>
      </c>
      <c r="M9" s="240">
        <f>C9+C10+C11+C27</f>
        <v>27543</v>
      </c>
      <c r="N9" s="240">
        <f t="shared" ref="N9:V9" si="2">D9+D10+D11+D27</f>
        <v>659</v>
      </c>
      <c r="O9" s="240">
        <f t="shared" si="2"/>
        <v>196</v>
      </c>
      <c r="P9" s="240">
        <f t="shared" si="2"/>
        <v>47</v>
      </c>
      <c r="Q9" s="240">
        <f t="shared" si="2"/>
        <v>10161</v>
      </c>
      <c r="R9" s="240">
        <f t="shared" si="2"/>
        <v>114</v>
      </c>
      <c r="S9" s="240">
        <f t="shared" si="2"/>
        <v>11177</v>
      </c>
      <c r="T9" s="240">
        <f t="shared" si="2"/>
        <v>38720</v>
      </c>
      <c r="U9" s="240">
        <f t="shared" si="2"/>
        <v>106.67424817929391</v>
      </c>
      <c r="V9" s="240">
        <f t="shared" si="2"/>
        <v>0.96090866036356626</v>
      </c>
    </row>
    <row r="10" spans="1:38" ht="18" customHeight="1">
      <c r="A10" s="725" t="s">
        <v>177</v>
      </c>
      <c r="B10" s="726" t="s">
        <v>8</v>
      </c>
      <c r="C10" s="727">
        <v>7436</v>
      </c>
      <c r="D10" s="727">
        <v>174</v>
      </c>
      <c r="E10" s="727">
        <v>61</v>
      </c>
      <c r="F10" s="727">
        <v>20</v>
      </c>
      <c r="G10" s="727">
        <v>3214</v>
      </c>
      <c r="H10" s="727">
        <v>19</v>
      </c>
      <c r="I10" s="727">
        <f t="shared" ref="I10:I27" si="3">SUM(D10:H10)</f>
        <v>3488</v>
      </c>
      <c r="J10" s="727">
        <f>SUM(I10,C10)</f>
        <v>10924</v>
      </c>
      <c r="K10" s="728">
        <f>I10/J10*100</f>
        <v>31.929696082021238</v>
      </c>
      <c r="L10" s="724">
        <f t="shared" si="1"/>
        <v>0.294214573416331</v>
      </c>
      <c r="M10" s="240">
        <f>C12</f>
        <v>17140</v>
      </c>
      <c r="N10" s="240">
        <f t="shared" ref="N10:V11" si="4">D12</f>
        <v>208</v>
      </c>
      <c r="O10" s="240">
        <f t="shared" si="4"/>
        <v>75</v>
      </c>
      <c r="P10" s="240">
        <f t="shared" si="4"/>
        <v>22</v>
      </c>
      <c r="Q10" s="240">
        <f t="shared" si="4"/>
        <v>6822</v>
      </c>
      <c r="R10" s="240">
        <f t="shared" si="4"/>
        <v>129</v>
      </c>
      <c r="S10" s="240">
        <f t="shared" si="4"/>
        <v>7256</v>
      </c>
      <c r="T10" s="240">
        <f t="shared" si="4"/>
        <v>24396</v>
      </c>
      <c r="U10" s="240">
        <f t="shared" si="4"/>
        <v>29.742580750942775</v>
      </c>
      <c r="V10" s="240">
        <f t="shared" si="4"/>
        <v>0.27963600590260701</v>
      </c>
    </row>
    <row r="11" spans="1:38" ht="18" customHeight="1">
      <c r="A11" s="725" t="s">
        <v>178</v>
      </c>
      <c r="B11" s="726" t="s">
        <v>10</v>
      </c>
      <c r="C11" s="727">
        <v>8352</v>
      </c>
      <c r="D11" s="727">
        <v>355</v>
      </c>
      <c r="E11" s="727">
        <v>82</v>
      </c>
      <c r="F11" s="727">
        <v>24</v>
      </c>
      <c r="G11" s="727">
        <v>1828</v>
      </c>
      <c r="H11" s="727">
        <v>29</v>
      </c>
      <c r="I11" s="727">
        <f t="shared" si="3"/>
        <v>2318</v>
      </c>
      <c r="J11" s="727">
        <f>SUM(I11,C11)</f>
        <v>10670</v>
      </c>
      <c r="K11" s="728">
        <f>I11/J11*100</f>
        <v>21.724461105904407</v>
      </c>
      <c r="L11" s="724">
        <f t="shared" si="1"/>
        <v>0.17132146204311152</v>
      </c>
      <c r="M11" s="240">
        <f>C13</f>
        <v>14124</v>
      </c>
      <c r="N11" s="240">
        <f t="shared" si="4"/>
        <v>99</v>
      </c>
      <c r="O11" s="240">
        <f t="shared" si="4"/>
        <v>82</v>
      </c>
      <c r="P11" s="240">
        <f t="shared" si="4"/>
        <v>32</v>
      </c>
      <c r="Q11" s="240">
        <f t="shared" si="4"/>
        <v>7615</v>
      </c>
      <c r="R11" s="240">
        <f t="shared" si="4"/>
        <v>23</v>
      </c>
      <c r="S11" s="240">
        <f t="shared" si="4"/>
        <v>7851</v>
      </c>
      <c r="T11" s="240">
        <f t="shared" si="4"/>
        <v>21975</v>
      </c>
      <c r="U11" s="240">
        <f t="shared" si="4"/>
        <v>35.726962457337883</v>
      </c>
      <c r="V11" s="240">
        <f t="shared" si="4"/>
        <v>0.34653014789533559</v>
      </c>
    </row>
    <row r="12" spans="1:38" ht="18" customHeight="1">
      <c r="A12" s="725" t="s">
        <v>179</v>
      </c>
      <c r="B12" s="726" t="s">
        <v>11</v>
      </c>
      <c r="C12" s="727">
        <v>17140</v>
      </c>
      <c r="D12" s="727">
        <v>208</v>
      </c>
      <c r="E12" s="727">
        <v>75</v>
      </c>
      <c r="F12" s="727">
        <v>22</v>
      </c>
      <c r="G12" s="727">
        <v>6822</v>
      </c>
      <c r="H12" s="727">
        <v>129</v>
      </c>
      <c r="I12" s="727">
        <f t="shared" si="3"/>
        <v>7256</v>
      </c>
      <c r="J12" s="727">
        <f t="shared" ref="J12:J28" si="5">SUM(C12,I12)</f>
        <v>24396</v>
      </c>
      <c r="K12" s="728">
        <f>I12/J12*100</f>
        <v>29.742580750942775</v>
      </c>
      <c r="L12" s="724">
        <f t="shared" si="1"/>
        <v>0.27963600590260701</v>
      </c>
      <c r="M12" s="240">
        <f>C14+C15+C16</f>
        <v>21578</v>
      </c>
      <c r="N12" s="240">
        <f t="shared" ref="N12:V12" si="6">D14+D15+D16</f>
        <v>374</v>
      </c>
      <c r="O12" s="240">
        <f t="shared" si="6"/>
        <v>166</v>
      </c>
      <c r="P12" s="240">
        <f t="shared" si="6"/>
        <v>90</v>
      </c>
      <c r="Q12" s="240">
        <f t="shared" si="6"/>
        <v>7175</v>
      </c>
      <c r="R12" s="240">
        <f t="shared" si="6"/>
        <v>560</v>
      </c>
      <c r="S12" s="240">
        <f t="shared" si="6"/>
        <v>8365</v>
      </c>
      <c r="T12" s="240">
        <f t="shared" si="6"/>
        <v>29943</v>
      </c>
      <c r="U12" s="240">
        <f t="shared" si="6"/>
        <v>84.687007475318865</v>
      </c>
      <c r="V12" s="240">
        <f t="shared" si="6"/>
        <v>0.71909958359590587</v>
      </c>
    </row>
    <row r="13" spans="1:38" ht="18" customHeight="1">
      <c r="A13" s="725" t="s">
        <v>180</v>
      </c>
      <c r="B13" s="726" t="s">
        <v>13</v>
      </c>
      <c r="C13" s="727">
        <v>14124</v>
      </c>
      <c r="D13" s="727">
        <v>99</v>
      </c>
      <c r="E13" s="727">
        <v>82</v>
      </c>
      <c r="F13" s="727">
        <v>32</v>
      </c>
      <c r="G13" s="727">
        <v>7615</v>
      </c>
      <c r="H13" s="727">
        <v>23</v>
      </c>
      <c r="I13" s="727">
        <f t="shared" si="3"/>
        <v>7851</v>
      </c>
      <c r="J13" s="727">
        <f t="shared" si="5"/>
        <v>21975</v>
      </c>
      <c r="K13" s="728">
        <f t="shared" ref="K13:K24" si="7">I13/J13*100</f>
        <v>35.726962457337883</v>
      </c>
      <c r="L13" s="724">
        <f t="shared" si="1"/>
        <v>0.34653014789533559</v>
      </c>
      <c r="M13" s="240">
        <f>C17+C18</f>
        <v>16074</v>
      </c>
      <c r="N13" s="240">
        <f t="shared" ref="N13:V13" si="8">D17+D18</f>
        <v>232</v>
      </c>
      <c r="O13" s="240">
        <f t="shared" si="8"/>
        <v>69</v>
      </c>
      <c r="P13" s="240">
        <f t="shared" si="8"/>
        <v>24</v>
      </c>
      <c r="Q13" s="240">
        <f t="shared" si="8"/>
        <v>7276</v>
      </c>
      <c r="R13" s="240">
        <f t="shared" si="8"/>
        <v>108</v>
      </c>
      <c r="S13" s="240">
        <f t="shared" si="8"/>
        <v>7709</v>
      </c>
      <c r="T13" s="240">
        <f t="shared" si="8"/>
        <v>23783</v>
      </c>
      <c r="U13" s="240">
        <f t="shared" si="8"/>
        <v>65.114174224446302</v>
      </c>
      <c r="V13" s="240">
        <f t="shared" si="8"/>
        <v>0.60411551477404668</v>
      </c>
    </row>
    <row r="14" spans="1:38" ht="18" customHeight="1">
      <c r="A14" s="725" t="s">
        <v>44</v>
      </c>
      <c r="B14" s="726" t="s">
        <v>14</v>
      </c>
      <c r="C14" s="727">
        <v>6233</v>
      </c>
      <c r="D14" s="727">
        <v>246</v>
      </c>
      <c r="E14" s="727">
        <v>84</v>
      </c>
      <c r="F14" s="727">
        <v>39</v>
      </c>
      <c r="G14" s="727">
        <v>1783</v>
      </c>
      <c r="H14" s="727">
        <v>560</v>
      </c>
      <c r="I14" s="727">
        <f t="shared" si="3"/>
        <v>2712</v>
      </c>
      <c r="J14" s="727">
        <f t="shared" si="5"/>
        <v>8945</v>
      </c>
      <c r="K14" s="728">
        <f t="shared" si="7"/>
        <v>30.318613750698713</v>
      </c>
      <c r="L14" s="724">
        <f t="shared" si="1"/>
        <v>0.19932923420905535</v>
      </c>
      <c r="M14" s="240">
        <f t="shared" ref="M14:V19" si="9">C19</f>
        <v>4190</v>
      </c>
      <c r="N14" s="240">
        <f t="shared" si="9"/>
        <v>64</v>
      </c>
      <c r="O14" s="240">
        <f t="shared" si="9"/>
        <v>22</v>
      </c>
      <c r="P14" s="240">
        <f t="shared" si="9"/>
        <v>32</v>
      </c>
      <c r="Q14" s="240">
        <f t="shared" si="9"/>
        <v>2311</v>
      </c>
      <c r="R14" s="240">
        <f t="shared" si="9"/>
        <v>70</v>
      </c>
      <c r="S14" s="240">
        <f t="shared" si="9"/>
        <v>2499</v>
      </c>
      <c r="T14" s="240">
        <f t="shared" si="9"/>
        <v>6689</v>
      </c>
      <c r="U14" s="240">
        <f t="shared" si="9"/>
        <v>37.359844520855134</v>
      </c>
      <c r="V14" s="240">
        <f t="shared" si="9"/>
        <v>0.34549259979070113</v>
      </c>
    </row>
    <row r="15" spans="1:38" s="734" customFormat="1" ht="18" customHeight="1">
      <c r="A15" s="729" t="s">
        <v>183</v>
      </c>
      <c r="B15" s="730" t="s">
        <v>16</v>
      </c>
      <c r="C15" s="731">
        <v>9559</v>
      </c>
      <c r="D15" s="731">
        <v>78</v>
      </c>
      <c r="E15" s="731">
        <v>60</v>
      </c>
      <c r="F15" s="731">
        <v>43</v>
      </c>
      <c r="G15" s="731">
        <v>3186</v>
      </c>
      <c r="H15" s="731">
        <v>0</v>
      </c>
      <c r="I15" s="731">
        <f t="shared" si="3"/>
        <v>3367</v>
      </c>
      <c r="J15" s="731">
        <f t="shared" si="5"/>
        <v>12926</v>
      </c>
      <c r="K15" s="732">
        <f t="shared" si="7"/>
        <v>26.048274794986849</v>
      </c>
      <c r="L15" s="733">
        <f t="shared" si="1"/>
        <v>0.24647996286554233</v>
      </c>
      <c r="M15" s="734">
        <f t="shared" si="9"/>
        <v>6412</v>
      </c>
      <c r="N15" s="734">
        <f t="shared" si="9"/>
        <v>203</v>
      </c>
      <c r="O15" s="734">
        <f t="shared" si="9"/>
        <v>65</v>
      </c>
      <c r="P15" s="734">
        <f t="shared" si="9"/>
        <v>14</v>
      </c>
      <c r="Q15" s="734">
        <f t="shared" si="9"/>
        <v>3875</v>
      </c>
      <c r="R15" s="734">
        <f t="shared" si="9"/>
        <v>3</v>
      </c>
      <c r="S15" s="734">
        <f t="shared" si="9"/>
        <v>4160</v>
      </c>
      <c r="T15" s="734">
        <f t="shared" si="9"/>
        <v>10572</v>
      </c>
      <c r="U15" s="734">
        <f t="shared" si="9"/>
        <v>39.349224366250475</v>
      </c>
      <c r="V15" s="734">
        <f t="shared" si="9"/>
        <v>0.36653424139235719</v>
      </c>
      <c r="AJ15" s="240"/>
    </row>
    <row r="16" spans="1:38" ht="18" customHeight="1">
      <c r="A16" s="725" t="s">
        <v>200</v>
      </c>
      <c r="B16" s="726" t="s">
        <v>18</v>
      </c>
      <c r="C16" s="727">
        <v>5786</v>
      </c>
      <c r="D16" s="727">
        <v>50</v>
      </c>
      <c r="E16" s="727">
        <v>22</v>
      </c>
      <c r="F16" s="727">
        <v>8</v>
      </c>
      <c r="G16" s="727">
        <v>2206</v>
      </c>
      <c r="H16" s="727">
        <v>0</v>
      </c>
      <c r="I16" s="727">
        <f t="shared" si="3"/>
        <v>2286</v>
      </c>
      <c r="J16" s="727">
        <f t="shared" si="5"/>
        <v>8072</v>
      </c>
      <c r="K16" s="728">
        <f t="shared" si="7"/>
        <v>28.320118929633299</v>
      </c>
      <c r="L16" s="724">
        <f t="shared" si="1"/>
        <v>0.27329038652130822</v>
      </c>
      <c r="M16" s="240">
        <f t="shared" si="9"/>
        <v>5534</v>
      </c>
      <c r="N16" s="240">
        <f t="shared" si="9"/>
        <v>13</v>
      </c>
      <c r="O16" s="240">
        <f t="shared" si="9"/>
        <v>2</v>
      </c>
      <c r="P16" s="240">
        <f t="shared" si="9"/>
        <v>3</v>
      </c>
      <c r="Q16" s="240">
        <f t="shared" si="9"/>
        <v>2568</v>
      </c>
      <c r="R16" s="240">
        <f t="shared" si="9"/>
        <v>10</v>
      </c>
      <c r="S16" s="240">
        <f t="shared" si="9"/>
        <v>2596</v>
      </c>
      <c r="T16" s="240">
        <f t="shared" si="9"/>
        <v>8130</v>
      </c>
      <c r="U16" s="240">
        <f t="shared" si="9"/>
        <v>31.931119311193111</v>
      </c>
      <c r="V16" s="240">
        <f t="shared" si="9"/>
        <v>0.31586715867158671</v>
      </c>
      <c r="AI16" s="735" t="s">
        <v>662</v>
      </c>
      <c r="AJ16" s="735"/>
      <c r="AK16" s="735"/>
      <c r="AL16" s="735"/>
    </row>
    <row r="17" spans="1:36" ht="18" customHeight="1">
      <c r="A17" s="725" t="s">
        <v>184</v>
      </c>
      <c r="B17" s="726" t="s">
        <v>20</v>
      </c>
      <c r="C17" s="727">
        <v>13348</v>
      </c>
      <c r="D17" s="727">
        <v>178</v>
      </c>
      <c r="E17" s="727">
        <v>42</v>
      </c>
      <c r="F17" s="727">
        <v>21</v>
      </c>
      <c r="G17" s="727">
        <v>6075</v>
      </c>
      <c r="H17" s="727">
        <v>64</v>
      </c>
      <c r="I17" s="727">
        <f t="shared" si="3"/>
        <v>6380</v>
      </c>
      <c r="J17" s="727">
        <f t="shared" si="5"/>
        <v>19728</v>
      </c>
      <c r="K17" s="728">
        <f t="shared" si="7"/>
        <v>32.339821573398211</v>
      </c>
      <c r="L17" s="724">
        <f t="shared" si="1"/>
        <v>0.30793795620437958</v>
      </c>
      <c r="M17" s="240">
        <f t="shared" si="9"/>
        <v>17174</v>
      </c>
      <c r="N17" s="240">
        <f t="shared" si="9"/>
        <v>200</v>
      </c>
      <c r="O17" s="240">
        <f t="shared" si="9"/>
        <v>125</v>
      </c>
      <c r="P17" s="240">
        <f t="shared" si="9"/>
        <v>1</v>
      </c>
      <c r="Q17" s="240">
        <f t="shared" si="9"/>
        <v>4178</v>
      </c>
      <c r="R17" s="240">
        <f t="shared" si="9"/>
        <v>62</v>
      </c>
      <c r="S17" s="240">
        <f t="shared" si="9"/>
        <v>4566</v>
      </c>
      <c r="T17" s="240">
        <f t="shared" si="9"/>
        <v>21740</v>
      </c>
      <c r="U17" s="240">
        <f t="shared" si="9"/>
        <v>21.002759889604416</v>
      </c>
      <c r="V17" s="240">
        <f t="shared" si="9"/>
        <v>0.19218031278748851</v>
      </c>
    </row>
    <row r="18" spans="1:36" ht="18" customHeight="1">
      <c r="A18" s="725" t="s">
        <v>45</v>
      </c>
      <c r="B18" s="726" t="s">
        <v>21</v>
      </c>
      <c r="C18" s="727">
        <v>2726</v>
      </c>
      <c r="D18" s="727">
        <v>54</v>
      </c>
      <c r="E18" s="727">
        <v>27</v>
      </c>
      <c r="F18" s="727">
        <v>3</v>
      </c>
      <c r="G18" s="727">
        <v>1201</v>
      </c>
      <c r="H18" s="727">
        <v>44</v>
      </c>
      <c r="I18" s="727">
        <f t="shared" si="3"/>
        <v>1329</v>
      </c>
      <c r="J18" s="727">
        <f t="shared" si="5"/>
        <v>4055</v>
      </c>
      <c r="K18" s="728">
        <f t="shared" si="7"/>
        <v>32.77435265104809</v>
      </c>
      <c r="L18" s="724">
        <f t="shared" si="1"/>
        <v>0.2961775585696671</v>
      </c>
      <c r="M18" s="240">
        <f t="shared" si="9"/>
        <v>9602</v>
      </c>
      <c r="N18" s="240">
        <f t="shared" si="9"/>
        <v>159</v>
      </c>
      <c r="O18" s="240">
        <f t="shared" si="9"/>
        <v>97</v>
      </c>
      <c r="P18" s="240">
        <f t="shared" si="9"/>
        <v>14</v>
      </c>
      <c r="Q18" s="240">
        <f t="shared" si="9"/>
        <v>3105</v>
      </c>
      <c r="R18" s="240">
        <f t="shared" si="9"/>
        <v>12</v>
      </c>
      <c r="S18" s="240">
        <f t="shared" si="9"/>
        <v>3387</v>
      </c>
      <c r="T18" s="240">
        <f t="shared" si="9"/>
        <v>12989</v>
      </c>
      <c r="U18" s="240">
        <f t="shared" si="9"/>
        <v>26.075910385710987</v>
      </c>
      <c r="V18" s="240">
        <f t="shared" si="9"/>
        <v>0.2390484255908846</v>
      </c>
    </row>
    <row r="19" spans="1:36" ht="18" customHeight="1">
      <c r="A19" s="725" t="s">
        <v>185</v>
      </c>
      <c r="B19" s="726" t="s">
        <v>23</v>
      </c>
      <c r="C19" s="727">
        <v>4190</v>
      </c>
      <c r="D19" s="727">
        <v>64</v>
      </c>
      <c r="E19" s="727">
        <v>22</v>
      </c>
      <c r="F19" s="727">
        <v>32</v>
      </c>
      <c r="G19" s="727">
        <v>2311</v>
      </c>
      <c r="H19" s="727">
        <v>70</v>
      </c>
      <c r="I19" s="727">
        <f t="shared" si="3"/>
        <v>2499</v>
      </c>
      <c r="J19" s="727">
        <f t="shared" si="5"/>
        <v>6689</v>
      </c>
      <c r="K19" s="728">
        <f t="shared" si="7"/>
        <v>37.359844520855134</v>
      </c>
      <c r="L19" s="724">
        <f t="shared" si="1"/>
        <v>0.34549259979070113</v>
      </c>
      <c r="M19" s="240">
        <f t="shared" si="9"/>
        <v>5752</v>
      </c>
      <c r="N19" s="240">
        <f t="shared" si="9"/>
        <v>81</v>
      </c>
      <c r="O19" s="240">
        <f t="shared" si="9"/>
        <v>35</v>
      </c>
      <c r="P19" s="240">
        <f t="shared" si="9"/>
        <v>32</v>
      </c>
      <c r="Q19" s="240">
        <f t="shared" si="9"/>
        <v>2557</v>
      </c>
      <c r="R19" s="240">
        <f t="shared" si="9"/>
        <v>3</v>
      </c>
      <c r="S19" s="240">
        <f t="shared" si="9"/>
        <v>2708</v>
      </c>
      <c r="T19" s="240">
        <f t="shared" si="9"/>
        <v>8460</v>
      </c>
      <c r="U19" s="240">
        <f t="shared" si="9"/>
        <v>32.009456264775416</v>
      </c>
      <c r="V19" s="240">
        <f t="shared" si="9"/>
        <v>0.30224586288416078</v>
      </c>
    </row>
    <row r="20" spans="1:36" ht="18" customHeight="1">
      <c r="A20" s="725" t="s">
        <v>24</v>
      </c>
      <c r="B20" s="726" t="s">
        <v>25</v>
      </c>
      <c r="C20" s="727">
        <v>6412</v>
      </c>
      <c r="D20" s="727">
        <v>203</v>
      </c>
      <c r="E20" s="727">
        <v>65</v>
      </c>
      <c r="F20" s="727">
        <v>14</v>
      </c>
      <c r="G20" s="727">
        <v>3875</v>
      </c>
      <c r="H20" s="727">
        <v>3</v>
      </c>
      <c r="I20" s="727">
        <f t="shared" si="3"/>
        <v>4160</v>
      </c>
      <c r="J20" s="727">
        <f t="shared" si="5"/>
        <v>10572</v>
      </c>
      <c r="K20" s="728">
        <f t="shared" si="7"/>
        <v>39.349224366250475</v>
      </c>
      <c r="L20" s="724">
        <f t="shared" si="1"/>
        <v>0.36653424139235719</v>
      </c>
      <c r="M20" s="240">
        <f>C25+C26</f>
        <v>9988</v>
      </c>
      <c r="N20" s="240">
        <f t="shared" ref="N20:V20" si="10">D25+D26</f>
        <v>95</v>
      </c>
      <c r="O20" s="240">
        <f t="shared" si="10"/>
        <v>93</v>
      </c>
      <c r="P20" s="240">
        <f t="shared" si="10"/>
        <v>7</v>
      </c>
      <c r="Q20" s="240">
        <f t="shared" si="10"/>
        <v>3516</v>
      </c>
      <c r="R20" s="240">
        <f t="shared" si="10"/>
        <v>7</v>
      </c>
      <c r="S20" s="240">
        <f t="shared" si="10"/>
        <v>3718</v>
      </c>
      <c r="T20" s="240">
        <f t="shared" si="10"/>
        <v>13706</v>
      </c>
      <c r="U20" s="240">
        <f t="shared" si="10"/>
        <v>53.380495354774411</v>
      </c>
      <c r="V20" s="240">
        <f t="shared" si="10"/>
        <v>0.50356582213763146</v>
      </c>
    </row>
    <row r="21" spans="1:36" ht="18" customHeight="1">
      <c r="A21" s="725" t="s">
        <v>187</v>
      </c>
      <c r="B21" s="726" t="s">
        <v>26</v>
      </c>
      <c r="C21" s="727">
        <v>5534</v>
      </c>
      <c r="D21" s="727">
        <v>13</v>
      </c>
      <c r="E21" s="727">
        <v>2</v>
      </c>
      <c r="F21" s="727">
        <v>3</v>
      </c>
      <c r="G21" s="727">
        <v>2568</v>
      </c>
      <c r="H21" s="727">
        <v>10</v>
      </c>
      <c r="I21" s="727">
        <f t="shared" si="3"/>
        <v>2596</v>
      </c>
      <c r="J21" s="727">
        <f t="shared" si="5"/>
        <v>8130</v>
      </c>
      <c r="K21" s="728">
        <f t="shared" si="7"/>
        <v>31.931119311193111</v>
      </c>
      <c r="L21" s="724">
        <f t="shared" si="1"/>
        <v>0.31586715867158671</v>
      </c>
      <c r="N21" s="724"/>
      <c r="O21" s="724"/>
    </row>
    <row r="22" spans="1:36" ht="18" customHeight="1">
      <c r="A22" s="725" t="s">
        <v>27</v>
      </c>
      <c r="B22" s="726" t="s">
        <v>28</v>
      </c>
      <c r="C22" s="727">
        <v>17174</v>
      </c>
      <c r="D22" s="727">
        <v>200</v>
      </c>
      <c r="E22" s="727">
        <v>125</v>
      </c>
      <c r="F22" s="727">
        <v>1</v>
      </c>
      <c r="G22" s="727">
        <v>4178</v>
      </c>
      <c r="H22" s="727">
        <v>62</v>
      </c>
      <c r="I22" s="727">
        <f t="shared" si="3"/>
        <v>4566</v>
      </c>
      <c r="J22" s="727">
        <f t="shared" si="5"/>
        <v>21740</v>
      </c>
      <c r="K22" s="728">
        <f t="shared" si="7"/>
        <v>21.002759889604416</v>
      </c>
      <c r="L22" s="724">
        <f t="shared" si="1"/>
        <v>0.19218031278748851</v>
      </c>
      <c r="N22" s="724"/>
      <c r="O22" s="724"/>
    </row>
    <row r="23" spans="1:36" ht="18" customHeight="1">
      <c r="A23" s="725" t="s">
        <v>188</v>
      </c>
      <c r="B23" s="726" t="s">
        <v>30</v>
      </c>
      <c r="C23" s="727">
        <v>9602</v>
      </c>
      <c r="D23" s="727">
        <v>159</v>
      </c>
      <c r="E23" s="727">
        <v>97</v>
      </c>
      <c r="F23" s="727">
        <v>14</v>
      </c>
      <c r="G23" s="727">
        <v>3105</v>
      </c>
      <c r="H23" s="727">
        <v>12</v>
      </c>
      <c r="I23" s="727">
        <f t="shared" si="3"/>
        <v>3387</v>
      </c>
      <c r="J23" s="727">
        <f t="shared" si="5"/>
        <v>12989</v>
      </c>
      <c r="K23" s="728">
        <f t="shared" si="7"/>
        <v>26.075910385710987</v>
      </c>
      <c r="L23" s="724">
        <f t="shared" si="1"/>
        <v>0.2390484255908846</v>
      </c>
      <c r="N23" s="724"/>
      <c r="O23" s="724"/>
    </row>
    <row r="24" spans="1:36" ht="18" customHeight="1">
      <c r="A24" s="725" t="s">
        <v>190</v>
      </c>
      <c r="B24" s="726" t="s">
        <v>31</v>
      </c>
      <c r="C24" s="727">
        <v>5752</v>
      </c>
      <c r="D24" s="727">
        <v>81</v>
      </c>
      <c r="E24" s="727">
        <v>35</v>
      </c>
      <c r="F24" s="727">
        <v>32</v>
      </c>
      <c r="G24" s="727">
        <v>2557</v>
      </c>
      <c r="H24" s="727">
        <v>3</v>
      </c>
      <c r="I24" s="727">
        <f t="shared" si="3"/>
        <v>2708</v>
      </c>
      <c r="J24" s="727">
        <f t="shared" si="5"/>
        <v>8460</v>
      </c>
      <c r="K24" s="728">
        <f t="shared" si="7"/>
        <v>32.009456264775416</v>
      </c>
      <c r="L24" s="724">
        <f t="shared" si="1"/>
        <v>0.30224586288416078</v>
      </c>
      <c r="N24" s="724"/>
      <c r="O24" s="724"/>
    </row>
    <row r="25" spans="1:36" ht="18" customHeight="1">
      <c r="A25" s="725" t="s">
        <v>202</v>
      </c>
      <c r="B25" s="726" t="s">
        <v>33</v>
      </c>
      <c r="C25" s="727">
        <v>5574</v>
      </c>
      <c r="D25" s="727">
        <v>55</v>
      </c>
      <c r="E25" s="727">
        <v>32</v>
      </c>
      <c r="F25" s="727">
        <v>6</v>
      </c>
      <c r="G25" s="727">
        <v>2235</v>
      </c>
      <c r="H25" s="727">
        <v>7</v>
      </c>
      <c r="I25" s="727">
        <f t="shared" si="3"/>
        <v>2335</v>
      </c>
      <c r="J25" s="727">
        <f t="shared" si="5"/>
        <v>7909</v>
      </c>
      <c r="K25" s="728">
        <f>I25/J25*100</f>
        <v>29.523327854343151</v>
      </c>
      <c r="L25" s="724">
        <f t="shared" si="1"/>
        <v>0.28258945505120747</v>
      </c>
    </row>
    <row r="26" spans="1:36" ht="18" customHeight="1">
      <c r="A26" s="725" t="s">
        <v>34</v>
      </c>
      <c r="B26" s="726" t="s">
        <v>35</v>
      </c>
      <c r="C26" s="727">
        <v>4414</v>
      </c>
      <c r="D26" s="727">
        <v>40</v>
      </c>
      <c r="E26" s="727">
        <v>61</v>
      </c>
      <c r="F26" s="727">
        <v>1</v>
      </c>
      <c r="G26" s="727">
        <v>1281</v>
      </c>
      <c r="H26" s="727">
        <v>0</v>
      </c>
      <c r="I26" s="727">
        <f t="shared" si="3"/>
        <v>1383</v>
      </c>
      <c r="J26" s="727">
        <f t="shared" si="5"/>
        <v>5797</v>
      </c>
      <c r="K26" s="728">
        <f>I26/J26*100</f>
        <v>23.85716750043126</v>
      </c>
      <c r="L26" s="724">
        <f t="shared" si="1"/>
        <v>0.22097636708642401</v>
      </c>
      <c r="O26" s="71"/>
    </row>
    <row r="27" spans="1:36" ht="18" customHeight="1">
      <c r="A27" s="736" t="s">
        <v>36</v>
      </c>
      <c r="B27" s="737" t="s">
        <v>37</v>
      </c>
      <c r="C27" s="738">
        <v>1933</v>
      </c>
      <c r="D27" s="738">
        <v>38</v>
      </c>
      <c r="E27" s="738">
        <v>6</v>
      </c>
      <c r="F27" s="738">
        <v>0</v>
      </c>
      <c r="G27" s="738">
        <v>425</v>
      </c>
      <c r="H27" s="738">
        <v>7</v>
      </c>
      <c r="I27" s="738">
        <f t="shared" si="3"/>
        <v>476</v>
      </c>
      <c r="J27" s="738">
        <f t="shared" si="5"/>
        <v>2409</v>
      </c>
      <c r="K27" s="739">
        <f>I27/J27*100</f>
        <v>19.759236197592362</v>
      </c>
      <c r="L27" s="724">
        <f t="shared" si="1"/>
        <v>0.17642175176421751</v>
      </c>
      <c r="N27" s="71"/>
      <c r="O27" s="71"/>
    </row>
    <row r="28" spans="1:36" s="743" customFormat="1" ht="18" customHeight="1">
      <c r="A28" s="740" t="s">
        <v>66</v>
      </c>
      <c r="B28" s="486" t="s">
        <v>39</v>
      </c>
      <c r="C28" s="741">
        <f>SUM(C8:C27)</f>
        <v>179509</v>
      </c>
      <c r="D28" s="741">
        <f t="shared" ref="D28:I28" si="11">SUM(D8:D27)</f>
        <v>2874</v>
      </c>
      <c r="E28" s="741">
        <f t="shared" si="11"/>
        <v>1333</v>
      </c>
      <c r="F28" s="741">
        <f t="shared" si="11"/>
        <v>398</v>
      </c>
      <c r="G28" s="741">
        <f t="shared" si="11"/>
        <v>72293</v>
      </c>
      <c r="H28" s="741">
        <f t="shared" si="11"/>
        <v>1145</v>
      </c>
      <c r="I28" s="741">
        <f t="shared" si="11"/>
        <v>78043</v>
      </c>
      <c r="J28" s="741">
        <f t="shared" si="5"/>
        <v>257552</v>
      </c>
      <c r="K28" s="742">
        <f>I28/J28*100</f>
        <v>30.301841958128843</v>
      </c>
      <c r="L28" s="724">
        <f t="shared" si="1"/>
        <v>0.28069283096229108</v>
      </c>
      <c r="AJ28" s="240"/>
    </row>
    <row r="29" spans="1:36" ht="33" customHeight="1">
      <c r="A29" s="1849" t="s">
        <v>663</v>
      </c>
      <c r="B29" s="1850"/>
      <c r="C29" s="744">
        <f t="shared" ref="C29:I29" si="12">C28/$J$28*100</f>
        <v>69.698158041871167</v>
      </c>
      <c r="D29" s="744">
        <f t="shared" si="12"/>
        <v>1.1158911598434491</v>
      </c>
      <c r="E29" s="744">
        <f t="shared" si="12"/>
        <v>0.51756538485432069</v>
      </c>
      <c r="F29" s="744">
        <f t="shared" si="12"/>
        <v>0.15453190035410325</v>
      </c>
      <c r="G29" s="744">
        <f t="shared" si="12"/>
        <v>28.069283096229107</v>
      </c>
      <c r="H29" s="744">
        <f t="shared" si="12"/>
        <v>0.44457041684785981</v>
      </c>
      <c r="I29" s="744">
        <f t="shared" si="12"/>
        <v>30.301841958128843</v>
      </c>
      <c r="J29" s="744">
        <f>J28/$J$28*100</f>
        <v>100</v>
      </c>
      <c r="K29" s="745"/>
    </row>
    <row r="30" spans="1:36" ht="18" customHeight="1">
      <c r="A30" s="1851"/>
      <c r="B30" s="1851"/>
      <c r="C30" s="1851"/>
      <c r="D30" s="1851"/>
      <c r="E30" s="1851"/>
      <c r="F30" s="1851"/>
    </row>
    <row r="31" spans="1:36" ht="18" customHeight="1">
      <c r="A31" s="1852"/>
      <c r="B31" s="1852"/>
      <c r="C31" s="1852"/>
      <c r="H31" s="412"/>
    </row>
    <row r="32" spans="1:36" ht="18" hidden="1" customHeight="1"/>
    <row r="33" ht="18" hidden="1" customHeight="1"/>
    <row r="34" ht="18" hidden="1" customHeight="1"/>
    <row r="35" ht="18" hidden="1" customHeight="1"/>
  </sheetData>
  <mergeCells count="4">
    <mergeCell ref="A29:B29"/>
    <mergeCell ref="A30:F30"/>
    <mergeCell ref="A31:C31"/>
    <mergeCell ref="K4:K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K36"/>
  <sheetViews>
    <sheetView showGridLines="0" rightToLeft="1" view="pageBreakPreview" zoomScale="60" zoomScaleNormal="75" workbookViewId="0">
      <selection activeCell="U28" sqref="U28"/>
    </sheetView>
  </sheetViews>
  <sheetFormatPr defaultRowHeight="15.75"/>
  <cols>
    <col min="1" max="1" width="39.42578125" style="458" customWidth="1"/>
    <col min="2" max="9" width="9.42578125" style="650" customWidth="1"/>
    <col min="10" max="10" width="10.42578125" style="650" customWidth="1"/>
    <col min="11" max="256" width="9" style="650"/>
    <col min="257" max="257" width="39.42578125" style="650" customWidth="1"/>
    <col min="258" max="265" width="9.42578125" style="650" customWidth="1"/>
    <col min="266" max="266" width="10.42578125" style="650" customWidth="1"/>
    <col min="267" max="512" width="9" style="650"/>
    <col min="513" max="513" width="39.42578125" style="650" customWidth="1"/>
    <col min="514" max="521" width="9.42578125" style="650" customWidth="1"/>
    <col min="522" max="522" width="10.42578125" style="650" customWidth="1"/>
    <col min="523" max="768" width="9" style="650"/>
    <col min="769" max="769" width="39.42578125" style="650" customWidth="1"/>
    <col min="770" max="777" width="9.42578125" style="650" customWidth="1"/>
    <col min="778" max="778" width="10.42578125" style="650" customWidth="1"/>
    <col min="779" max="1024" width="9" style="650"/>
    <col min="1025" max="1025" width="39.42578125" style="650" customWidth="1"/>
    <col min="1026" max="1033" width="9.42578125" style="650" customWidth="1"/>
    <col min="1034" max="1034" width="10.42578125" style="650" customWidth="1"/>
    <col min="1035" max="1280" width="9" style="650"/>
    <col min="1281" max="1281" width="39.42578125" style="650" customWidth="1"/>
    <col min="1282" max="1289" width="9.42578125" style="650" customWidth="1"/>
    <col min="1290" max="1290" width="10.42578125" style="650" customWidth="1"/>
    <col min="1291" max="1536" width="9" style="650"/>
    <col min="1537" max="1537" width="39.42578125" style="650" customWidth="1"/>
    <col min="1538" max="1545" width="9.42578125" style="650" customWidth="1"/>
    <col min="1546" max="1546" width="10.42578125" style="650" customWidth="1"/>
    <col min="1547" max="1792" width="9" style="650"/>
    <col min="1793" max="1793" width="39.42578125" style="650" customWidth="1"/>
    <col min="1794" max="1801" width="9.42578125" style="650" customWidth="1"/>
    <col min="1802" max="1802" width="10.42578125" style="650" customWidth="1"/>
    <col min="1803" max="2048" width="9" style="650"/>
    <col min="2049" max="2049" width="39.42578125" style="650" customWidth="1"/>
    <col min="2050" max="2057" width="9.42578125" style="650" customWidth="1"/>
    <col min="2058" max="2058" width="10.42578125" style="650" customWidth="1"/>
    <col min="2059" max="2304" width="9" style="650"/>
    <col min="2305" max="2305" width="39.42578125" style="650" customWidth="1"/>
    <col min="2306" max="2313" width="9.42578125" style="650" customWidth="1"/>
    <col min="2314" max="2314" width="10.42578125" style="650" customWidth="1"/>
    <col min="2315" max="2560" width="9" style="650"/>
    <col min="2561" max="2561" width="39.42578125" style="650" customWidth="1"/>
    <col min="2562" max="2569" width="9.42578125" style="650" customWidth="1"/>
    <col min="2570" max="2570" width="10.42578125" style="650" customWidth="1"/>
    <col min="2571" max="2816" width="9" style="650"/>
    <col min="2817" max="2817" width="39.42578125" style="650" customWidth="1"/>
    <col min="2818" max="2825" width="9.42578125" style="650" customWidth="1"/>
    <col min="2826" max="2826" width="10.42578125" style="650" customWidth="1"/>
    <col min="2827" max="3072" width="9" style="650"/>
    <col min="3073" max="3073" width="39.42578125" style="650" customWidth="1"/>
    <col min="3074" max="3081" width="9.42578125" style="650" customWidth="1"/>
    <col min="3082" max="3082" width="10.42578125" style="650" customWidth="1"/>
    <col min="3083" max="3328" width="9" style="650"/>
    <col min="3329" max="3329" width="39.42578125" style="650" customWidth="1"/>
    <col min="3330" max="3337" width="9.42578125" style="650" customWidth="1"/>
    <col min="3338" max="3338" width="10.42578125" style="650" customWidth="1"/>
    <col min="3339" max="3584" width="9" style="650"/>
    <col min="3585" max="3585" width="39.42578125" style="650" customWidth="1"/>
    <col min="3586" max="3593" width="9.42578125" style="650" customWidth="1"/>
    <col min="3594" max="3594" width="10.42578125" style="650" customWidth="1"/>
    <col min="3595" max="3840" width="9" style="650"/>
    <col min="3841" max="3841" width="39.42578125" style="650" customWidth="1"/>
    <col min="3842" max="3849" width="9.42578125" style="650" customWidth="1"/>
    <col min="3850" max="3850" width="10.42578125" style="650" customWidth="1"/>
    <col min="3851" max="4096" width="9" style="650"/>
    <col min="4097" max="4097" width="39.42578125" style="650" customWidth="1"/>
    <col min="4098" max="4105" width="9.42578125" style="650" customWidth="1"/>
    <col min="4106" max="4106" width="10.42578125" style="650" customWidth="1"/>
    <col min="4107" max="4352" width="9" style="650"/>
    <col min="4353" max="4353" width="39.42578125" style="650" customWidth="1"/>
    <col min="4354" max="4361" width="9.42578125" style="650" customWidth="1"/>
    <col min="4362" max="4362" width="10.42578125" style="650" customWidth="1"/>
    <col min="4363" max="4608" width="9" style="650"/>
    <col min="4609" max="4609" width="39.42578125" style="650" customWidth="1"/>
    <col min="4610" max="4617" width="9.42578125" style="650" customWidth="1"/>
    <col min="4618" max="4618" width="10.42578125" style="650" customWidth="1"/>
    <col min="4619" max="4864" width="9" style="650"/>
    <col min="4865" max="4865" width="39.42578125" style="650" customWidth="1"/>
    <col min="4866" max="4873" width="9.42578125" style="650" customWidth="1"/>
    <col min="4874" max="4874" width="10.42578125" style="650" customWidth="1"/>
    <col min="4875" max="5120" width="9" style="650"/>
    <col min="5121" max="5121" width="39.42578125" style="650" customWidth="1"/>
    <col min="5122" max="5129" width="9.42578125" style="650" customWidth="1"/>
    <col min="5130" max="5130" width="10.42578125" style="650" customWidth="1"/>
    <col min="5131" max="5376" width="9" style="650"/>
    <col min="5377" max="5377" width="39.42578125" style="650" customWidth="1"/>
    <col min="5378" max="5385" width="9.42578125" style="650" customWidth="1"/>
    <col min="5386" max="5386" width="10.42578125" style="650" customWidth="1"/>
    <col min="5387" max="5632" width="9" style="650"/>
    <col min="5633" max="5633" width="39.42578125" style="650" customWidth="1"/>
    <col min="5634" max="5641" width="9.42578125" style="650" customWidth="1"/>
    <col min="5642" max="5642" width="10.42578125" style="650" customWidth="1"/>
    <col min="5643" max="5888" width="9" style="650"/>
    <col min="5889" max="5889" width="39.42578125" style="650" customWidth="1"/>
    <col min="5890" max="5897" width="9.42578125" style="650" customWidth="1"/>
    <col min="5898" max="5898" width="10.42578125" style="650" customWidth="1"/>
    <col min="5899" max="6144" width="9" style="650"/>
    <col min="6145" max="6145" width="39.42578125" style="650" customWidth="1"/>
    <col min="6146" max="6153" width="9.42578125" style="650" customWidth="1"/>
    <col min="6154" max="6154" width="10.42578125" style="650" customWidth="1"/>
    <col min="6155" max="6400" width="9" style="650"/>
    <col min="6401" max="6401" width="39.42578125" style="650" customWidth="1"/>
    <col min="6402" max="6409" width="9.42578125" style="650" customWidth="1"/>
    <col min="6410" max="6410" width="10.42578125" style="650" customWidth="1"/>
    <col min="6411" max="6656" width="9" style="650"/>
    <col min="6657" max="6657" width="39.42578125" style="650" customWidth="1"/>
    <col min="6658" max="6665" width="9.42578125" style="650" customWidth="1"/>
    <col min="6666" max="6666" width="10.42578125" style="650" customWidth="1"/>
    <col min="6667" max="6912" width="9" style="650"/>
    <col min="6913" max="6913" width="39.42578125" style="650" customWidth="1"/>
    <col min="6914" max="6921" width="9.42578125" style="650" customWidth="1"/>
    <col min="6922" max="6922" width="10.42578125" style="650" customWidth="1"/>
    <col min="6923" max="7168" width="9" style="650"/>
    <col min="7169" max="7169" width="39.42578125" style="650" customWidth="1"/>
    <col min="7170" max="7177" width="9.42578125" style="650" customWidth="1"/>
    <col min="7178" max="7178" width="10.42578125" style="650" customWidth="1"/>
    <col min="7179" max="7424" width="9" style="650"/>
    <col min="7425" max="7425" width="39.42578125" style="650" customWidth="1"/>
    <col min="7426" max="7433" width="9.42578125" style="650" customWidth="1"/>
    <col min="7434" max="7434" width="10.42578125" style="650" customWidth="1"/>
    <col min="7435" max="7680" width="9" style="650"/>
    <col min="7681" max="7681" width="39.42578125" style="650" customWidth="1"/>
    <col min="7682" max="7689" width="9.42578125" style="650" customWidth="1"/>
    <col min="7690" max="7690" width="10.42578125" style="650" customWidth="1"/>
    <col min="7691" max="7936" width="9" style="650"/>
    <col min="7937" max="7937" width="39.42578125" style="650" customWidth="1"/>
    <col min="7938" max="7945" width="9.42578125" style="650" customWidth="1"/>
    <col min="7946" max="7946" width="10.42578125" style="650" customWidth="1"/>
    <col min="7947" max="8192" width="9" style="650"/>
    <col min="8193" max="8193" width="39.42578125" style="650" customWidth="1"/>
    <col min="8194" max="8201" width="9.42578125" style="650" customWidth="1"/>
    <col min="8202" max="8202" width="10.42578125" style="650" customWidth="1"/>
    <col min="8203" max="8448" width="9" style="650"/>
    <col min="8449" max="8449" width="39.42578125" style="650" customWidth="1"/>
    <col min="8450" max="8457" width="9.42578125" style="650" customWidth="1"/>
    <col min="8458" max="8458" width="10.42578125" style="650" customWidth="1"/>
    <col min="8459" max="8704" width="9" style="650"/>
    <col min="8705" max="8705" width="39.42578125" style="650" customWidth="1"/>
    <col min="8706" max="8713" width="9.42578125" style="650" customWidth="1"/>
    <col min="8714" max="8714" width="10.42578125" style="650" customWidth="1"/>
    <col min="8715" max="8960" width="9" style="650"/>
    <col min="8961" max="8961" width="39.42578125" style="650" customWidth="1"/>
    <col min="8962" max="8969" width="9.42578125" style="650" customWidth="1"/>
    <col min="8970" max="8970" width="10.42578125" style="650" customWidth="1"/>
    <col min="8971" max="9216" width="9" style="650"/>
    <col min="9217" max="9217" width="39.42578125" style="650" customWidth="1"/>
    <col min="9218" max="9225" width="9.42578125" style="650" customWidth="1"/>
    <col min="9226" max="9226" width="10.42578125" style="650" customWidth="1"/>
    <col min="9227" max="9472" width="9" style="650"/>
    <col min="9473" max="9473" width="39.42578125" style="650" customWidth="1"/>
    <col min="9474" max="9481" width="9.42578125" style="650" customWidth="1"/>
    <col min="9482" max="9482" width="10.42578125" style="650" customWidth="1"/>
    <col min="9483" max="9728" width="9" style="650"/>
    <col min="9729" max="9729" width="39.42578125" style="650" customWidth="1"/>
    <col min="9730" max="9737" width="9.42578125" style="650" customWidth="1"/>
    <col min="9738" max="9738" width="10.42578125" style="650" customWidth="1"/>
    <col min="9739" max="9984" width="9" style="650"/>
    <col min="9985" max="9985" width="39.42578125" style="650" customWidth="1"/>
    <col min="9986" max="9993" width="9.42578125" style="650" customWidth="1"/>
    <col min="9994" max="9994" width="10.42578125" style="650" customWidth="1"/>
    <col min="9995" max="10240" width="9" style="650"/>
    <col min="10241" max="10241" width="39.42578125" style="650" customWidth="1"/>
    <col min="10242" max="10249" width="9.42578125" style="650" customWidth="1"/>
    <col min="10250" max="10250" width="10.42578125" style="650" customWidth="1"/>
    <col min="10251" max="10496" width="9" style="650"/>
    <col min="10497" max="10497" width="39.42578125" style="650" customWidth="1"/>
    <col min="10498" max="10505" width="9.42578125" style="650" customWidth="1"/>
    <col min="10506" max="10506" width="10.42578125" style="650" customWidth="1"/>
    <col min="10507" max="10752" width="9" style="650"/>
    <col min="10753" max="10753" width="39.42578125" style="650" customWidth="1"/>
    <col min="10754" max="10761" width="9.42578125" style="650" customWidth="1"/>
    <col min="10762" max="10762" width="10.42578125" style="650" customWidth="1"/>
    <col min="10763" max="11008" width="9" style="650"/>
    <col min="11009" max="11009" width="39.42578125" style="650" customWidth="1"/>
    <col min="11010" max="11017" width="9.42578125" style="650" customWidth="1"/>
    <col min="11018" max="11018" width="10.42578125" style="650" customWidth="1"/>
    <col min="11019" max="11264" width="9" style="650"/>
    <col min="11265" max="11265" width="39.42578125" style="650" customWidth="1"/>
    <col min="11266" max="11273" width="9.42578125" style="650" customWidth="1"/>
    <col min="11274" max="11274" width="10.42578125" style="650" customWidth="1"/>
    <col min="11275" max="11520" width="9" style="650"/>
    <col min="11521" max="11521" width="39.42578125" style="650" customWidth="1"/>
    <col min="11522" max="11529" width="9.42578125" style="650" customWidth="1"/>
    <col min="11530" max="11530" width="10.42578125" style="650" customWidth="1"/>
    <col min="11531" max="11776" width="9" style="650"/>
    <col min="11777" max="11777" width="39.42578125" style="650" customWidth="1"/>
    <col min="11778" max="11785" width="9.42578125" style="650" customWidth="1"/>
    <col min="11786" max="11786" width="10.42578125" style="650" customWidth="1"/>
    <col min="11787" max="12032" width="9" style="650"/>
    <col min="12033" max="12033" width="39.42578125" style="650" customWidth="1"/>
    <col min="12034" max="12041" width="9.42578125" style="650" customWidth="1"/>
    <col min="12042" max="12042" width="10.42578125" style="650" customWidth="1"/>
    <col min="12043" max="12288" width="9" style="650"/>
    <col min="12289" max="12289" width="39.42578125" style="650" customWidth="1"/>
    <col min="12290" max="12297" width="9.42578125" style="650" customWidth="1"/>
    <col min="12298" max="12298" width="10.42578125" style="650" customWidth="1"/>
    <col min="12299" max="12544" width="9" style="650"/>
    <col min="12545" max="12545" width="39.42578125" style="650" customWidth="1"/>
    <col min="12546" max="12553" width="9.42578125" style="650" customWidth="1"/>
    <col min="12554" max="12554" width="10.42578125" style="650" customWidth="1"/>
    <col min="12555" max="12800" width="9" style="650"/>
    <col min="12801" max="12801" width="39.42578125" style="650" customWidth="1"/>
    <col min="12802" max="12809" width="9.42578125" style="650" customWidth="1"/>
    <col min="12810" max="12810" width="10.42578125" style="650" customWidth="1"/>
    <col min="12811" max="13056" width="9" style="650"/>
    <col min="13057" max="13057" width="39.42578125" style="650" customWidth="1"/>
    <col min="13058" max="13065" width="9.42578125" style="650" customWidth="1"/>
    <col min="13066" max="13066" width="10.42578125" style="650" customWidth="1"/>
    <col min="13067" max="13312" width="9" style="650"/>
    <col min="13313" max="13313" width="39.42578125" style="650" customWidth="1"/>
    <col min="13314" max="13321" width="9.42578125" style="650" customWidth="1"/>
    <col min="13322" max="13322" width="10.42578125" style="650" customWidth="1"/>
    <col min="13323" max="13568" width="9" style="650"/>
    <col min="13569" max="13569" width="39.42578125" style="650" customWidth="1"/>
    <col min="13570" max="13577" width="9.42578125" style="650" customWidth="1"/>
    <col min="13578" max="13578" width="10.42578125" style="650" customWidth="1"/>
    <col min="13579" max="13824" width="9" style="650"/>
    <col min="13825" max="13825" width="39.42578125" style="650" customWidth="1"/>
    <col min="13826" max="13833" width="9.42578125" style="650" customWidth="1"/>
    <col min="13834" max="13834" width="10.42578125" style="650" customWidth="1"/>
    <col min="13835" max="14080" width="9" style="650"/>
    <col min="14081" max="14081" width="39.42578125" style="650" customWidth="1"/>
    <col min="14082" max="14089" width="9.42578125" style="650" customWidth="1"/>
    <col min="14090" max="14090" width="10.42578125" style="650" customWidth="1"/>
    <col min="14091" max="14336" width="9" style="650"/>
    <col min="14337" max="14337" width="39.42578125" style="650" customWidth="1"/>
    <col min="14338" max="14345" width="9.42578125" style="650" customWidth="1"/>
    <col min="14346" max="14346" width="10.42578125" style="650" customWidth="1"/>
    <col min="14347" max="14592" width="9" style="650"/>
    <col min="14593" max="14593" width="39.42578125" style="650" customWidth="1"/>
    <col min="14594" max="14601" width="9.42578125" style="650" customWidth="1"/>
    <col min="14602" max="14602" width="10.42578125" style="650" customWidth="1"/>
    <col min="14603" max="14848" width="9" style="650"/>
    <col min="14849" max="14849" width="39.42578125" style="650" customWidth="1"/>
    <col min="14850" max="14857" width="9.42578125" style="650" customWidth="1"/>
    <col min="14858" max="14858" width="10.42578125" style="650" customWidth="1"/>
    <col min="14859" max="15104" width="9" style="650"/>
    <col min="15105" max="15105" width="39.42578125" style="650" customWidth="1"/>
    <col min="15106" max="15113" width="9.42578125" style="650" customWidth="1"/>
    <col min="15114" max="15114" width="10.42578125" style="650" customWidth="1"/>
    <col min="15115" max="15360" width="9" style="650"/>
    <col min="15361" max="15361" width="39.42578125" style="650" customWidth="1"/>
    <col min="15362" max="15369" width="9.42578125" style="650" customWidth="1"/>
    <col min="15370" max="15370" width="10.42578125" style="650" customWidth="1"/>
    <col min="15371" max="15616" width="9" style="650"/>
    <col min="15617" max="15617" width="39.42578125" style="650" customWidth="1"/>
    <col min="15618" max="15625" width="9.42578125" style="650" customWidth="1"/>
    <col min="15626" max="15626" width="10.42578125" style="650" customWidth="1"/>
    <col min="15627" max="15872" width="9" style="650"/>
    <col min="15873" max="15873" width="39.42578125" style="650" customWidth="1"/>
    <col min="15874" max="15881" width="9.42578125" style="650" customWidth="1"/>
    <col min="15882" max="15882" width="10.42578125" style="650" customWidth="1"/>
    <col min="15883" max="16128" width="9" style="650"/>
    <col min="16129" max="16129" width="39.42578125" style="650" customWidth="1"/>
    <col min="16130" max="16137" width="9.42578125" style="650" customWidth="1"/>
    <col min="16138" max="16138" width="10.42578125" style="650" customWidth="1"/>
    <col min="16139" max="16384" width="9" style="650"/>
  </cols>
  <sheetData>
    <row r="1" spans="1:11" ht="14.25">
      <c r="A1" s="492" t="s">
        <v>664</v>
      </c>
      <c r="B1" s="649"/>
      <c r="C1" s="649"/>
      <c r="D1" s="649"/>
      <c r="E1" s="649"/>
      <c r="F1" s="649"/>
      <c r="G1" s="649"/>
      <c r="H1" s="649"/>
      <c r="I1" s="649"/>
      <c r="J1" s="649"/>
    </row>
    <row r="2" spans="1:11" s="458" customFormat="1">
      <c r="A2" s="492" t="s">
        <v>665</v>
      </c>
      <c r="B2" s="651"/>
      <c r="C2" s="651"/>
      <c r="D2" s="651"/>
      <c r="E2" s="651"/>
      <c r="F2" s="651"/>
      <c r="G2" s="651"/>
      <c r="H2" s="651"/>
      <c r="I2" s="651"/>
      <c r="J2" s="651"/>
    </row>
    <row r="3" spans="1:11" s="458" customFormat="1">
      <c r="A3" s="652" t="s">
        <v>666</v>
      </c>
      <c r="B3" s="651"/>
      <c r="C3" s="651"/>
      <c r="D3" s="651"/>
      <c r="E3" s="651"/>
      <c r="F3" s="651"/>
      <c r="G3" s="651"/>
      <c r="H3" s="651"/>
      <c r="I3" s="651"/>
      <c r="J3" s="653" t="s">
        <v>667</v>
      </c>
    </row>
    <row r="4" spans="1:11" s="458" customFormat="1" ht="20.100000000000001" customHeight="1">
      <c r="A4" s="746"/>
      <c r="B4" s="747" t="s">
        <v>642</v>
      </c>
      <c r="C4" s="748" t="s">
        <v>643</v>
      </c>
      <c r="D4" s="749"/>
      <c r="E4" s="750"/>
      <c r="F4" s="750"/>
      <c r="G4" s="751" t="s">
        <v>644</v>
      </c>
      <c r="H4" s="751"/>
      <c r="I4" s="747" t="s">
        <v>645</v>
      </c>
      <c r="J4" s="1853" t="s">
        <v>1568</v>
      </c>
    </row>
    <row r="5" spans="1:11" s="458" customFormat="1" ht="20.100000000000001" customHeight="1">
      <c r="A5" s="752" t="s">
        <v>59</v>
      </c>
      <c r="B5" s="753" t="s">
        <v>646</v>
      </c>
      <c r="C5" s="747" t="s">
        <v>647</v>
      </c>
      <c r="D5" s="747" t="s">
        <v>648</v>
      </c>
      <c r="E5" s="747" t="s">
        <v>649</v>
      </c>
      <c r="F5" s="747" t="s">
        <v>650</v>
      </c>
      <c r="G5" s="747" t="s">
        <v>651</v>
      </c>
      <c r="H5" s="747" t="s">
        <v>66</v>
      </c>
      <c r="I5" s="753" t="s">
        <v>652</v>
      </c>
      <c r="J5" s="1853"/>
    </row>
    <row r="6" spans="1:11" s="458" customFormat="1" ht="20.100000000000001" customHeight="1">
      <c r="A6" s="752" t="s">
        <v>64</v>
      </c>
      <c r="B6" s="753" t="s">
        <v>653</v>
      </c>
      <c r="C6" s="753" t="s">
        <v>654</v>
      </c>
      <c r="D6" s="753" t="s">
        <v>655</v>
      </c>
      <c r="E6" s="753" t="s">
        <v>656</v>
      </c>
      <c r="F6" s="753" t="s">
        <v>668</v>
      </c>
      <c r="G6" s="753" t="s">
        <v>92</v>
      </c>
      <c r="H6" s="753" t="s">
        <v>39</v>
      </c>
      <c r="I6" s="753" t="s">
        <v>39</v>
      </c>
      <c r="J6" s="753" t="s">
        <v>658</v>
      </c>
    </row>
    <row r="7" spans="1:11" s="458" customFormat="1" ht="20.100000000000001" customHeight="1">
      <c r="A7" s="754"/>
      <c r="B7" s="755" t="s">
        <v>659</v>
      </c>
      <c r="C7" s="755"/>
      <c r="D7" s="755" t="s">
        <v>660</v>
      </c>
      <c r="E7" s="755"/>
      <c r="F7" s="755"/>
      <c r="G7" s="755"/>
      <c r="H7" s="755"/>
      <c r="I7" s="755" t="s">
        <v>659</v>
      </c>
      <c r="J7" s="755" t="s">
        <v>661</v>
      </c>
    </row>
    <row r="8" spans="1:11" ht="18" customHeight="1">
      <c r="A8" s="379" t="s">
        <v>134</v>
      </c>
      <c r="B8" s="1861">
        <v>2904</v>
      </c>
      <c r="C8" s="1861">
        <v>403</v>
      </c>
      <c r="D8" s="1861">
        <v>44</v>
      </c>
      <c r="E8" s="1861">
        <v>13</v>
      </c>
      <c r="F8" s="1861">
        <v>1195</v>
      </c>
      <c r="G8" s="1861">
        <v>0</v>
      </c>
      <c r="H8" s="1861">
        <f>SUM(C8:G9)</f>
        <v>1655</v>
      </c>
      <c r="I8" s="1861">
        <f>SUM(B8+H8)</f>
        <v>4559</v>
      </c>
      <c r="J8" s="1862">
        <f>H8/I8*100</f>
        <v>36.301820574687433</v>
      </c>
      <c r="K8" s="458"/>
    </row>
    <row r="9" spans="1:11" ht="18" customHeight="1">
      <c r="A9" s="380" t="s">
        <v>135</v>
      </c>
      <c r="B9" s="1839"/>
      <c r="C9" s="1839"/>
      <c r="D9" s="1839"/>
      <c r="E9" s="1839"/>
      <c r="F9" s="1839"/>
      <c r="G9" s="1839"/>
      <c r="H9" s="1839"/>
      <c r="I9" s="1839"/>
      <c r="J9" s="1839"/>
    </row>
    <row r="10" spans="1:11" ht="18" customHeight="1">
      <c r="A10" s="756" t="s">
        <v>669</v>
      </c>
      <c r="B10" s="1838">
        <v>2458</v>
      </c>
      <c r="C10" s="1838">
        <v>92</v>
      </c>
      <c r="D10" s="1838">
        <v>15</v>
      </c>
      <c r="E10" s="1838">
        <v>2</v>
      </c>
      <c r="F10" s="1838">
        <v>1230</v>
      </c>
      <c r="G10" s="1861">
        <v>0</v>
      </c>
      <c r="H10" s="1861">
        <f>SUM(C10:G11)</f>
        <v>1339</v>
      </c>
      <c r="I10" s="1861">
        <f>SUM(B10+H10)</f>
        <v>3797</v>
      </c>
      <c r="J10" s="1862">
        <f>H10/I10*100</f>
        <v>35.264682644192789</v>
      </c>
    </row>
    <row r="11" spans="1:11" ht="18" customHeight="1">
      <c r="A11" s="756" t="s">
        <v>137</v>
      </c>
      <c r="B11" s="1839"/>
      <c r="C11" s="1839"/>
      <c r="D11" s="1839"/>
      <c r="E11" s="1839"/>
      <c r="F11" s="1839"/>
      <c r="G11" s="1839"/>
      <c r="H11" s="1839"/>
      <c r="I11" s="1839"/>
      <c r="J11" s="1839"/>
    </row>
    <row r="12" spans="1:11" ht="18" customHeight="1">
      <c r="A12" s="757" t="s">
        <v>670</v>
      </c>
      <c r="B12" s="1860">
        <v>1184</v>
      </c>
      <c r="C12" s="1860">
        <v>45</v>
      </c>
      <c r="D12" s="1860">
        <v>12</v>
      </c>
      <c r="E12" s="1860">
        <v>0</v>
      </c>
      <c r="F12" s="1860">
        <v>390</v>
      </c>
      <c r="G12" s="1860">
        <v>0</v>
      </c>
      <c r="H12" s="1856">
        <f>SUM(C12:G13)</f>
        <v>447</v>
      </c>
      <c r="I12" s="1856">
        <f>SUM(B12+H12)</f>
        <v>1631</v>
      </c>
      <c r="J12" s="1858">
        <f>H12/I12*100</f>
        <v>27.406499080318824</v>
      </c>
    </row>
    <row r="13" spans="1:11" ht="18" customHeight="1">
      <c r="A13" s="758" t="s">
        <v>139</v>
      </c>
      <c r="B13" s="1857"/>
      <c r="C13" s="1857"/>
      <c r="D13" s="1857"/>
      <c r="E13" s="1857"/>
      <c r="F13" s="1857"/>
      <c r="G13" s="1857"/>
      <c r="H13" s="1857"/>
      <c r="I13" s="1857"/>
      <c r="J13" s="1857"/>
    </row>
    <row r="14" spans="1:11" ht="18" customHeight="1">
      <c r="A14" s="752" t="s">
        <v>140</v>
      </c>
      <c r="B14" s="1856">
        <v>36473</v>
      </c>
      <c r="C14" s="1856">
        <v>1178</v>
      </c>
      <c r="D14" s="1856">
        <v>232</v>
      </c>
      <c r="E14" s="1856">
        <v>55</v>
      </c>
      <c r="F14" s="1856">
        <v>14615</v>
      </c>
      <c r="G14" s="1856">
        <v>355</v>
      </c>
      <c r="H14" s="1856">
        <f>SUM(C14:G15)</f>
        <v>16435</v>
      </c>
      <c r="I14" s="1856">
        <f>SUM(B14+H14)</f>
        <v>52908</v>
      </c>
      <c r="J14" s="1858">
        <f>H14/I14*100</f>
        <v>31.063355258184018</v>
      </c>
    </row>
    <row r="15" spans="1:11" ht="18" customHeight="1">
      <c r="A15" s="758" t="s">
        <v>605</v>
      </c>
      <c r="B15" s="1857"/>
      <c r="C15" s="1857"/>
      <c r="D15" s="1857"/>
      <c r="E15" s="1857"/>
      <c r="F15" s="1857"/>
      <c r="G15" s="1857"/>
      <c r="H15" s="1857"/>
      <c r="I15" s="1857"/>
      <c r="J15" s="1857"/>
    </row>
    <row r="16" spans="1:11" ht="18" customHeight="1">
      <c r="A16" s="752" t="s">
        <v>141</v>
      </c>
      <c r="B16" s="1856">
        <v>11745</v>
      </c>
      <c r="C16" s="1856">
        <v>723</v>
      </c>
      <c r="D16" s="1856">
        <v>80</v>
      </c>
      <c r="E16" s="1856">
        <v>107</v>
      </c>
      <c r="F16" s="1856">
        <v>5031</v>
      </c>
      <c r="G16" s="1856">
        <v>88</v>
      </c>
      <c r="H16" s="1856">
        <f>SUM(C16:G17)</f>
        <v>6029</v>
      </c>
      <c r="I16" s="1856">
        <f>SUM(B16+H16)</f>
        <v>17774</v>
      </c>
      <c r="J16" s="1858">
        <f>H16/I16*100</f>
        <v>33.920333070777545</v>
      </c>
    </row>
    <row r="17" spans="1:10" ht="18" customHeight="1">
      <c r="A17" s="758" t="s">
        <v>606</v>
      </c>
      <c r="B17" s="1857"/>
      <c r="C17" s="1857"/>
      <c r="D17" s="1857"/>
      <c r="E17" s="1857"/>
      <c r="F17" s="1857"/>
      <c r="G17" s="1857"/>
      <c r="H17" s="1857"/>
      <c r="I17" s="1857"/>
      <c r="J17" s="1857"/>
    </row>
    <row r="18" spans="1:10" ht="18" customHeight="1">
      <c r="A18" s="759" t="s">
        <v>142</v>
      </c>
      <c r="B18" s="1856">
        <v>6750</v>
      </c>
      <c r="C18" s="1856">
        <v>369</v>
      </c>
      <c r="D18" s="1856">
        <v>57</v>
      </c>
      <c r="E18" s="1856">
        <v>36</v>
      </c>
      <c r="F18" s="1856">
        <v>2724</v>
      </c>
      <c r="G18" s="1856">
        <v>38</v>
      </c>
      <c r="H18" s="1856">
        <f>SUM(C18:G19)</f>
        <v>3224</v>
      </c>
      <c r="I18" s="1856">
        <f>SUM(B18+H18)</f>
        <v>9974</v>
      </c>
      <c r="J18" s="1858">
        <f>H18/I18*100</f>
        <v>32.32404251052737</v>
      </c>
    </row>
    <row r="19" spans="1:10" ht="18" customHeight="1">
      <c r="A19" s="61" t="s">
        <v>143</v>
      </c>
      <c r="B19" s="1857"/>
      <c r="C19" s="1857"/>
      <c r="D19" s="1857"/>
      <c r="E19" s="1857"/>
      <c r="F19" s="1857"/>
      <c r="G19" s="1857"/>
      <c r="H19" s="1857"/>
      <c r="I19" s="1857"/>
      <c r="J19" s="1857"/>
    </row>
    <row r="20" spans="1:10" ht="18" customHeight="1">
      <c r="A20" s="752" t="s">
        <v>144</v>
      </c>
      <c r="B20" s="1856">
        <v>753</v>
      </c>
      <c r="C20" s="1856">
        <v>63</v>
      </c>
      <c r="D20" s="1856">
        <v>8</v>
      </c>
      <c r="E20" s="1856">
        <v>2</v>
      </c>
      <c r="F20" s="1856">
        <v>643</v>
      </c>
      <c r="G20" s="1856">
        <v>0</v>
      </c>
      <c r="H20" s="1856">
        <f>SUM(C20:G21)</f>
        <v>716</v>
      </c>
      <c r="I20" s="1856">
        <f>SUM(B20+H20)</f>
        <v>1469</v>
      </c>
      <c r="J20" s="1858">
        <f>H20/I20*100</f>
        <v>48.740639891082374</v>
      </c>
    </row>
    <row r="21" spans="1:10" ht="18" customHeight="1">
      <c r="A21" s="758" t="s">
        <v>145</v>
      </c>
      <c r="B21" s="1857"/>
      <c r="C21" s="1857"/>
      <c r="D21" s="1857"/>
      <c r="E21" s="1857"/>
      <c r="F21" s="1857"/>
      <c r="G21" s="1857"/>
      <c r="H21" s="1857"/>
      <c r="I21" s="1857"/>
      <c r="J21" s="1857"/>
    </row>
    <row r="22" spans="1:10" ht="18" customHeight="1">
      <c r="A22" s="752" t="s">
        <v>146</v>
      </c>
      <c r="B22" s="1856">
        <v>190</v>
      </c>
      <c r="C22" s="1856">
        <v>11</v>
      </c>
      <c r="D22" s="1856">
        <v>0</v>
      </c>
      <c r="E22" s="1856">
        <v>0</v>
      </c>
      <c r="F22" s="1856">
        <v>169</v>
      </c>
      <c r="G22" s="1856">
        <v>0</v>
      </c>
      <c r="H22" s="1856">
        <f>SUM(C22:G23)</f>
        <v>180</v>
      </c>
      <c r="I22" s="1856">
        <f>SUM(B22+H22)</f>
        <v>370</v>
      </c>
      <c r="J22" s="1858">
        <f>H22/I22*100</f>
        <v>48.648648648648653</v>
      </c>
    </row>
    <row r="23" spans="1:10" ht="18" customHeight="1">
      <c r="A23" s="758" t="s">
        <v>147</v>
      </c>
      <c r="B23" s="1857"/>
      <c r="C23" s="1857"/>
      <c r="D23" s="1857"/>
      <c r="E23" s="1857"/>
      <c r="F23" s="1857"/>
      <c r="G23" s="1857"/>
      <c r="H23" s="1857"/>
      <c r="I23" s="1857"/>
      <c r="J23" s="1857"/>
    </row>
    <row r="24" spans="1:10" ht="18" customHeight="1">
      <c r="A24" s="752" t="s">
        <v>671</v>
      </c>
      <c r="B24" s="1856">
        <v>2270</v>
      </c>
      <c r="C24" s="1856">
        <v>151</v>
      </c>
      <c r="D24" s="1856">
        <v>10</v>
      </c>
      <c r="E24" s="1856">
        <v>3</v>
      </c>
      <c r="F24" s="1856">
        <v>1079</v>
      </c>
      <c r="G24" s="1856">
        <v>0</v>
      </c>
      <c r="H24" s="1856">
        <f>SUM(C24:G25)</f>
        <v>1243</v>
      </c>
      <c r="I24" s="1856">
        <f>SUM(B24+H24)</f>
        <v>3513</v>
      </c>
      <c r="J24" s="1858">
        <f>H24/I24*100</f>
        <v>35.382863649302593</v>
      </c>
    </row>
    <row r="25" spans="1:10" ht="18" customHeight="1">
      <c r="A25" s="758" t="s">
        <v>607</v>
      </c>
      <c r="B25" s="1857"/>
      <c r="C25" s="1857"/>
      <c r="D25" s="1857"/>
      <c r="E25" s="1857"/>
      <c r="F25" s="1857"/>
      <c r="G25" s="1857"/>
      <c r="H25" s="1857"/>
      <c r="I25" s="1857"/>
      <c r="J25" s="1857"/>
    </row>
    <row r="26" spans="1:10" ht="18" customHeight="1">
      <c r="A26" s="752" t="s">
        <v>371</v>
      </c>
      <c r="B26" s="1856">
        <v>1532</v>
      </c>
      <c r="C26" s="1856">
        <v>80</v>
      </c>
      <c r="D26" s="1856">
        <v>70</v>
      </c>
      <c r="E26" s="1856">
        <v>15</v>
      </c>
      <c r="F26" s="1856">
        <v>525</v>
      </c>
      <c r="G26" s="1856">
        <v>0</v>
      </c>
      <c r="H26" s="1856">
        <f>SUM(C26:G27)</f>
        <v>690</v>
      </c>
      <c r="I26" s="1856">
        <f>SUM(B26+H26)</f>
        <v>2222</v>
      </c>
      <c r="J26" s="1858">
        <f>H26/I26*100</f>
        <v>31.053105310531055</v>
      </c>
    </row>
    <row r="27" spans="1:10" ht="18" customHeight="1">
      <c r="A27" s="758" t="s">
        <v>608</v>
      </c>
      <c r="B27" s="1857"/>
      <c r="C27" s="1857"/>
      <c r="D27" s="1857"/>
      <c r="E27" s="1857"/>
      <c r="F27" s="1857"/>
      <c r="G27" s="1857"/>
      <c r="H27" s="1857"/>
      <c r="I27" s="1857"/>
      <c r="J27" s="1857"/>
    </row>
    <row r="28" spans="1:10" ht="18" customHeight="1">
      <c r="A28" s="386" t="s">
        <v>150</v>
      </c>
      <c r="B28" s="1838">
        <v>111</v>
      </c>
      <c r="C28" s="1838">
        <v>11</v>
      </c>
      <c r="D28" s="1838">
        <v>1</v>
      </c>
      <c r="E28" s="1838">
        <v>0</v>
      </c>
      <c r="F28" s="1838">
        <v>61</v>
      </c>
      <c r="G28" s="1838">
        <v>0</v>
      </c>
      <c r="H28" s="1838">
        <f>SUM(C28:G29)</f>
        <v>73</v>
      </c>
      <c r="I28" s="1838">
        <f>SUM(B28+H28)</f>
        <v>184</v>
      </c>
      <c r="J28" s="1750">
        <f>H28/I28*100</f>
        <v>39.673913043478258</v>
      </c>
    </row>
    <row r="29" spans="1:10" ht="18" customHeight="1" thickBot="1">
      <c r="A29" s="387" t="s">
        <v>151</v>
      </c>
      <c r="B29" s="1859"/>
      <c r="C29" s="1859"/>
      <c r="D29" s="1859"/>
      <c r="E29" s="1859"/>
      <c r="F29" s="1859"/>
      <c r="G29" s="1859"/>
      <c r="H29" s="1859"/>
      <c r="I29" s="1859"/>
      <c r="J29" s="1854"/>
    </row>
    <row r="30" spans="1:10" s="458" customFormat="1" ht="30.95" customHeight="1">
      <c r="A30" s="760" t="s">
        <v>672</v>
      </c>
      <c r="B30" s="761">
        <f>SUM(B8:B29)</f>
        <v>66370</v>
      </c>
      <c r="C30" s="761">
        <f t="shared" ref="C30:I30" si="0">SUM(C8:C29)</f>
        <v>3126</v>
      </c>
      <c r="D30" s="761">
        <f t="shared" si="0"/>
        <v>529</v>
      </c>
      <c r="E30" s="761">
        <f t="shared" si="0"/>
        <v>233</v>
      </c>
      <c r="F30" s="761">
        <f t="shared" si="0"/>
        <v>27662</v>
      </c>
      <c r="G30" s="761">
        <f t="shared" si="0"/>
        <v>481</v>
      </c>
      <c r="H30" s="761">
        <f t="shared" si="0"/>
        <v>32031</v>
      </c>
      <c r="I30" s="761">
        <f t="shared" si="0"/>
        <v>98401</v>
      </c>
      <c r="J30" s="762">
        <f>H30/I30*100</f>
        <v>32.551498460381502</v>
      </c>
    </row>
    <row r="31" spans="1:10" ht="30.95" customHeight="1" thickBot="1">
      <c r="A31" s="763" t="s">
        <v>1570</v>
      </c>
      <c r="B31" s="764">
        <f>B30/I30*100</f>
        <v>67.448501539618505</v>
      </c>
      <c r="C31" s="764">
        <f>C30/I30*100</f>
        <v>3.1767969837704899</v>
      </c>
      <c r="D31" s="764">
        <f>D30/I30*100</f>
        <v>0.53759616264062349</v>
      </c>
      <c r="E31" s="764">
        <f>E30/I30*100</f>
        <v>0.23678621152224064</v>
      </c>
      <c r="F31" s="764">
        <f>F30/I30*100</f>
        <v>28.111502931880771</v>
      </c>
      <c r="G31" s="764">
        <f>G30/I30*100</f>
        <v>0.48881617056737225</v>
      </c>
      <c r="H31" s="764">
        <f>H30/I30*100</f>
        <v>32.551498460381502</v>
      </c>
      <c r="I31" s="764">
        <f>I30/I30*100</f>
        <v>100</v>
      </c>
      <c r="J31" s="765"/>
    </row>
    <row r="32" spans="1:10" ht="20.100000000000001" customHeight="1">
      <c r="A32" s="766" t="s">
        <v>154</v>
      </c>
    </row>
    <row r="33" spans="1:5" ht="20.100000000000001" customHeight="1">
      <c r="A33" s="1855" t="s">
        <v>1567</v>
      </c>
      <c r="B33" s="1855"/>
      <c r="C33" s="1855"/>
      <c r="D33" s="1855"/>
      <c r="E33" s="1855"/>
    </row>
    <row r="35" spans="1:5" ht="12.75">
      <c r="A35" s="686"/>
    </row>
    <row r="36" spans="1:5" ht="12.75">
      <c r="A36" s="686"/>
    </row>
  </sheetData>
  <mergeCells count="101">
    <mergeCell ref="H8:H9"/>
    <mergeCell ref="I8:I9"/>
    <mergeCell ref="J8:J9"/>
    <mergeCell ref="B10:B11"/>
    <mergeCell ref="C10:C11"/>
    <mergeCell ref="D10:D11"/>
    <mergeCell ref="E10:E11"/>
    <mergeCell ref="F10:F11"/>
    <mergeCell ref="G10:G11"/>
    <mergeCell ref="H10:H11"/>
    <mergeCell ref="B8:B9"/>
    <mergeCell ref="C8:C9"/>
    <mergeCell ref="D8:D9"/>
    <mergeCell ref="E8:E9"/>
    <mergeCell ref="F8:F9"/>
    <mergeCell ref="G8:G9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J14:J15"/>
    <mergeCell ref="H16:H17"/>
    <mergeCell ref="I16:I17"/>
    <mergeCell ref="J16:J17"/>
    <mergeCell ref="G16:G17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G14:G15"/>
    <mergeCell ref="H14:H15"/>
    <mergeCell ref="I14:I15"/>
    <mergeCell ref="I18:I19"/>
    <mergeCell ref="B22:B23"/>
    <mergeCell ref="C22:C23"/>
    <mergeCell ref="D22:D23"/>
    <mergeCell ref="E22:E23"/>
    <mergeCell ref="F22:F23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G18:G19"/>
    <mergeCell ref="H18:H19"/>
    <mergeCell ref="B18:B19"/>
    <mergeCell ref="C18:C19"/>
    <mergeCell ref="D18:D19"/>
    <mergeCell ref="E18:E19"/>
    <mergeCell ref="F18:F19"/>
    <mergeCell ref="F26:F27"/>
    <mergeCell ref="G22:G23"/>
    <mergeCell ref="H22:H23"/>
    <mergeCell ref="G24:G25"/>
    <mergeCell ref="I22:I23"/>
    <mergeCell ref="J22:J23"/>
    <mergeCell ref="H24:H25"/>
    <mergeCell ref="I24:I25"/>
    <mergeCell ref="J24:J25"/>
    <mergeCell ref="J4:J5"/>
    <mergeCell ref="J28:J29"/>
    <mergeCell ref="A33:E33"/>
    <mergeCell ref="I26:I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G26:G27"/>
    <mergeCell ref="H26:H27"/>
    <mergeCell ref="B26:B27"/>
    <mergeCell ref="C26:C27"/>
    <mergeCell ref="B24:B25"/>
    <mergeCell ref="C24:C25"/>
    <mergeCell ref="D24:D25"/>
    <mergeCell ref="E24:E25"/>
    <mergeCell ref="F24:F25"/>
    <mergeCell ref="D26:D27"/>
    <mergeCell ref="E26:E27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J31"/>
  <sheetViews>
    <sheetView showGridLines="0" rightToLeft="1" topLeftCell="A13" zoomScaleNormal="100" workbookViewId="0">
      <selection activeCell="U28" sqref="U28"/>
    </sheetView>
  </sheetViews>
  <sheetFormatPr defaultRowHeight="18" customHeight="1"/>
  <cols>
    <col min="1" max="1" width="12.42578125" style="13" customWidth="1"/>
    <col min="2" max="2" width="11.5703125" style="13" customWidth="1"/>
    <col min="3" max="10" width="10.28515625" style="240" customWidth="1"/>
    <col min="11" max="11" width="11.140625" style="240" customWidth="1"/>
    <col min="12" max="34" width="0" style="240" hidden="1" customWidth="1"/>
    <col min="35" max="256" width="9" style="240"/>
    <col min="257" max="257" width="12.42578125" style="240" customWidth="1"/>
    <col min="258" max="258" width="11.5703125" style="240" customWidth="1"/>
    <col min="259" max="266" width="10.28515625" style="240" customWidth="1"/>
    <col min="267" max="267" width="11.140625" style="240" customWidth="1"/>
    <col min="268" max="290" width="0" style="240" hidden="1" customWidth="1"/>
    <col min="291" max="512" width="9" style="240"/>
    <col min="513" max="513" width="12.42578125" style="240" customWidth="1"/>
    <col min="514" max="514" width="11.5703125" style="240" customWidth="1"/>
    <col min="515" max="522" width="10.28515625" style="240" customWidth="1"/>
    <col min="523" max="523" width="11.140625" style="240" customWidth="1"/>
    <col min="524" max="546" width="0" style="240" hidden="1" customWidth="1"/>
    <col min="547" max="768" width="9" style="240"/>
    <col min="769" max="769" width="12.42578125" style="240" customWidth="1"/>
    <col min="770" max="770" width="11.5703125" style="240" customWidth="1"/>
    <col min="771" max="778" width="10.28515625" style="240" customWidth="1"/>
    <col min="779" max="779" width="11.140625" style="240" customWidth="1"/>
    <col min="780" max="802" width="0" style="240" hidden="1" customWidth="1"/>
    <col min="803" max="1024" width="9" style="240"/>
    <col min="1025" max="1025" width="12.42578125" style="240" customWidth="1"/>
    <col min="1026" max="1026" width="11.5703125" style="240" customWidth="1"/>
    <col min="1027" max="1034" width="10.28515625" style="240" customWidth="1"/>
    <col min="1035" max="1035" width="11.140625" style="240" customWidth="1"/>
    <col min="1036" max="1058" width="0" style="240" hidden="1" customWidth="1"/>
    <col min="1059" max="1280" width="9" style="240"/>
    <col min="1281" max="1281" width="12.42578125" style="240" customWidth="1"/>
    <col min="1282" max="1282" width="11.5703125" style="240" customWidth="1"/>
    <col min="1283" max="1290" width="10.28515625" style="240" customWidth="1"/>
    <col min="1291" max="1291" width="11.140625" style="240" customWidth="1"/>
    <col min="1292" max="1314" width="0" style="240" hidden="1" customWidth="1"/>
    <col min="1315" max="1536" width="9" style="240"/>
    <col min="1537" max="1537" width="12.42578125" style="240" customWidth="1"/>
    <col min="1538" max="1538" width="11.5703125" style="240" customWidth="1"/>
    <col min="1539" max="1546" width="10.28515625" style="240" customWidth="1"/>
    <col min="1547" max="1547" width="11.140625" style="240" customWidth="1"/>
    <col min="1548" max="1570" width="0" style="240" hidden="1" customWidth="1"/>
    <col min="1571" max="1792" width="9" style="240"/>
    <col min="1793" max="1793" width="12.42578125" style="240" customWidth="1"/>
    <col min="1794" max="1794" width="11.5703125" style="240" customWidth="1"/>
    <col min="1795" max="1802" width="10.28515625" style="240" customWidth="1"/>
    <col min="1803" max="1803" width="11.140625" style="240" customWidth="1"/>
    <col min="1804" max="1826" width="0" style="240" hidden="1" customWidth="1"/>
    <col min="1827" max="2048" width="9" style="240"/>
    <col min="2049" max="2049" width="12.42578125" style="240" customWidth="1"/>
    <col min="2050" max="2050" width="11.5703125" style="240" customWidth="1"/>
    <col min="2051" max="2058" width="10.28515625" style="240" customWidth="1"/>
    <col min="2059" max="2059" width="11.140625" style="240" customWidth="1"/>
    <col min="2060" max="2082" width="0" style="240" hidden="1" customWidth="1"/>
    <col min="2083" max="2304" width="9" style="240"/>
    <col min="2305" max="2305" width="12.42578125" style="240" customWidth="1"/>
    <col min="2306" max="2306" width="11.5703125" style="240" customWidth="1"/>
    <col min="2307" max="2314" width="10.28515625" style="240" customWidth="1"/>
    <col min="2315" max="2315" width="11.140625" style="240" customWidth="1"/>
    <col min="2316" max="2338" width="0" style="240" hidden="1" customWidth="1"/>
    <col min="2339" max="2560" width="9" style="240"/>
    <col min="2561" max="2561" width="12.42578125" style="240" customWidth="1"/>
    <col min="2562" max="2562" width="11.5703125" style="240" customWidth="1"/>
    <col min="2563" max="2570" width="10.28515625" style="240" customWidth="1"/>
    <col min="2571" max="2571" width="11.140625" style="240" customWidth="1"/>
    <col min="2572" max="2594" width="0" style="240" hidden="1" customWidth="1"/>
    <col min="2595" max="2816" width="9" style="240"/>
    <col min="2817" max="2817" width="12.42578125" style="240" customWidth="1"/>
    <col min="2818" max="2818" width="11.5703125" style="240" customWidth="1"/>
    <col min="2819" max="2826" width="10.28515625" style="240" customWidth="1"/>
    <col min="2827" max="2827" width="11.140625" style="240" customWidth="1"/>
    <col min="2828" max="2850" width="0" style="240" hidden="1" customWidth="1"/>
    <col min="2851" max="3072" width="9" style="240"/>
    <col min="3073" max="3073" width="12.42578125" style="240" customWidth="1"/>
    <col min="3074" max="3074" width="11.5703125" style="240" customWidth="1"/>
    <col min="3075" max="3082" width="10.28515625" style="240" customWidth="1"/>
    <col min="3083" max="3083" width="11.140625" style="240" customWidth="1"/>
    <col min="3084" max="3106" width="0" style="240" hidden="1" customWidth="1"/>
    <col min="3107" max="3328" width="9" style="240"/>
    <col min="3329" max="3329" width="12.42578125" style="240" customWidth="1"/>
    <col min="3330" max="3330" width="11.5703125" style="240" customWidth="1"/>
    <col min="3331" max="3338" width="10.28515625" style="240" customWidth="1"/>
    <col min="3339" max="3339" width="11.140625" style="240" customWidth="1"/>
    <col min="3340" max="3362" width="0" style="240" hidden="1" customWidth="1"/>
    <col min="3363" max="3584" width="9" style="240"/>
    <col min="3585" max="3585" width="12.42578125" style="240" customWidth="1"/>
    <col min="3586" max="3586" width="11.5703125" style="240" customWidth="1"/>
    <col min="3587" max="3594" width="10.28515625" style="240" customWidth="1"/>
    <col min="3595" max="3595" width="11.140625" style="240" customWidth="1"/>
    <col min="3596" max="3618" width="0" style="240" hidden="1" customWidth="1"/>
    <col min="3619" max="3840" width="9" style="240"/>
    <col min="3841" max="3841" width="12.42578125" style="240" customWidth="1"/>
    <col min="3842" max="3842" width="11.5703125" style="240" customWidth="1"/>
    <col min="3843" max="3850" width="10.28515625" style="240" customWidth="1"/>
    <col min="3851" max="3851" width="11.140625" style="240" customWidth="1"/>
    <col min="3852" max="3874" width="0" style="240" hidden="1" customWidth="1"/>
    <col min="3875" max="4096" width="9" style="240"/>
    <col min="4097" max="4097" width="12.42578125" style="240" customWidth="1"/>
    <col min="4098" max="4098" width="11.5703125" style="240" customWidth="1"/>
    <col min="4099" max="4106" width="10.28515625" style="240" customWidth="1"/>
    <col min="4107" max="4107" width="11.140625" style="240" customWidth="1"/>
    <col min="4108" max="4130" width="0" style="240" hidden="1" customWidth="1"/>
    <col min="4131" max="4352" width="9" style="240"/>
    <col min="4353" max="4353" width="12.42578125" style="240" customWidth="1"/>
    <col min="4354" max="4354" width="11.5703125" style="240" customWidth="1"/>
    <col min="4355" max="4362" width="10.28515625" style="240" customWidth="1"/>
    <col min="4363" max="4363" width="11.140625" style="240" customWidth="1"/>
    <col min="4364" max="4386" width="0" style="240" hidden="1" customWidth="1"/>
    <col min="4387" max="4608" width="9" style="240"/>
    <col min="4609" max="4609" width="12.42578125" style="240" customWidth="1"/>
    <col min="4610" max="4610" width="11.5703125" style="240" customWidth="1"/>
    <col min="4611" max="4618" width="10.28515625" style="240" customWidth="1"/>
    <col min="4619" max="4619" width="11.140625" style="240" customWidth="1"/>
    <col min="4620" max="4642" width="0" style="240" hidden="1" customWidth="1"/>
    <col min="4643" max="4864" width="9" style="240"/>
    <col min="4865" max="4865" width="12.42578125" style="240" customWidth="1"/>
    <col min="4866" max="4866" width="11.5703125" style="240" customWidth="1"/>
    <col min="4867" max="4874" width="10.28515625" style="240" customWidth="1"/>
    <col min="4875" max="4875" width="11.140625" style="240" customWidth="1"/>
    <col min="4876" max="4898" width="0" style="240" hidden="1" customWidth="1"/>
    <col min="4899" max="5120" width="9" style="240"/>
    <col min="5121" max="5121" width="12.42578125" style="240" customWidth="1"/>
    <col min="5122" max="5122" width="11.5703125" style="240" customWidth="1"/>
    <col min="5123" max="5130" width="10.28515625" style="240" customWidth="1"/>
    <col min="5131" max="5131" width="11.140625" style="240" customWidth="1"/>
    <col min="5132" max="5154" width="0" style="240" hidden="1" customWidth="1"/>
    <col min="5155" max="5376" width="9" style="240"/>
    <col min="5377" max="5377" width="12.42578125" style="240" customWidth="1"/>
    <col min="5378" max="5378" width="11.5703125" style="240" customWidth="1"/>
    <col min="5379" max="5386" width="10.28515625" style="240" customWidth="1"/>
    <col min="5387" max="5387" width="11.140625" style="240" customWidth="1"/>
    <col min="5388" max="5410" width="0" style="240" hidden="1" customWidth="1"/>
    <col min="5411" max="5632" width="9" style="240"/>
    <col min="5633" max="5633" width="12.42578125" style="240" customWidth="1"/>
    <col min="5634" max="5634" width="11.5703125" style="240" customWidth="1"/>
    <col min="5635" max="5642" width="10.28515625" style="240" customWidth="1"/>
    <col min="5643" max="5643" width="11.140625" style="240" customWidth="1"/>
    <col min="5644" max="5666" width="0" style="240" hidden="1" customWidth="1"/>
    <col min="5667" max="5888" width="9" style="240"/>
    <col min="5889" max="5889" width="12.42578125" style="240" customWidth="1"/>
    <col min="5890" max="5890" width="11.5703125" style="240" customWidth="1"/>
    <col min="5891" max="5898" width="10.28515625" style="240" customWidth="1"/>
    <col min="5899" max="5899" width="11.140625" style="240" customWidth="1"/>
    <col min="5900" max="5922" width="0" style="240" hidden="1" customWidth="1"/>
    <col min="5923" max="6144" width="9" style="240"/>
    <col min="6145" max="6145" width="12.42578125" style="240" customWidth="1"/>
    <col min="6146" max="6146" width="11.5703125" style="240" customWidth="1"/>
    <col min="6147" max="6154" width="10.28515625" style="240" customWidth="1"/>
    <col min="6155" max="6155" width="11.140625" style="240" customWidth="1"/>
    <col min="6156" max="6178" width="0" style="240" hidden="1" customWidth="1"/>
    <col min="6179" max="6400" width="9" style="240"/>
    <col min="6401" max="6401" width="12.42578125" style="240" customWidth="1"/>
    <col min="6402" max="6402" width="11.5703125" style="240" customWidth="1"/>
    <col min="6403" max="6410" width="10.28515625" style="240" customWidth="1"/>
    <col min="6411" max="6411" width="11.140625" style="240" customWidth="1"/>
    <col min="6412" max="6434" width="0" style="240" hidden="1" customWidth="1"/>
    <col min="6435" max="6656" width="9" style="240"/>
    <col min="6657" max="6657" width="12.42578125" style="240" customWidth="1"/>
    <col min="6658" max="6658" width="11.5703125" style="240" customWidth="1"/>
    <col min="6659" max="6666" width="10.28515625" style="240" customWidth="1"/>
    <col min="6667" max="6667" width="11.140625" style="240" customWidth="1"/>
    <col min="6668" max="6690" width="0" style="240" hidden="1" customWidth="1"/>
    <col min="6691" max="6912" width="9" style="240"/>
    <col min="6913" max="6913" width="12.42578125" style="240" customWidth="1"/>
    <col min="6914" max="6914" width="11.5703125" style="240" customWidth="1"/>
    <col min="6915" max="6922" width="10.28515625" style="240" customWidth="1"/>
    <col min="6923" max="6923" width="11.140625" style="240" customWidth="1"/>
    <col min="6924" max="6946" width="0" style="240" hidden="1" customWidth="1"/>
    <col min="6947" max="7168" width="9" style="240"/>
    <col min="7169" max="7169" width="12.42578125" style="240" customWidth="1"/>
    <col min="7170" max="7170" width="11.5703125" style="240" customWidth="1"/>
    <col min="7171" max="7178" width="10.28515625" style="240" customWidth="1"/>
    <col min="7179" max="7179" width="11.140625" style="240" customWidth="1"/>
    <col min="7180" max="7202" width="0" style="240" hidden="1" customWidth="1"/>
    <col min="7203" max="7424" width="9" style="240"/>
    <col min="7425" max="7425" width="12.42578125" style="240" customWidth="1"/>
    <col min="7426" max="7426" width="11.5703125" style="240" customWidth="1"/>
    <col min="7427" max="7434" width="10.28515625" style="240" customWidth="1"/>
    <col min="7435" max="7435" width="11.140625" style="240" customWidth="1"/>
    <col min="7436" max="7458" width="0" style="240" hidden="1" customWidth="1"/>
    <col min="7459" max="7680" width="9" style="240"/>
    <col min="7681" max="7681" width="12.42578125" style="240" customWidth="1"/>
    <col min="7682" max="7682" width="11.5703125" style="240" customWidth="1"/>
    <col min="7683" max="7690" width="10.28515625" style="240" customWidth="1"/>
    <col min="7691" max="7691" width="11.140625" style="240" customWidth="1"/>
    <col min="7692" max="7714" width="0" style="240" hidden="1" customWidth="1"/>
    <col min="7715" max="7936" width="9" style="240"/>
    <col min="7937" max="7937" width="12.42578125" style="240" customWidth="1"/>
    <col min="7938" max="7938" width="11.5703125" style="240" customWidth="1"/>
    <col min="7939" max="7946" width="10.28515625" style="240" customWidth="1"/>
    <col min="7947" max="7947" width="11.140625" style="240" customWidth="1"/>
    <col min="7948" max="7970" width="0" style="240" hidden="1" customWidth="1"/>
    <col min="7971" max="8192" width="9" style="240"/>
    <col min="8193" max="8193" width="12.42578125" style="240" customWidth="1"/>
    <col min="8194" max="8194" width="11.5703125" style="240" customWidth="1"/>
    <col min="8195" max="8202" width="10.28515625" style="240" customWidth="1"/>
    <col min="8203" max="8203" width="11.140625" style="240" customWidth="1"/>
    <col min="8204" max="8226" width="0" style="240" hidden="1" customWidth="1"/>
    <col min="8227" max="8448" width="9" style="240"/>
    <col min="8449" max="8449" width="12.42578125" style="240" customWidth="1"/>
    <col min="8450" max="8450" width="11.5703125" style="240" customWidth="1"/>
    <col min="8451" max="8458" width="10.28515625" style="240" customWidth="1"/>
    <col min="8459" max="8459" width="11.140625" style="240" customWidth="1"/>
    <col min="8460" max="8482" width="0" style="240" hidden="1" customWidth="1"/>
    <col min="8483" max="8704" width="9" style="240"/>
    <col min="8705" max="8705" width="12.42578125" style="240" customWidth="1"/>
    <col min="8706" max="8706" width="11.5703125" style="240" customWidth="1"/>
    <col min="8707" max="8714" width="10.28515625" style="240" customWidth="1"/>
    <col min="8715" max="8715" width="11.140625" style="240" customWidth="1"/>
    <col min="8716" max="8738" width="0" style="240" hidden="1" customWidth="1"/>
    <col min="8739" max="8960" width="9" style="240"/>
    <col min="8961" max="8961" width="12.42578125" style="240" customWidth="1"/>
    <col min="8962" max="8962" width="11.5703125" style="240" customWidth="1"/>
    <col min="8963" max="8970" width="10.28515625" style="240" customWidth="1"/>
    <col min="8971" max="8971" width="11.140625" style="240" customWidth="1"/>
    <col min="8972" max="8994" width="0" style="240" hidden="1" customWidth="1"/>
    <col min="8995" max="9216" width="9" style="240"/>
    <col min="9217" max="9217" width="12.42578125" style="240" customWidth="1"/>
    <col min="9218" max="9218" width="11.5703125" style="240" customWidth="1"/>
    <col min="9219" max="9226" width="10.28515625" style="240" customWidth="1"/>
    <col min="9227" max="9227" width="11.140625" style="240" customWidth="1"/>
    <col min="9228" max="9250" width="0" style="240" hidden="1" customWidth="1"/>
    <col min="9251" max="9472" width="9" style="240"/>
    <col min="9473" max="9473" width="12.42578125" style="240" customWidth="1"/>
    <col min="9474" max="9474" width="11.5703125" style="240" customWidth="1"/>
    <col min="9475" max="9482" width="10.28515625" style="240" customWidth="1"/>
    <col min="9483" max="9483" width="11.140625" style="240" customWidth="1"/>
    <col min="9484" max="9506" width="0" style="240" hidden="1" customWidth="1"/>
    <col min="9507" max="9728" width="9" style="240"/>
    <col min="9729" max="9729" width="12.42578125" style="240" customWidth="1"/>
    <col min="9730" max="9730" width="11.5703125" style="240" customWidth="1"/>
    <col min="9731" max="9738" width="10.28515625" style="240" customWidth="1"/>
    <col min="9739" max="9739" width="11.140625" style="240" customWidth="1"/>
    <col min="9740" max="9762" width="0" style="240" hidden="1" customWidth="1"/>
    <col min="9763" max="9984" width="9" style="240"/>
    <col min="9985" max="9985" width="12.42578125" style="240" customWidth="1"/>
    <col min="9986" max="9986" width="11.5703125" style="240" customWidth="1"/>
    <col min="9987" max="9994" width="10.28515625" style="240" customWidth="1"/>
    <col min="9995" max="9995" width="11.140625" style="240" customWidth="1"/>
    <col min="9996" max="10018" width="0" style="240" hidden="1" customWidth="1"/>
    <col min="10019" max="10240" width="9" style="240"/>
    <col min="10241" max="10241" width="12.42578125" style="240" customWidth="1"/>
    <col min="10242" max="10242" width="11.5703125" style="240" customWidth="1"/>
    <col min="10243" max="10250" width="10.28515625" style="240" customWidth="1"/>
    <col min="10251" max="10251" width="11.140625" style="240" customWidth="1"/>
    <col min="10252" max="10274" width="0" style="240" hidden="1" customWidth="1"/>
    <col min="10275" max="10496" width="9" style="240"/>
    <col min="10497" max="10497" width="12.42578125" style="240" customWidth="1"/>
    <col min="10498" max="10498" width="11.5703125" style="240" customWidth="1"/>
    <col min="10499" max="10506" width="10.28515625" style="240" customWidth="1"/>
    <col min="10507" max="10507" width="11.140625" style="240" customWidth="1"/>
    <col min="10508" max="10530" width="0" style="240" hidden="1" customWidth="1"/>
    <col min="10531" max="10752" width="9" style="240"/>
    <col min="10753" max="10753" width="12.42578125" style="240" customWidth="1"/>
    <col min="10754" max="10754" width="11.5703125" style="240" customWidth="1"/>
    <col min="10755" max="10762" width="10.28515625" style="240" customWidth="1"/>
    <col min="10763" max="10763" width="11.140625" style="240" customWidth="1"/>
    <col min="10764" max="10786" width="0" style="240" hidden="1" customWidth="1"/>
    <col min="10787" max="11008" width="9" style="240"/>
    <col min="11009" max="11009" width="12.42578125" style="240" customWidth="1"/>
    <col min="11010" max="11010" width="11.5703125" style="240" customWidth="1"/>
    <col min="11011" max="11018" width="10.28515625" style="240" customWidth="1"/>
    <col min="11019" max="11019" width="11.140625" style="240" customWidth="1"/>
    <col min="11020" max="11042" width="0" style="240" hidden="1" customWidth="1"/>
    <col min="11043" max="11264" width="9" style="240"/>
    <col min="11265" max="11265" width="12.42578125" style="240" customWidth="1"/>
    <col min="11266" max="11266" width="11.5703125" style="240" customWidth="1"/>
    <col min="11267" max="11274" width="10.28515625" style="240" customWidth="1"/>
    <col min="11275" max="11275" width="11.140625" style="240" customWidth="1"/>
    <col min="11276" max="11298" width="0" style="240" hidden="1" customWidth="1"/>
    <col min="11299" max="11520" width="9" style="240"/>
    <col min="11521" max="11521" width="12.42578125" style="240" customWidth="1"/>
    <col min="11522" max="11522" width="11.5703125" style="240" customWidth="1"/>
    <col min="11523" max="11530" width="10.28515625" style="240" customWidth="1"/>
    <col min="11531" max="11531" width="11.140625" style="240" customWidth="1"/>
    <col min="11532" max="11554" width="0" style="240" hidden="1" customWidth="1"/>
    <col min="11555" max="11776" width="9" style="240"/>
    <col min="11777" max="11777" width="12.42578125" style="240" customWidth="1"/>
    <col min="11778" max="11778" width="11.5703125" style="240" customWidth="1"/>
    <col min="11779" max="11786" width="10.28515625" style="240" customWidth="1"/>
    <col min="11787" max="11787" width="11.140625" style="240" customWidth="1"/>
    <col min="11788" max="11810" width="0" style="240" hidden="1" customWidth="1"/>
    <col min="11811" max="12032" width="9" style="240"/>
    <col min="12033" max="12033" width="12.42578125" style="240" customWidth="1"/>
    <col min="12034" max="12034" width="11.5703125" style="240" customWidth="1"/>
    <col min="12035" max="12042" width="10.28515625" style="240" customWidth="1"/>
    <col min="12043" max="12043" width="11.140625" style="240" customWidth="1"/>
    <col min="12044" max="12066" width="0" style="240" hidden="1" customWidth="1"/>
    <col min="12067" max="12288" width="9" style="240"/>
    <col min="12289" max="12289" width="12.42578125" style="240" customWidth="1"/>
    <col min="12290" max="12290" width="11.5703125" style="240" customWidth="1"/>
    <col min="12291" max="12298" width="10.28515625" style="240" customWidth="1"/>
    <col min="12299" max="12299" width="11.140625" style="240" customWidth="1"/>
    <col min="12300" max="12322" width="0" style="240" hidden="1" customWidth="1"/>
    <col min="12323" max="12544" width="9" style="240"/>
    <col min="12545" max="12545" width="12.42578125" style="240" customWidth="1"/>
    <col min="12546" max="12546" width="11.5703125" style="240" customWidth="1"/>
    <col min="12547" max="12554" width="10.28515625" style="240" customWidth="1"/>
    <col min="12555" max="12555" width="11.140625" style="240" customWidth="1"/>
    <col min="12556" max="12578" width="0" style="240" hidden="1" customWidth="1"/>
    <col min="12579" max="12800" width="9" style="240"/>
    <col min="12801" max="12801" width="12.42578125" style="240" customWidth="1"/>
    <col min="12802" max="12802" width="11.5703125" style="240" customWidth="1"/>
    <col min="12803" max="12810" width="10.28515625" style="240" customWidth="1"/>
    <col min="12811" max="12811" width="11.140625" style="240" customWidth="1"/>
    <col min="12812" max="12834" width="0" style="240" hidden="1" customWidth="1"/>
    <col min="12835" max="13056" width="9" style="240"/>
    <col min="13057" max="13057" width="12.42578125" style="240" customWidth="1"/>
    <col min="13058" max="13058" width="11.5703125" style="240" customWidth="1"/>
    <col min="13059" max="13066" width="10.28515625" style="240" customWidth="1"/>
    <col min="13067" max="13067" width="11.140625" style="240" customWidth="1"/>
    <col min="13068" max="13090" width="0" style="240" hidden="1" customWidth="1"/>
    <col min="13091" max="13312" width="9" style="240"/>
    <col min="13313" max="13313" width="12.42578125" style="240" customWidth="1"/>
    <col min="13314" max="13314" width="11.5703125" style="240" customWidth="1"/>
    <col min="13315" max="13322" width="10.28515625" style="240" customWidth="1"/>
    <col min="13323" max="13323" width="11.140625" style="240" customWidth="1"/>
    <col min="13324" max="13346" width="0" style="240" hidden="1" customWidth="1"/>
    <col min="13347" max="13568" width="9" style="240"/>
    <col min="13569" max="13569" width="12.42578125" style="240" customWidth="1"/>
    <col min="13570" max="13570" width="11.5703125" style="240" customWidth="1"/>
    <col min="13571" max="13578" width="10.28515625" style="240" customWidth="1"/>
    <col min="13579" max="13579" width="11.140625" style="240" customWidth="1"/>
    <col min="13580" max="13602" width="0" style="240" hidden="1" customWidth="1"/>
    <col min="13603" max="13824" width="9" style="240"/>
    <col min="13825" max="13825" width="12.42578125" style="240" customWidth="1"/>
    <col min="13826" max="13826" width="11.5703125" style="240" customWidth="1"/>
    <col min="13827" max="13834" width="10.28515625" style="240" customWidth="1"/>
    <col min="13835" max="13835" width="11.140625" style="240" customWidth="1"/>
    <col min="13836" max="13858" width="0" style="240" hidden="1" customWidth="1"/>
    <col min="13859" max="14080" width="9" style="240"/>
    <col min="14081" max="14081" width="12.42578125" style="240" customWidth="1"/>
    <col min="14082" max="14082" width="11.5703125" style="240" customWidth="1"/>
    <col min="14083" max="14090" width="10.28515625" style="240" customWidth="1"/>
    <col min="14091" max="14091" width="11.140625" style="240" customWidth="1"/>
    <col min="14092" max="14114" width="0" style="240" hidden="1" customWidth="1"/>
    <col min="14115" max="14336" width="9" style="240"/>
    <col min="14337" max="14337" width="12.42578125" style="240" customWidth="1"/>
    <col min="14338" max="14338" width="11.5703125" style="240" customWidth="1"/>
    <col min="14339" max="14346" width="10.28515625" style="240" customWidth="1"/>
    <col min="14347" max="14347" width="11.140625" style="240" customWidth="1"/>
    <col min="14348" max="14370" width="0" style="240" hidden="1" customWidth="1"/>
    <col min="14371" max="14592" width="9" style="240"/>
    <col min="14593" max="14593" width="12.42578125" style="240" customWidth="1"/>
    <col min="14594" max="14594" width="11.5703125" style="240" customWidth="1"/>
    <col min="14595" max="14602" width="10.28515625" style="240" customWidth="1"/>
    <col min="14603" max="14603" width="11.140625" style="240" customWidth="1"/>
    <col min="14604" max="14626" width="0" style="240" hidden="1" customWidth="1"/>
    <col min="14627" max="14848" width="9" style="240"/>
    <col min="14849" max="14849" width="12.42578125" style="240" customWidth="1"/>
    <col min="14850" max="14850" width="11.5703125" style="240" customWidth="1"/>
    <col min="14851" max="14858" width="10.28515625" style="240" customWidth="1"/>
    <col min="14859" max="14859" width="11.140625" style="240" customWidth="1"/>
    <col min="14860" max="14882" width="0" style="240" hidden="1" customWidth="1"/>
    <col min="14883" max="15104" width="9" style="240"/>
    <col min="15105" max="15105" width="12.42578125" style="240" customWidth="1"/>
    <col min="15106" max="15106" width="11.5703125" style="240" customWidth="1"/>
    <col min="15107" max="15114" width="10.28515625" style="240" customWidth="1"/>
    <col min="15115" max="15115" width="11.140625" style="240" customWidth="1"/>
    <col min="15116" max="15138" width="0" style="240" hidden="1" customWidth="1"/>
    <col min="15139" max="15360" width="9" style="240"/>
    <col min="15361" max="15361" width="12.42578125" style="240" customWidth="1"/>
    <col min="15362" max="15362" width="11.5703125" style="240" customWidth="1"/>
    <col min="15363" max="15370" width="10.28515625" style="240" customWidth="1"/>
    <col min="15371" max="15371" width="11.140625" style="240" customWidth="1"/>
    <col min="15372" max="15394" width="0" style="240" hidden="1" customWidth="1"/>
    <col min="15395" max="15616" width="9" style="240"/>
    <col min="15617" max="15617" width="12.42578125" style="240" customWidth="1"/>
    <col min="15618" max="15618" width="11.5703125" style="240" customWidth="1"/>
    <col min="15619" max="15626" width="10.28515625" style="240" customWidth="1"/>
    <col min="15627" max="15627" width="11.140625" style="240" customWidth="1"/>
    <col min="15628" max="15650" width="0" style="240" hidden="1" customWidth="1"/>
    <col min="15651" max="15872" width="9" style="240"/>
    <col min="15873" max="15873" width="12.42578125" style="240" customWidth="1"/>
    <col min="15874" max="15874" width="11.5703125" style="240" customWidth="1"/>
    <col min="15875" max="15882" width="10.28515625" style="240" customWidth="1"/>
    <col min="15883" max="15883" width="11.140625" style="240" customWidth="1"/>
    <col min="15884" max="15906" width="0" style="240" hidden="1" customWidth="1"/>
    <col min="15907" max="16128" width="9" style="240"/>
    <col min="16129" max="16129" width="12.42578125" style="240" customWidth="1"/>
    <col min="16130" max="16130" width="11.5703125" style="240" customWidth="1"/>
    <col min="16131" max="16138" width="10.28515625" style="240" customWidth="1"/>
    <col min="16139" max="16139" width="11.140625" style="240" customWidth="1"/>
    <col min="16140" max="16162" width="0" style="240" hidden="1" customWidth="1"/>
    <col min="16163" max="16384" width="9" style="240"/>
  </cols>
  <sheetData>
    <row r="1" spans="1:36" ht="18" customHeight="1">
      <c r="A1" s="492" t="s">
        <v>673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36" s="13" customFormat="1" ht="18" customHeight="1">
      <c r="A2" s="492" t="s">
        <v>674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</row>
    <row r="3" spans="1:36" s="13" customFormat="1" ht="18" customHeight="1">
      <c r="A3" s="713" t="s">
        <v>675</v>
      </c>
      <c r="B3" s="26"/>
      <c r="C3" s="26"/>
      <c r="D3" s="26"/>
      <c r="E3" s="26"/>
      <c r="F3" s="26"/>
      <c r="G3" s="26"/>
      <c r="H3" s="26"/>
      <c r="I3" s="26"/>
      <c r="J3" s="26"/>
      <c r="K3" s="19" t="s">
        <v>676</v>
      </c>
    </row>
    <row r="4" spans="1:36" s="13" customFormat="1" ht="18" customHeight="1">
      <c r="A4" s="22"/>
      <c r="B4" s="24"/>
      <c r="C4" s="34" t="s">
        <v>642</v>
      </c>
      <c r="D4" s="714" t="s">
        <v>643</v>
      </c>
      <c r="E4" s="715"/>
      <c r="F4" s="715"/>
      <c r="G4" s="715"/>
      <c r="H4" s="716"/>
      <c r="I4" s="717" t="s">
        <v>644</v>
      </c>
      <c r="J4" s="34" t="s">
        <v>645</v>
      </c>
      <c r="K4" s="1853" t="s">
        <v>1568</v>
      </c>
    </row>
    <row r="5" spans="1:36" s="13" customFormat="1" ht="18" customHeight="1">
      <c r="A5" s="31" t="s">
        <v>0</v>
      </c>
      <c r="B5" s="32" t="s">
        <v>41</v>
      </c>
      <c r="C5" s="38" t="s">
        <v>646</v>
      </c>
      <c r="D5" s="34" t="s">
        <v>647</v>
      </c>
      <c r="E5" s="34" t="s">
        <v>648</v>
      </c>
      <c r="F5" s="34" t="s">
        <v>649</v>
      </c>
      <c r="G5" s="34" t="s">
        <v>650</v>
      </c>
      <c r="H5" s="34" t="s">
        <v>651</v>
      </c>
      <c r="I5" s="34" t="s">
        <v>66</v>
      </c>
      <c r="J5" s="38" t="s">
        <v>652</v>
      </c>
      <c r="K5" s="1853"/>
    </row>
    <row r="6" spans="1:36" s="13" customFormat="1" ht="18" customHeight="1">
      <c r="A6" s="25"/>
      <c r="B6" s="36"/>
      <c r="C6" s="38" t="s">
        <v>653</v>
      </c>
      <c r="D6" s="38" t="s">
        <v>654</v>
      </c>
      <c r="E6" s="38" t="s">
        <v>655</v>
      </c>
      <c r="F6" s="38" t="s">
        <v>656</v>
      </c>
      <c r="G6" s="38" t="s">
        <v>657</v>
      </c>
      <c r="H6" s="38" t="s">
        <v>92</v>
      </c>
      <c r="I6" s="38" t="s">
        <v>39</v>
      </c>
      <c r="J6" s="38" t="s">
        <v>39</v>
      </c>
      <c r="K6" s="38" t="s">
        <v>658</v>
      </c>
    </row>
    <row r="7" spans="1:36" s="13" customFormat="1" ht="18" customHeight="1">
      <c r="A7" s="25"/>
      <c r="B7" s="36"/>
      <c r="C7" s="718" t="s">
        <v>659</v>
      </c>
      <c r="D7" s="718"/>
      <c r="E7" s="38" t="s">
        <v>660</v>
      </c>
      <c r="F7" s="718"/>
      <c r="G7" s="718"/>
      <c r="H7" s="718"/>
      <c r="I7" s="718"/>
      <c r="J7" s="718" t="s">
        <v>659</v>
      </c>
      <c r="K7" s="718" t="s">
        <v>661</v>
      </c>
    </row>
    <row r="8" spans="1:36" ht="18" customHeight="1">
      <c r="A8" s="719" t="s">
        <v>175</v>
      </c>
      <c r="B8" s="720" t="s">
        <v>4</v>
      </c>
      <c r="C8" s="721">
        <v>52916</v>
      </c>
      <c r="D8" s="721">
        <v>2118</v>
      </c>
      <c r="E8" s="721">
        <v>138</v>
      </c>
      <c r="F8" s="721">
        <v>1148</v>
      </c>
      <c r="G8" s="721">
        <v>28015</v>
      </c>
      <c r="H8" s="721">
        <v>906</v>
      </c>
      <c r="I8" s="722">
        <f>SUM(D8:H8)</f>
        <v>32325</v>
      </c>
      <c r="J8" s="722">
        <f>SUM(I8,C8)</f>
        <v>85241</v>
      </c>
      <c r="K8" s="723">
        <f>I8/J8*100</f>
        <v>37.921892047254261</v>
      </c>
      <c r="L8" s="724">
        <f>G8/J8</f>
        <v>0.3286563977428702</v>
      </c>
      <c r="M8" s="240">
        <f>C8</f>
        <v>52916</v>
      </c>
      <c r="N8" s="240">
        <f t="shared" ref="N8:V8" si="0">D8</f>
        <v>2118</v>
      </c>
      <c r="O8" s="240">
        <f t="shared" si="0"/>
        <v>138</v>
      </c>
      <c r="P8" s="240">
        <f t="shared" si="0"/>
        <v>1148</v>
      </c>
      <c r="Q8" s="240">
        <f t="shared" si="0"/>
        <v>28015</v>
      </c>
      <c r="R8" s="240">
        <f t="shared" si="0"/>
        <v>906</v>
      </c>
      <c r="S8" s="240">
        <f t="shared" si="0"/>
        <v>32325</v>
      </c>
      <c r="T8" s="240">
        <f t="shared" si="0"/>
        <v>85241</v>
      </c>
      <c r="U8" s="240">
        <f t="shared" si="0"/>
        <v>37.921892047254261</v>
      </c>
      <c r="V8" s="240">
        <f t="shared" si="0"/>
        <v>0.3286563977428702</v>
      </c>
    </row>
    <row r="9" spans="1:36" ht="18" customHeight="1">
      <c r="A9" s="725" t="s">
        <v>257</v>
      </c>
      <c r="B9" s="726" t="s">
        <v>6</v>
      </c>
      <c r="C9" s="727">
        <v>11096</v>
      </c>
      <c r="D9" s="727">
        <v>0</v>
      </c>
      <c r="E9" s="727">
        <v>0</v>
      </c>
      <c r="F9" s="727">
        <v>0</v>
      </c>
      <c r="G9" s="727">
        <v>5786</v>
      </c>
      <c r="H9" s="727">
        <v>14</v>
      </c>
      <c r="I9" s="727">
        <f>SUM(D9:H9)</f>
        <v>5800</v>
      </c>
      <c r="J9" s="727">
        <f>SUM(I9,C9)</f>
        <v>16896</v>
      </c>
      <c r="K9" s="728">
        <f>I9/J9*100</f>
        <v>34.327651515151516</v>
      </c>
      <c r="L9" s="724">
        <f t="shared" ref="L9:L28" si="1">G9/J9</f>
        <v>0.34244791666666669</v>
      </c>
      <c r="M9" s="240">
        <f>C9+C10+C11+C27</f>
        <v>41311</v>
      </c>
      <c r="N9" s="240">
        <f t="shared" ref="N9:V9" si="2">D9+D10+D11+D27</f>
        <v>532</v>
      </c>
      <c r="O9" s="240">
        <f t="shared" si="2"/>
        <v>281</v>
      </c>
      <c r="P9" s="240">
        <f t="shared" si="2"/>
        <v>179</v>
      </c>
      <c r="Q9" s="240">
        <f t="shared" si="2"/>
        <v>28252</v>
      </c>
      <c r="R9" s="240">
        <f t="shared" si="2"/>
        <v>231</v>
      </c>
      <c r="S9" s="240">
        <f t="shared" si="2"/>
        <v>29475</v>
      </c>
      <c r="T9" s="240">
        <f t="shared" si="2"/>
        <v>70786</v>
      </c>
      <c r="U9" s="240">
        <f t="shared" si="2"/>
        <v>112.05136838404717</v>
      </c>
      <c r="V9" s="240">
        <f t="shared" si="2"/>
        <v>1.0684298188242702</v>
      </c>
    </row>
    <row r="10" spans="1:36" ht="18" customHeight="1">
      <c r="A10" s="725" t="s">
        <v>409</v>
      </c>
      <c r="B10" s="726" t="s">
        <v>8</v>
      </c>
      <c r="C10" s="727">
        <v>23082</v>
      </c>
      <c r="D10" s="727">
        <v>431</v>
      </c>
      <c r="E10" s="727">
        <v>113</v>
      </c>
      <c r="F10" s="727">
        <v>149</v>
      </c>
      <c r="G10" s="727">
        <v>19709</v>
      </c>
      <c r="H10" s="727">
        <v>209</v>
      </c>
      <c r="I10" s="727">
        <f t="shared" ref="I10:I27" si="3">SUM(D10:H10)</f>
        <v>20611</v>
      </c>
      <c r="J10" s="727">
        <f>SUM(I10,C10)</f>
        <v>43693</v>
      </c>
      <c r="K10" s="728">
        <f>I10/J10*100</f>
        <v>47.17231593161376</v>
      </c>
      <c r="L10" s="724">
        <f t="shared" si="1"/>
        <v>0.45107912022520769</v>
      </c>
      <c r="M10" s="240">
        <f>C12</f>
        <v>10632</v>
      </c>
      <c r="N10" s="240">
        <f t="shared" ref="N10:V11" si="4">D12</f>
        <v>62</v>
      </c>
      <c r="O10" s="240">
        <f t="shared" si="4"/>
        <v>56</v>
      </c>
      <c r="P10" s="240">
        <f t="shared" si="4"/>
        <v>0</v>
      </c>
      <c r="Q10" s="240">
        <f t="shared" si="4"/>
        <v>2810</v>
      </c>
      <c r="R10" s="240">
        <f t="shared" si="4"/>
        <v>32</v>
      </c>
      <c r="S10" s="240">
        <f t="shared" si="4"/>
        <v>2960</v>
      </c>
      <c r="T10" s="240">
        <f t="shared" si="4"/>
        <v>13592</v>
      </c>
      <c r="U10" s="240">
        <f t="shared" si="4"/>
        <v>21.777516185991761</v>
      </c>
      <c r="V10" s="240">
        <f t="shared" si="4"/>
        <v>0.20673925838728663</v>
      </c>
    </row>
    <row r="11" spans="1:36" ht="18" customHeight="1">
      <c r="A11" s="725" t="s">
        <v>9</v>
      </c>
      <c r="B11" s="726" t="s">
        <v>10</v>
      </c>
      <c r="C11" s="727">
        <v>6965</v>
      </c>
      <c r="D11" s="727">
        <v>101</v>
      </c>
      <c r="E11" s="727">
        <v>168</v>
      </c>
      <c r="F11" s="727">
        <v>30</v>
      </c>
      <c r="G11" s="727">
        <v>2757</v>
      </c>
      <c r="H11" s="727">
        <v>8</v>
      </c>
      <c r="I11" s="727">
        <f t="shared" si="3"/>
        <v>3064</v>
      </c>
      <c r="J11" s="727">
        <f>SUM(I11,C11)</f>
        <v>10029</v>
      </c>
      <c r="K11" s="728">
        <f>I11/J11*100</f>
        <v>30.55140093728188</v>
      </c>
      <c r="L11" s="724">
        <f t="shared" si="1"/>
        <v>0.27490278193239603</v>
      </c>
      <c r="M11" s="240">
        <f>C13</f>
        <v>4793</v>
      </c>
      <c r="N11" s="240">
        <f t="shared" si="4"/>
        <v>281</v>
      </c>
      <c r="O11" s="240">
        <f t="shared" si="4"/>
        <v>111</v>
      </c>
      <c r="P11" s="240">
        <f t="shared" si="4"/>
        <v>0</v>
      </c>
      <c r="Q11" s="240">
        <f t="shared" si="4"/>
        <v>2634</v>
      </c>
      <c r="R11" s="240">
        <f t="shared" si="4"/>
        <v>8</v>
      </c>
      <c r="S11" s="240">
        <f t="shared" si="4"/>
        <v>3034</v>
      </c>
      <c r="T11" s="240">
        <f t="shared" si="4"/>
        <v>7827</v>
      </c>
      <c r="U11" s="240">
        <f t="shared" si="4"/>
        <v>38.763255397981347</v>
      </c>
      <c r="V11" s="240">
        <f t="shared" si="4"/>
        <v>0.33652740513606744</v>
      </c>
    </row>
    <row r="12" spans="1:36" ht="18" customHeight="1">
      <c r="A12" s="725" t="s">
        <v>179</v>
      </c>
      <c r="B12" s="726" t="s">
        <v>11</v>
      </c>
      <c r="C12" s="727">
        <v>10632</v>
      </c>
      <c r="D12" s="727">
        <v>62</v>
      </c>
      <c r="E12" s="727">
        <v>56</v>
      </c>
      <c r="F12" s="727">
        <v>0</v>
      </c>
      <c r="G12" s="727">
        <v>2810</v>
      </c>
      <c r="H12" s="727">
        <v>32</v>
      </c>
      <c r="I12" s="727">
        <f t="shared" si="3"/>
        <v>2960</v>
      </c>
      <c r="J12" s="727">
        <f t="shared" ref="J12:J28" si="5">SUM(C12,I12)</f>
        <v>13592</v>
      </c>
      <c r="K12" s="728">
        <f>I12/J12*100</f>
        <v>21.777516185991761</v>
      </c>
      <c r="L12" s="724">
        <f t="shared" si="1"/>
        <v>0.20673925838728663</v>
      </c>
      <c r="M12" s="240">
        <f>C14+C15+C16</f>
        <v>22360</v>
      </c>
      <c r="N12" s="240">
        <f t="shared" ref="N12:V12" si="6">D14+D15+D16</f>
        <v>381</v>
      </c>
      <c r="O12" s="240">
        <f t="shared" si="6"/>
        <v>67</v>
      </c>
      <c r="P12" s="240">
        <f t="shared" si="6"/>
        <v>41</v>
      </c>
      <c r="Q12" s="240">
        <f t="shared" si="6"/>
        <v>13089</v>
      </c>
      <c r="R12" s="240">
        <f t="shared" si="6"/>
        <v>585</v>
      </c>
      <c r="S12" s="240">
        <f t="shared" si="6"/>
        <v>14163</v>
      </c>
      <c r="T12" s="240">
        <f t="shared" si="6"/>
        <v>36523</v>
      </c>
      <c r="U12" s="240">
        <f t="shared" si="6"/>
        <v>112.91595140377368</v>
      </c>
      <c r="V12" s="240">
        <f t="shared" si="6"/>
        <v>1.032809572056903</v>
      </c>
    </row>
    <row r="13" spans="1:36" ht="18" customHeight="1">
      <c r="A13" s="725" t="s">
        <v>180</v>
      </c>
      <c r="B13" s="726" t="s">
        <v>13</v>
      </c>
      <c r="C13" s="727">
        <v>4793</v>
      </c>
      <c r="D13" s="727">
        <v>281</v>
      </c>
      <c r="E13" s="727">
        <v>111</v>
      </c>
      <c r="F13" s="727">
        <v>0</v>
      </c>
      <c r="G13" s="727">
        <v>2634</v>
      </c>
      <c r="H13" s="727">
        <v>8</v>
      </c>
      <c r="I13" s="727">
        <f t="shared" si="3"/>
        <v>3034</v>
      </c>
      <c r="J13" s="727">
        <f t="shared" si="5"/>
        <v>7827</v>
      </c>
      <c r="K13" s="728">
        <f t="shared" ref="K13:K24" si="7">I13/J13*100</f>
        <v>38.763255397981347</v>
      </c>
      <c r="L13" s="724">
        <f t="shared" si="1"/>
        <v>0.33652740513606744</v>
      </c>
      <c r="M13" s="240">
        <f>C17+C18</f>
        <v>4496</v>
      </c>
      <c r="N13" s="240">
        <f t="shared" ref="N13:V13" si="8">D17+D18</f>
        <v>21</v>
      </c>
      <c r="O13" s="240">
        <f t="shared" si="8"/>
        <v>9</v>
      </c>
      <c r="P13" s="240">
        <f t="shared" si="8"/>
        <v>9</v>
      </c>
      <c r="Q13" s="240">
        <f t="shared" si="8"/>
        <v>2522</v>
      </c>
      <c r="R13" s="240">
        <f t="shared" si="8"/>
        <v>505</v>
      </c>
      <c r="S13" s="240">
        <f t="shared" si="8"/>
        <v>3066</v>
      </c>
      <c r="T13" s="240">
        <f t="shared" si="8"/>
        <v>7562</v>
      </c>
      <c r="U13" s="240">
        <f t="shared" si="8"/>
        <v>41.071667782987276</v>
      </c>
      <c r="V13" s="240">
        <f t="shared" si="8"/>
        <v>0.33784326858673813</v>
      </c>
    </row>
    <row r="14" spans="1:36" ht="18" customHeight="1">
      <c r="A14" s="725" t="s">
        <v>44</v>
      </c>
      <c r="B14" s="726" t="s">
        <v>14</v>
      </c>
      <c r="C14" s="727">
        <v>15746</v>
      </c>
      <c r="D14" s="727">
        <v>302</v>
      </c>
      <c r="E14" s="727">
        <v>58</v>
      </c>
      <c r="F14" s="727">
        <v>39</v>
      </c>
      <c r="G14" s="727">
        <v>9907</v>
      </c>
      <c r="H14" s="727">
        <v>527</v>
      </c>
      <c r="I14" s="727">
        <f t="shared" si="3"/>
        <v>10833</v>
      </c>
      <c r="J14" s="727">
        <f t="shared" si="5"/>
        <v>26579</v>
      </c>
      <c r="K14" s="728">
        <f t="shared" si="7"/>
        <v>40.757741073780053</v>
      </c>
      <c r="L14" s="724">
        <f t="shared" si="1"/>
        <v>0.37273787576658263</v>
      </c>
      <c r="M14" s="240">
        <f t="shared" ref="M14:V19" si="9">C19</f>
        <v>966</v>
      </c>
      <c r="N14" s="240">
        <f t="shared" si="9"/>
        <v>7</v>
      </c>
      <c r="O14" s="240">
        <f t="shared" si="9"/>
        <v>3</v>
      </c>
      <c r="P14" s="240">
        <f t="shared" si="9"/>
        <v>0</v>
      </c>
      <c r="Q14" s="240">
        <f t="shared" si="9"/>
        <v>682</v>
      </c>
      <c r="R14" s="240">
        <f t="shared" si="9"/>
        <v>13</v>
      </c>
      <c r="S14" s="240">
        <f t="shared" si="9"/>
        <v>705</v>
      </c>
      <c r="T14" s="240">
        <f t="shared" si="9"/>
        <v>1671</v>
      </c>
      <c r="U14" s="240">
        <f t="shared" si="9"/>
        <v>42.190305206463194</v>
      </c>
      <c r="V14" s="240">
        <f t="shared" si="9"/>
        <v>0.40813883901855175</v>
      </c>
    </row>
    <row r="15" spans="1:36" s="734" customFormat="1" ht="18" customHeight="1">
      <c r="A15" s="729" t="s">
        <v>183</v>
      </c>
      <c r="B15" s="730" t="s">
        <v>16</v>
      </c>
      <c r="C15" s="731">
        <v>5818</v>
      </c>
      <c r="D15" s="731">
        <v>63</v>
      </c>
      <c r="E15" s="731">
        <v>9</v>
      </c>
      <c r="F15" s="731">
        <v>2</v>
      </c>
      <c r="G15" s="731">
        <v>2729</v>
      </c>
      <c r="H15" s="731">
        <v>5</v>
      </c>
      <c r="I15" s="731">
        <f t="shared" si="3"/>
        <v>2808</v>
      </c>
      <c r="J15" s="731">
        <f t="shared" si="5"/>
        <v>8626</v>
      </c>
      <c r="K15" s="732">
        <f t="shared" si="7"/>
        <v>32.552747507535358</v>
      </c>
      <c r="L15" s="733">
        <f t="shared" si="1"/>
        <v>0.31636911662415951</v>
      </c>
      <c r="M15" s="734">
        <f t="shared" si="9"/>
        <v>1630</v>
      </c>
      <c r="N15" s="734">
        <f t="shared" si="9"/>
        <v>0</v>
      </c>
      <c r="O15" s="734">
        <f t="shared" si="9"/>
        <v>0</v>
      </c>
      <c r="P15" s="734">
        <f t="shared" si="9"/>
        <v>45</v>
      </c>
      <c r="Q15" s="734">
        <f t="shared" si="9"/>
        <v>963</v>
      </c>
      <c r="R15" s="734">
        <f t="shared" si="9"/>
        <v>0</v>
      </c>
      <c r="S15" s="734">
        <f t="shared" si="9"/>
        <v>1008</v>
      </c>
      <c r="T15" s="734">
        <f t="shared" si="9"/>
        <v>2638</v>
      </c>
      <c r="U15" s="734">
        <f t="shared" si="9"/>
        <v>38.210765731614856</v>
      </c>
      <c r="V15" s="734">
        <f t="shared" si="9"/>
        <v>0.36504927975739199</v>
      </c>
      <c r="AJ15" s="240"/>
    </row>
    <row r="16" spans="1:36" ht="18" customHeight="1">
      <c r="A16" s="725" t="s">
        <v>200</v>
      </c>
      <c r="B16" s="726" t="s">
        <v>18</v>
      </c>
      <c r="C16" s="727">
        <v>796</v>
      </c>
      <c r="D16" s="727">
        <v>16</v>
      </c>
      <c r="E16" s="727">
        <v>0</v>
      </c>
      <c r="F16" s="727">
        <v>0</v>
      </c>
      <c r="G16" s="727">
        <v>453</v>
      </c>
      <c r="H16" s="727">
        <v>53</v>
      </c>
      <c r="I16" s="727">
        <f t="shared" si="3"/>
        <v>522</v>
      </c>
      <c r="J16" s="727">
        <f t="shared" si="5"/>
        <v>1318</v>
      </c>
      <c r="K16" s="728">
        <f t="shared" si="7"/>
        <v>39.605462822458271</v>
      </c>
      <c r="L16" s="724">
        <f t="shared" si="1"/>
        <v>0.34370257966616086</v>
      </c>
      <c r="M16" s="240">
        <f t="shared" si="9"/>
        <v>0</v>
      </c>
      <c r="N16" s="240">
        <f t="shared" si="9"/>
        <v>0</v>
      </c>
      <c r="O16" s="240">
        <f t="shared" si="9"/>
        <v>0</v>
      </c>
      <c r="P16" s="240">
        <f t="shared" si="9"/>
        <v>0</v>
      </c>
      <c r="Q16" s="240">
        <f t="shared" si="9"/>
        <v>0</v>
      </c>
      <c r="R16" s="240">
        <f t="shared" si="9"/>
        <v>0</v>
      </c>
      <c r="S16" s="240">
        <f t="shared" si="9"/>
        <v>0</v>
      </c>
      <c r="T16" s="240">
        <f t="shared" si="9"/>
        <v>0</v>
      </c>
      <c r="U16" s="240" t="str">
        <f t="shared" si="9"/>
        <v>-</v>
      </c>
      <c r="V16" s="240" t="e">
        <f t="shared" si="9"/>
        <v>#DIV/0!</v>
      </c>
    </row>
    <row r="17" spans="1:36" ht="18" customHeight="1">
      <c r="A17" s="725" t="s">
        <v>275</v>
      </c>
      <c r="B17" s="726" t="s">
        <v>20</v>
      </c>
      <c r="C17" s="727">
        <v>4399</v>
      </c>
      <c r="D17" s="727">
        <v>21</v>
      </c>
      <c r="E17" s="727">
        <v>9</v>
      </c>
      <c r="F17" s="727">
        <v>9</v>
      </c>
      <c r="G17" s="727">
        <v>2522</v>
      </c>
      <c r="H17" s="727">
        <v>505</v>
      </c>
      <c r="I17" s="727">
        <f t="shared" si="3"/>
        <v>3066</v>
      </c>
      <c r="J17" s="727">
        <f t="shared" si="5"/>
        <v>7465</v>
      </c>
      <c r="K17" s="728">
        <f t="shared" si="7"/>
        <v>41.071667782987276</v>
      </c>
      <c r="L17" s="724">
        <f t="shared" si="1"/>
        <v>0.33784326858673813</v>
      </c>
      <c r="M17" s="240">
        <f t="shared" si="9"/>
        <v>8840</v>
      </c>
      <c r="N17" s="240">
        <f t="shared" si="9"/>
        <v>0</v>
      </c>
      <c r="O17" s="240">
        <f t="shared" si="9"/>
        <v>0</v>
      </c>
      <c r="P17" s="240">
        <f t="shared" si="9"/>
        <v>6</v>
      </c>
      <c r="Q17" s="240">
        <f t="shared" si="9"/>
        <v>969</v>
      </c>
      <c r="R17" s="240">
        <f t="shared" si="9"/>
        <v>4</v>
      </c>
      <c r="S17" s="240">
        <f t="shared" si="9"/>
        <v>979</v>
      </c>
      <c r="T17" s="240">
        <f t="shared" si="9"/>
        <v>9819</v>
      </c>
      <c r="U17" s="240">
        <f t="shared" si="9"/>
        <v>9.9704654241776147</v>
      </c>
      <c r="V17" s="240">
        <f t="shared" si="9"/>
        <v>9.8686220592728385E-2</v>
      </c>
    </row>
    <row r="18" spans="1:36" ht="18" customHeight="1">
      <c r="A18" s="725" t="s">
        <v>45</v>
      </c>
      <c r="B18" s="726" t="s">
        <v>21</v>
      </c>
      <c r="C18" s="727">
        <v>97</v>
      </c>
      <c r="D18" s="727">
        <v>0</v>
      </c>
      <c r="E18" s="727">
        <v>0</v>
      </c>
      <c r="F18" s="727">
        <v>0</v>
      </c>
      <c r="G18" s="727">
        <v>0</v>
      </c>
      <c r="H18" s="727">
        <v>0</v>
      </c>
      <c r="I18" s="727">
        <f t="shared" si="3"/>
        <v>0</v>
      </c>
      <c r="J18" s="727">
        <f t="shared" si="5"/>
        <v>97</v>
      </c>
      <c r="K18" s="728">
        <f t="shared" si="7"/>
        <v>0</v>
      </c>
      <c r="L18" s="724">
        <f t="shared" si="1"/>
        <v>0</v>
      </c>
      <c r="M18" s="240">
        <f t="shared" si="9"/>
        <v>996</v>
      </c>
      <c r="N18" s="240">
        <f t="shared" si="9"/>
        <v>0</v>
      </c>
      <c r="O18" s="240">
        <f t="shared" si="9"/>
        <v>0</v>
      </c>
      <c r="P18" s="240">
        <f t="shared" si="9"/>
        <v>0</v>
      </c>
      <c r="Q18" s="240">
        <f t="shared" si="9"/>
        <v>428</v>
      </c>
      <c r="R18" s="240">
        <f t="shared" si="9"/>
        <v>0</v>
      </c>
      <c r="S18" s="240">
        <f t="shared" si="9"/>
        <v>428</v>
      </c>
      <c r="T18" s="240">
        <f t="shared" si="9"/>
        <v>1424</v>
      </c>
      <c r="U18" s="240">
        <f t="shared" si="9"/>
        <v>30.056179775280899</v>
      </c>
      <c r="V18" s="240">
        <f t="shared" si="9"/>
        <v>0.300561797752809</v>
      </c>
    </row>
    <row r="19" spans="1:36" ht="18" customHeight="1">
      <c r="A19" s="725" t="s">
        <v>22</v>
      </c>
      <c r="B19" s="726" t="s">
        <v>23</v>
      </c>
      <c r="C19" s="727">
        <v>966</v>
      </c>
      <c r="D19" s="727">
        <v>7</v>
      </c>
      <c r="E19" s="727">
        <v>3</v>
      </c>
      <c r="F19" s="727">
        <v>0</v>
      </c>
      <c r="G19" s="727">
        <v>682</v>
      </c>
      <c r="H19" s="727">
        <v>13</v>
      </c>
      <c r="I19" s="727">
        <f t="shared" si="3"/>
        <v>705</v>
      </c>
      <c r="J19" s="727">
        <f t="shared" si="5"/>
        <v>1671</v>
      </c>
      <c r="K19" s="728">
        <f t="shared" si="7"/>
        <v>42.190305206463194</v>
      </c>
      <c r="L19" s="724">
        <f t="shared" si="1"/>
        <v>0.40813883901855175</v>
      </c>
      <c r="M19" s="240">
        <f t="shared" si="9"/>
        <v>17</v>
      </c>
      <c r="N19" s="240">
        <f t="shared" si="9"/>
        <v>0</v>
      </c>
      <c r="O19" s="240">
        <f t="shared" si="9"/>
        <v>0</v>
      </c>
      <c r="P19" s="240">
        <f t="shared" si="9"/>
        <v>0</v>
      </c>
      <c r="Q19" s="240">
        <f t="shared" si="9"/>
        <v>0</v>
      </c>
      <c r="R19" s="240">
        <f t="shared" si="9"/>
        <v>0</v>
      </c>
      <c r="S19" s="240">
        <f t="shared" si="9"/>
        <v>0</v>
      </c>
      <c r="T19" s="240">
        <f t="shared" si="9"/>
        <v>17</v>
      </c>
      <c r="U19" s="240">
        <f t="shared" si="9"/>
        <v>0</v>
      </c>
      <c r="V19" s="240">
        <f t="shared" si="9"/>
        <v>0</v>
      </c>
    </row>
    <row r="20" spans="1:36" ht="18" customHeight="1">
      <c r="A20" s="725" t="s">
        <v>24</v>
      </c>
      <c r="B20" s="726" t="s">
        <v>25</v>
      </c>
      <c r="C20" s="727">
        <v>1630</v>
      </c>
      <c r="D20" s="727">
        <v>0</v>
      </c>
      <c r="E20" s="727">
        <v>0</v>
      </c>
      <c r="F20" s="727">
        <v>45</v>
      </c>
      <c r="G20" s="727">
        <v>963</v>
      </c>
      <c r="H20" s="727">
        <v>0</v>
      </c>
      <c r="I20" s="727">
        <f t="shared" si="3"/>
        <v>1008</v>
      </c>
      <c r="J20" s="727">
        <f t="shared" si="5"/>
        <v>2638</v>
      </c>
      <c r="K20" s="728">
        <f t="shared" si="7"/>
        <v>38.210765731614856</v>
      </c>
      <c r="L20" s="724">
        <f t="shared" si="1"/>
        <v>0.36504927975739199</v>
      </c>
      <c r="M20" s="240">
        <f>C25+C26</f>
        <v>0</v>
      </c>
      <c r="N20" s="240">
        <f t="shared" ref="N20:V20" si="10">D25+D26</f>
        <v>0</v>
      </c>
      <c r="O20" s="240">
        <f t="shared" si="10"/>
        <v>0</v>
      </c>
      <c r="P20" s="240">
        <f t="shared" si="10"/>
        <v>0</v>
      </c>
      <c r="Q20" s="240">
        <f t="shared" si="10"/>
        <v>0</v>
      </c>
      <c r="R20" s="240">
        <f t="shared" si="10"/>
        <v>0</v>
      </c>
      <c r="S20" s="240">
        <f t="shared" si="10"/>
        <v>0</v>
      </c>
      <c r="T20" s="240">
        <f t="shared" si="10"/>
        <v>0</v>
      </c>
      <c r="U20" s="240" t="e">
        <f t="shared" si="10"/>
        <v>#VALUE!</v>
      </c>
      <c r="V20" s="240" t="e">
        <f t="shared" si="10"/>
        <v>#DIV/0!</v>
      </c>
    </row>
    <row r="21" spans="1:36" ht="18" customHeight="1">
      <c r="A21" s="725" t="s">
        <v>47</v>
      </c>
      <c r="B21" s="726" t="s">
        <v>26</v>
      </c>
      <c r="C21" s="727">
        <v>0</v>
      </c>
      <c r="D21" s="727">
        <v>0</v>
      </c>
      <c r="E21" s="727">
        <v>0</v>
      </c>
      <c r="F21" s="727">
        <v>0</v>
      </c>
      <c r="G21" s="727">
        <v>0</v>
      </c>
      <c r="H21" s="727">
        <v>0</v>
      </c>
      <c r="I21" s="727">
        <f t="shared" si="3"/>
        <v>0</v>
      </c>
      <c r="J21" s="727">
        <f t="shared" si="5"/>
        <v>0</v>
      </c>
      <c r="K21" s="728" t="s">
        <v>192</v>
      </c>
      <c r="L21" s="724" t="e">
        <f t="shared" si="1"/>
        <v>#DIV/0!</v>
      </c>
      <c r="N21" s="724"/>
      <c r="O21" s="724"/>
    </row>
    <row r="22" spans="1:36" ht="18" customHeight="1">
      <c r="A22" s="725" t="s">
        <v>27</v>
      </c>
      <c r="B22" s="726" t="s">
        <v>28</v>
      </c>
      <c r="C22" s="727">
        <v>8840</v>
      </c>
      <c r="D22" s="727">
        <v>0</v>
      </c>
      <c r="E22" s="727">
        <v>0</v>
      </c>
      <c r="F22" s="727">
        <v>6</v>
      </c>
      <c r="G22" s="727">
        <v>969</v>
      </c>
      <c r="H22" s="727">
        <v>4</v>
      </c>
      <c r="I22" s="727">
        <f t="shared" si="3"/>
        <v>979</v>
      </c>
      <c r="J22" s="727">
        <f t="shared" si="5"/>
        <v>9819</v>
      </c>
      <c r="K22" s="728">
        <f t="shared" si="7"/>
        <v>9.9704654241776147</v>
      </c>
      <c r="L22" s="724">
        <f t="shared" si="1"/>
        <v>9.8686220592728385E-2</v>
      </c>
      <c r="N22" s="724"/>
      <c r="O22" s="724"/>
    </row>
    <row r="23" spans="1:36" ht="18" customHeight="1">
      <c r="A23" s="725" t="s">
        <v>188</v>
      </c>
      <c r="B23" s="726" t="s">
        <v>30</v>
      </c>
      <c r="C23" s="727">
        <v>996</v>
      </c>
      <c r="D23" s="727">
        <v>0</v>
      </c>
      <c r="E23" s="727">
        <v>0</v>
      </c>
      <c r="F23" s="727">
        <v>0</v>
      </c>
      <c r="G23" s="727">
        <v>428</v>
      </c>
      <c r="H23" s="727">
        <v>0</v>
      </c>
      <c r="I23" s="727">
        <f t="shared" si="3"/>
        <v>428</v>
      </c>
      <c r="J23" s="727">
        <f t="shared" si="5"/>
        <v>1424</v>
      </c>
      <c r="K23" s="728">
        <f t="shared" si="7"/>
        <v>30.056179775280899</v>
      </c>
      <c r="L23" s="724">
        <f t="shared" si="1"/>
        <v>0.300561797752809</v>
      </c>
      <c r="N23" s="724"/>
      <c r="O23" s="724"/>
    </row>
    <row r="24" spans="1:36" ht="18" customHeight="1">
      <c r="A24" s="725" t="s">
        <v>190</v>
      </c>
      <c r="B24" s="726" t="s">
        <v>31</v>
      </c>
      <c r="C24" s="727">
        <v>17</v>
      </c>
      <c r="D24" s="727">
        <v>0</v>
      </c>
      <c r="E24" s="727">
        <v>0</v>
      </c>
      <c r="F24" s="727">
        <v>0</v>
      </c>
      <c r="G24" s="727">
        <v>0</v>
      </c>
      <c r="H24" s="727">
        <v>0</v>
      </c>
      <c r="I24" s="727">
        <f t="shared" si="3"/>
        <v>0</v>
      </c>
      <c r="J24" s="727">
        <f t="shared" si="5"/>
        <v>17</v>
      </c>
      <c r="K24" s="728">
        <f t="shared" si="7"/>
        <v>0</v>
      </c>
      <c r="L24" s="724">
        <f t="shared" si="1"/>
        <v>0</v>
      </c>
      <c r="N24" s="724"/>
      <c r="O24" s="724"/>
    </row>
    <row r="25" spans="1:36" ht="18" customHeight="1">
      <c r="A25" s="725" t="s">
        <v>202</v>
      </c>
      <c r="B25" s="726" t="s">
        <v>33</v>
      </c>
      <c r="C25" s="727">
        <v>0</v>
      </c>
      <c r="D25" s="727">
        <v>0</v>
      </c>
      <c r="E25" s="727">
        <v>0</v>
      </c>
      <c r="F25" s="727">
        <v>0</v>
      </c>
      <c r="G25" s="727">
        <v>0</v>
      </c>
      <c r="H25" s="727">
        <v>0</v>
      </c>
      <c r="I25" s="727">
        <f t="shared" si="3"/>
        <v>0</v>
      </c>
      <c r="J25" s="727">
        <f t="shared" si="5"/>
        <v>0</v>
      </c>
      <c r="K25" s="728" t="s">
        <v>192</v>
      </c>
      <c r="L25" s="724" t="e">
        <f t="shared" si="1"/>
        <v>#DIV/0!</v>
      </c>
    </row>
    <row r="26" spans="1:36" ht="18" customHeight="1">
      <c r="A26" s="725" t="s">
        <v>34</v>
      </c>
      <c r="B26" s="726" t="s">
        <v>35</v>
      </c>
      <c r="C26" s="727">
        <v>0</v>
      </c>
      <c r="D26" s="727">
        <v>0</v>
      </c>
      <c r="E26" s="727">
        <v>0</v>
      </c>
      <c r="F26" s="727">
        <v>0</v>
      </c>
      <c r="G26" s="727">
        <v>0</v>
      </c>
      <c r="H26" s="727">
        <v>0</v>
      </c>
      <c r="I26" s="727">
        <f t="shared" si="3"/>
        <v>0</v>
      </c>
      <c r="J26" s="727">
        <f t="shared" si="5"/>
        <v>0</v>
      </c>
      <c r="K26" s="728" t="s">
        <v>192</v>
      </c>
      <c r="L26" s="724" t="e">
        <f t="shared" si="1"/>
        <v>#DIV/0!</v>
      </c>
      <c r="O26" s="71"/>
    </row>
    <row r="27" spans="1:36" ht="18" customHeight="1">
      <c r="A27" s="736" t="s">
        <v>36</v>
      </c>
      <c r="B27" s="737" t="s">
        <v>37</v>
      </c>
      <c r="C27" s="738">
        <v>168</v>
      </c>
      <c r="D27" s="738">
        <v>0</v>
      </c>
      <c r="E27" s="738">
        <v>0</v>
      </c>
      <c r="F27" s="738">
        <v>0</v>
      </c>
      <c r="G27" s="738">
        <v>0</v>
      </c>
      <c r="H27" s="738">
        <v>0</v>
      </c>
      <c r="I27" s="738">
        <f t="shared" si="3"/>
        <v>0</v>
      </c>
      <c r="J27" s="738">
        <f t="shared" si="5"/>
        <v>168</v>
      </c>
      <c r="K27" s="739">
        <f>I27/J27*100</f>
        <v>0</v>
      </c>
      <c r="L27" s="724">
        <f t="shared" si="1"/>
        <v>0</v>
      </c>
      <c r="N27" s="71"/>
      <c r="O27" s="71"/>
    </row>
    <row r="28" spans="1:36" s="743" customFormat="1" ht="18" customHeight="1">
      <c r="A28" s="740" t="s">
        <v>66</v>
      </c>
      <c r="B28" s="486" t="s">
        <v>39</v>
      </c>
      <c r="C28" s="741">
        <f>SUM(C8:C27)</f>
        <v>148957</v>
      </c>
      <c r="D28" s="741">
        <f t="shared" ref="D28:I28" si="11">SUM(D8:D27)</f>
        <v>3402</v>
      </c>
      <c r="E28" s="741">
        <f t="shared" si="11"/>
        <v>665</v>
      </c>
      <c r="F28" s="741">
        <f t="shared" si="11"/>
        <v>1428</v>
      </c>
      <c r="G28" s="741">
        <f t="shared" si="11"/>
        <v>80364</v>
      </c>
      <c r="H28" s="741">
        <f t="shared" si="11"/>
        <v>2284</v>
      </c>
      <c r="I28" s="741">
        <f t="shared" si="11"/>
        <v>88143</v>
      </c>
      <c r="J28" s="741">
        <f t="shared" si="5"/>
        <v>237100</v>
      </c>
      <c r="K28" s="742">
        <f>I28/J28*100</f>
        <v>37.175453395191902</v>
      </c>
      <c r="L28" s="724">
        <f t="shared" si="1"/>
        <v>0.33894559257697177</v>
      </c>
      <c r="AJ28" s="240"/>
    </row>
    <row r="29" spans="1:36" ht="33" customHeight="1">
      <c r="A29" s="1849" t="s">
        <v>1569</v>
      </c>
      <c r="B29" s="1850"/>
      <c r="C29" s="744">
        <f t="shared" ref="C29:I29" si="12">C28/$J$28*100</f>
        <v>62.824546604808098</v>
      </c>
      <c r="D29" s="744">
        <f t="shared" si="12"/>
        <v>1.4348376212568537</v>
      </c>
      <c r="E29" s="744">
        <f t="shared" si="12"/>
        <v>0.28047237452551665</v>
      </c>
      <c r="F29" s="744">
        <f t="shared" si="12"/>
        <v>0.60227752003374102</v>
      </c>
      <c r="G29" s="744">
        <f t="shared" si="12"/>
        <v>33.894559257697175</v>
      </c>
      <c r="H29" s="744">
        <f t="shared" si="12"/>
        <v>0.96330662167861658</v>
      </c>
      <c r="I29" s="744">
        <f t="shared" si="12"/>
        <v>37.175453395191902</v>
      </c>
      <c r="J29" s="744">
        <f>J28/$J$28*100</f>
        <v>100</v>
      </c>
      <c r="K29" s="745"/>
    </row>
    <row r="30" spans="1:36" ht="18" customHeight="1">
      <c r="A30" s="1851" t="s">
        <v>1550</v>
      </c>
      <c r="B30" s="1851"/>
      <c r="C30" s="1851"/>
      <c r="D30" s="1851"/>
      <c r="E30" s="1851"/>
      <c r="F30" s="1851"/>
    </row>
    <row r="31" spans="1:36" ht="18" customHeight="1">
      <c r="H31" s="412"/>
    </row>
  </sheetData>
  <mergeCells count="3">
    <mergeCell ref="A29:B29"/>
    <mergeCell ref="A30:F30"/>
    <mergeCell ref="K4:K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4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Q19"/>
  <sheetViews>
    <sheetView showGridLines="0" rightToLeft="1" zoomScale="75" zoomScaleNormal="75" workbookViewId="0">
      <selection activeCell="U28" sqref="U28"/>
    </sheetView>
  </sheetViews>
  <sheetFormatPr defaultRowHeight="12.75"/>
  <cols>
    <col min="1" max="1" width="30" style="480" customWidth="1"/>
    <col min="2" max="5" width="9.42578125" style="480" customWidth="1"/>
    <col min="6" max="6" width="10.28515625" style="480" customWidth="1"/>
    <col min="7" max="17" width="8" style="480" hidden="1" customWidth="1"/>
    <col min="18" max="19" width="8" style="480" customWidth="1"/>
    <col min="20" max="256" width="9" style="480"/>
    <col min="257" max="257" width="30" style="480" customWidth="1"/>
    <col min="258" max="261" width="9.42578125" style="480" customWidth="1"/>
    <col min="262" max="262" width="10.28515625" style="480" customWidth="1"/>
    <col min="263" max="273" width="0" style="480" hidden="1" customWidth="1"/>
    <col min="274" max="275" width="8" style="480" customWidth="1"/>
    <col min="276" max="512" width="9" style="480"/>
    <col min="513" max="513" width="30" style="480" customWidth="1"/>
    <col min="514" max="517" width="9.42578125" style="480" customWidth="1"/>
    <col min="518" max="518" width="10.28515625" style="480" customWidth="1"/>
    <col min="519" max="529" width="0" style="480" hidden="1" customWidth="1"/>
    <col min="530" max="531" width="8" style="480" customWidth="1"/>
    <col min="532" max="768" width="9" style="480"/>
    <col min="769" max="769" width="30" style="480" customWidth="1"/>
    <col min="770" max="773" width="9.42578125" style="480" customWidth="1"/>
    <col min="774" max="774" width="10.28515625" style="480" customWidth="1"/>
    <col min="775" max="785" width="0" style="480" hidden="1" customWidth="1"/>
    <col min="786" max="787" width="8" style="480" customWidth="1"/>
    <col min="788" max="1024" width="9" style="480"/>
    <col min="1025" max="1025" width="30" style="480" customWidth="1"/>
    <col min="1026" max="1029" width="9.42578125" style="480" customWidth="1"/>
    <col min="1030" max="1030" width="10.28515625" style="480" customWidth="1"/>
    <col min="1031" max="1041" width="0" style="480" hidden="1" customWidth="1"/>
    <col min="1042" max="1043" width="8" style="480" customWidth="1"/>
    <col min="1044" max="1280" width="9" style="480"/>
    <col min="1281" max="1281" width="30" style="480" customWidth="1"/>
    <col min="1282" max="1285" width="9.42578125" style="480" customWidth="1"/>
    <col min="1286" max="1286" width="10.28515625" style="480" customWidth="1"/>
    <col min="1287" max="1297" width="0" style="480" hidden="1" customWidth="1"/>
    <col min="1298" max="1299" width="8" style="480" customWidth="1"/>
    <col min="1300" max="1536" width="9" style="480"/>
    <col min="1537" max="1537" width="30" style="480" customWidth="1"/>
    <col min="1538" max="1541" width="9.42578125" style="480" customWidth="1"/>
    <col min="1542" max="1542" width="10.28515625" style="480" customWidth="1"/>
    <col min="1543" max="1553" width="0" style="480" hidden="1" customWidth="1"/>
    <col min="1554" max="1555" width="8" style="480" customWidth="1"/>
    <col min="1556" max="1792" width="9" style="480"/>
    <col min="1793" max="1793" width="30" style="480" customWidth="1"/>
    <col min="1794" max="1797" width="9.42578125" style="480" customWidth="1"/>
    <col min="1798" max="1798" width="10.28515625" style="480" customWidth="1"/>
    <col min="1799" max="1809" width="0" style="480" hidden="1" customWidth="1"/>
    <col min="1810" max="1811" width="8" style="480" customWidth="1"/>
    <col min="1812" max="2048" width="9" style="480"/>
    <col min="2049" max="2049" width="30" style="480" customWidth="1"/>
    <col min="2050" max="2053" width="9.42578125" style="480" customWidth="1"/>
    <col min="2054" max="2054" width="10.28515625" style="480" customWidth="1"/>
    <col min="2055" max="2065" width="0" style="480" hidden="1" customWidth="1"/>
    <col min="2066" max="2067" width="8" style="480" customWidth="1"/>
    <col min="2068" max="2304" width="9" style="480"/>
    <col min="2305" max="2305" width="30" style="480" customWidth="1"/>
    <col min="2306" max="2309" width="9.42578125" style="480" customWidth="1"/>
    <col min="2310" max="2310" width="10.28515625" style="480" customWidth="1"/>
    <col min="2311" max="2321" width="0" style="480" hidden="1" customWidth="1"/>
    <col min="2322" max="2323" width="8" style="480" customWidth="1"/>
    <col min="2324" max="2560" width="9" style="480"/>
    <col min="2561" max="2561" width="30" style="480" customWidth="1"/>
    <col min="2562" max="2565" width="9.42578125" style="480" customWidth="1"/>
    <col min="2566" max="2566" width="10.28515625" style="480" customWidth="1"/>
    <col min="2567" max="2577" width="0" style="480" hidden="1" customWidth="1"/>
    <col min="2578" max="2579" width="8" style="480" customWidth="1"/>
    <col min="2580" max="2816" width="9" style="480"/>
    <col min="2817" max="2817" width="30" style="480" customWidth="1"/>
    <col min="2818" max="2821" width="9.42578125" style="480" customWidth="1"/>
    <col min="2822" max="2822" width="10.28515625" style="480" customWidth="1"/>
    <col min="2823" max="2833" width="0" style="480" hidden="1" customWidth="1"/>
    <col min="2834" max="2835" width="8" style="480" customWidth="1"/>
    <col min="2836" max="3072" width="9" style="480"/>
    <col min="3073" max="3073" width="30" style="480" customWidth="1"/>
    <col min="3074" max="3077" width="9.42578125" style="480" customWidth="1"/>
    <col min="3078" max="3078" width="10.28515625" style="480" customWidth="1"/>
    <col min="3079" max="3089" width="0" style="480" hidden="1" customWidth="1"/>
    <col min="3090" max="3091" width="8" style="480" customWidth="1"/>
    <col min="3092" max="3328" width="9" style="480"/>
    <col min="3329" max="3329" width="30" style="480" customWidth="1"/>
    <col min="3330" max="3333" width="9.42578125" style="480" customWidth="1"/>
    <col min="3334" max="3334" width="10.28515625" style="480" customWidth="1"/>
    <col min="3335" max="3345" width="0" style="480" hidden="1" customWidth="1"/>
    <col min="3346" max="3347" width="8" style="480" customWidth="1"/>
    <col min="3348" max="3584" width="9" style="480"/>
    <col min="3585" max="3585" width="30" style="480" customWidth="1"/>
    <col min="3586" max="3589" width="9.42578125" style="480" customWidth="1"/>
    <col min="3590" max="3590" width="10.28515625" style="480" customWidth="1"/>
    <col min="3591" max="3601" width="0" style="480" hidden="1" customWidth="1"/>
    <col min="3602" max="3603" width="8" style="480" customWidth="1"/>
    <col min="3604" max="3840" width="9" style="480"/>
    <col min="3841" max="3841" width="30" style="480" customWidth="1"/>
    <col min="3842" max="3845" width="9.42578125" style="480" customWidth="1"/>
    <col min="3846" max="3846" width="10.28515625" style="480" customWidth="1"/>
    <col min="3847" max="3857" width="0" style="480" hidden="1" customWidth="1"/>
    <col min="3858" max="3859" width="8" style="480" customWidth="1"/>
    <col min="3860" max="4096" width="9" style="480"/>
    <col min="4097" max="4097" width="30" style="480" customWidth="1"/>
    <col min="4098" max="4101" width="9.42578125" style="480" customWidth="1"/>
    <col min="4102" max="4102" width="10.28515625" style="480" customWidth="1"/>
    <col min="4103" max="4113" width="0" style="480" hidden="1" customWidth="1"/>
    <col min="4114" max="4115" width="8" style="480" customWidth="1"/>
    <col min="4116" max="4352" width="9" style="480"/>
    <col min="4353" max="4353" width="30" style="480" customWidth="1"/>
    <col min="4354" max="4357" width="9.42578125" style="480" customWidth="1"/>
    <col min="4358" max="4358" width="10.28515625" style="480" customWidth="1"/>
    <col min="4359" max="4369" width="0" style="480" hidden="1" customWidth="1"/>
    <col min="4370" max="4371" width="8" style="480" customWidth="1"/>
    <col min="4372" max="4608" width="9" style="480"/>
    <col min="4609" max="4609" width="30" style="480" customWidth="1"/>
    <col min="4610" max="4613" width="9.42578125" style="480" customWidth="1"/>
    <col min="4614" max="4614" width="10.28515625" style="480" customWidth="1"/>
    <col min="4615" max="4625" width="0" style="480" hidden="1" customWidth="1"/>
    <col min="4626" max="4627" width="8" style="480" customWidth="1"/>
    <col min="4628" max="4864" width="9" style="480"/>
    <col min="4865" max="4865" width="30" style="480" customWidth="1"/>
    <col min="4866" max="4869" width="9.42578125" style="480" customWidth="1"/>
    <col min="4870" max="4870" width="10.28515625" style="480" customWidth="1"/>
    <col min="4871" max="4881" width="0" style="480" hidden="1" customWidth="1"/>
    <col min="4882" max="4883" width="8" style="480" customWidth="1"/>
    <col min="4884" max="5120" width="9" style="480"/>
    <col min="5121" max="5121" width="30" style="480" customWidth="1"/>
    <col min="5122" max="5125" width="9.42578125" style="480" customWidth="1"/>
    <col min="5126" max="5126" width="10.28515625" style="480" customWidth="1"/>
    <col min="5127" max="5137" width="0" style="480" hidden="1" customWidth="1"/>
    <col min="5138" max="5139" width="8" style="480" customWidth="1"/>
    <col min="5140" max="5376" width="9" style="480"/>
    <col min="5377" max="5377" width="30" style="480" customWidth="1"/>
    <col min="5378" max="5381" width="9.42578125" style="480" customWidth="1"/>
    <col min="5382" max="5382" width="10.28515625" style="480" customWidth="1"/>
    <col min="5383" max="5393" width="0" style="480" hidden="1" customWidth="1"/>
    <col min="5394" max="5395" width="8" style="480" customWidth="1"/>
    <col min="5396" max="5632" width="9" style="480"/>
    <col min="5633" max="5633" width="30" style="480" customWidth="1"/>
    <col min="5634" max="5637" width="9.42578125" style="480" customWidth="1"/>
    <col min="5638" max="5638" width="10.28515625" style="480" customWidth="1"/>
    <col min="5639" max="5649" width="0" style="480" hidden="1" customWidth="1"/>
    <col min="5650" max="5651" width="8" style="480" customWidth="1"/>
    <col min="5652" max="5888" width="9" style="480"/>
    <col min="5889" max="5889" width="30" style="480" customWidth="1"/>
    <col min="5890" max="5893" width="9.42578125" style="480" customWidth="1"/>
    <col min="5894" max="5894" width="10.28515625" style="480" customWidth="1"/>
    <col min="5895" max="5905" width="0" style="480" hidden="1" customWidth="1"/>
    <col min="5906" max="5907" width="8" style="480" customWidth="1"/>
    <col min="5908" max="6144" width="9" style="480"/>
    <col min="6145" max="6145" width="30" style="480" customWidth="1"/>
    <col min="6146" max="6149" width="9.42578125" style="480" customWidth="1"/>
    <col min="6150" max="6150" width="10.28515625" style="480" customWidth="1"/>
    <col min="6151" max="6161" width="0" style="480" hidden="1" customWidth="1"/>
    <col min="6162" max="6163" width="8" style="480" customWidth="1"/>
    <col min="6164" max="6400" width="9" style="480"/>
    <col min="6401" max="6401" width="30" style="480" customWidth="1"/>
    <col min="6402" max="6405" width="9.42578125" style="480" customWidth="1"/>
    <col min="6406" max="6406" width="10.28515625" style="480" customWidth="1"/>
    <col min="6407" max="6417" width="0" style="480" hidden="1" customWidth="1"/>
    <col min="6418" max="6419" width="8" style="480" customWidth="1"/>
    <col min="6420" max="6656" width="9" style="480"/>
    <col min="6657" max="6657" width="30" style="480" customWidth="1"/>
    <col min="6658" max="6661" width="9.42578125" style="480" customWidth="1"/>
    <col min="6662" max="6662" width="10.28515625" style="480" customWidth="1"/>
    <col min="6663" max="6673" width="0" style="480" hidden="1" customWidth="1"/>
    <col min="6674" max="6675" width="8" style="480" customWidth="1"/>
    <col min="6676" max="6912" width="9" style="480"/>
    <col min="6913" max="6913" width="30" style="480" customWidth="1"/>
    <col min="6914" max="6917" width="9.42578125" style="480" customWidth="1"/>
    <col min="6918" max="6918" width="10.28515625" style="480" customWidth="1"/>
    <col min="6919" max="6929" width="0" style="480" hidden="1" customWidth="1"/>
    <col min="6930" max="6931" width="8" style="480" customWidth="1"/>
    <col min="6932" max="7168" width="9" style="480"/>
    <col min="7169" max="7169" width="30" style="480" customWidth="1"/>
    <col min="7170" max="7173" width="9.42578125" style="480" customWidth="1"/>
    <col min="7174" max="7174" width="10.28515625" style="480" customWidth="1"/>
    <col min="7175" max="7185" width="0" style="480" hidden="1" customWidth="1"/>
    <col min="7186" max="7187" width="8" style="480" customWidth="1"/>
    <col min="7188" max="7424" width="9" style="480"/>
    <col min="7425" max="7425" width="30" style="480" customWidth="1"/>
    <col min="7426" max="7429" width="9.42578125" style="480" customWidth="1"/>
    <col min="7430" max="7430" width="10.28515625" style="480" customWidth="1"/>
    <col min="7431" max="7441" width="0" style="480" hidden="1" customWidth="1"/>
    <col min="7442" max="7443" width="8" style="480" customWidth="1"/>
    <col min="7444" max="7680" width="9" style="480"/>
    <col min="7681" max="7681" width="30" style="480" customWidth="1"/>
    <col min="7682" max="7685" width="9.42578125" style="480" customWidth="1"/>
    <col min="7686" max="7686" width="10.28515625" style="480" customWidth="1"/>
    <col min="7687" max="7697" width="0" style="480" hidden="1" customWidth="1"/>
    <col min="7698" max="7699" width="8" style="480" customWidth="1"/>
    <col min="7700" max="7936" width="9" style="480"/>
    <col min="7937" max="7937" width="30" style="480" customWidth="1"/>
    <col min="7938" max="7941" width="9.42578125" style="480" customWidth="1"/>
    <col min="7942" max="7942" width="10.28515625" style="480" customWidth="1"/>
    <col min="7943" max="7953" width="0" style="480" hidden="1" customWidth="1"/>
    <col min="7954" max="7955" width="8" style="480" customWidth="1"/>
    <col min="7956" max="8192" width="9" style="480"/>
    <col min="8193" max="8193" width="30" style="480" customWidth="1"/>
    <col min="8194" max="8197" width="9.42578125" style="480" customWidth="1"/>
    <col min="8198" max="8198" width="10.28515625" style="480" customWidth="1"/>
    <col min="8199" max="8209" width="0" style="480" hidden="1" customWidth="1"/>
    <col min="8210" max="8211" width="8" style="480" customWidth="1"/>
    <col min="8212" max="8448" width="9" style="480"/>
    <col min="8449" max="8449" width="30" style="480" customWidth="1"/>
    <col min="8450" max="8453" width="9.42578125" style="480" customWidth="1"/>
    <col min="8454" max="8454" width="10.28515625" style="480" customWidth="1"/>
    <col min="8455" max="8465" width="0" style="480" hidden="1" customWidth="1"/>
    <col min="8466" max="8467" width="8" style="480" customWidth="1"/>
    <col min="8468" max="8704" width="9" style="480"/>
    <col min="8705" max="8705" width="30" style="480" customWidth="1"/>
    <col min="8706" max="8709" width="9.42578125" style="480" customWidth="1"/>
    <col min="8710" max="8710" width="10.28515625" style="480" customWidth="1"/>
    <col min="8711" max="8721" width="0" style="480" hidden="1" customWidth="1"/>
    <col min="8722" max="8723" width="8" style="480" customWidth="1"/>
    <col min="8724" max="8960" width="9" style="480"/>
    <col min="8961" max="8961" width="30" style="480" customWidth="1"/>
    <col min="8962" max="8965" width="9.42578125" style="480" customWidth="1"/>
    <col min="8966" max="8966" width="10.28515625" style="480" customWidth="1"/>
    <col min="8967" max="8977" width="0" style="480" hidden="1" customWidth="1"/>
    <col min="8978" max="8979" width="8" style="480" customWidth="1"/>
    <col min="8980" max="9216" width="9" style="480"/>
    <col min="9217" max="9217" width="30" style="480" customWidth="1"/>
    <col min="9218" max="9221" width="9.42578125" style="480" customWidth="1"/>
    <col min="9222" max="9222" width="10.28515625" style="480" customWidth="1"/>
    <col min="9223" max="9233" width="0" style="480" hidden="1" customWidth="1"/>
    <col min="9234" max="9235" width="8" style="480" customWidth="1"/>
    <col min="9236" max="9472" width="9" style="480"/>
    <col min="9473" max="9473" width="30" style="480" customWidth="1"/>
    <col min="9474" max="9477" width="9.42578125" style="480" customWidth="1"/>
    <col min="9478" max="9478" width="10.28515625" style="480" customWidth="1"/>
    <col min="9479" max="9489" width="0" style="480" hidden="1" customWidth="1"/>
    <col min="9490" max="9491" width="8" style="480" customWidth="1"/>
    <col min="9492" max="9728" width="9" style="480"/>
    <col min="9729" max="9729" width="30" style="480" customWidth="1"/>
    <col min="9730" max="9733" width="9.42578125" style="480" customWidth="1"/>
    <col min="9734" max="9734" width="10.28515625" style="480" customWidth="1"/>
    <col min="9735" max="9745" width="0" style="480" hidden="1" customWidth="1"/>
    <col min="9746" max="9747" width="8" style="480" customWidth="1"/>
    <col min="9748" max="9984" width="9" style="480"/>
    <col min="9985" max="9985" width="30" style="480" customWidth="1"/>
    <col min="9986" max="9989" width="9.42578125" style="480" customWidth="1"/>
    <col min="9990" max="9990" width="10.28515625" style="480" customWidth="1"/>
    <col min="9991" max="10001" width="0" style="480" hidden="1" customWidth="1"/>
    <col min="10002" max="10003" width="8" style="480" customWidth="1"/>
    <col min="10004" max="10240" width="9" style="480"/>
    <col min="10241" max="10241" width="30" style="480" customWidth="1"/>
    <col min="10242" max="10245" width="9.42578125" style="480" customWidth="1"/>
    <col min="10246" max="10246" width="10.28515625" style="480" customWidth="1"/>
    <col min="10247" max="10257" width="0" style="480" hidden="1" customWidth="1"/>
    <col min="10258" max="10259" width="8" style="480" customWidth="1"/>
    <col min="10260" max="10496" width="9" style="480"/>
    <col min="10497" max="10497" width="30" style="480" customWidth="1"/>
    <col min="10498" max="10501" width="9.42578125" style="480" customWidth="1"/>
    <col min="10502" max="10502" width="10.28515625" style="480" customWidth="1"/>
    <col min="10503" max="10513" width="0" style="480" hidden="1" customWidth="1"/>
    <col min="10514" max="10515" width="8" style="480" customWidth="1"/>
    <col min="10516" max="10752" width="9" style="480"/>
    <col min="10753" max="10753" width="30" style="480" customWidth="1"/>
    <col min="10754" max="10757" width="9.42578125" style="480" customWidth="1"/>
    <col min="10758" max="10758" width="10.28515625" style="480" customWidth="1"/>
    <col min="10759" max="10769" width="0" style="480" hidden="1" customWidth="1"/>
    <col min="10770" max="10771" width="8" style="480" customWidth="1"/>
    <col min="10772" max="11008" width="9" style="480"/>
    <col min="11009" max="11009" width="30" style="480" customWidth="1"/>
    <col min="11010" max="11013" width="9.42578125" style="480" customWidth="1"/>
    <col min="11014" max="11014" width="10.28515625" style="480" customWidth="1"/>
    <col min="11015" max="11025" width="0" style="480" hidden="1" customWidth="1"/>
    <col min="11026" max="11027" width="8" style="480" customWidth="1"/>
    <col min="11028" max="11264" width="9" style="480"/>
    <col min="11265" max="11265" width="30" style="480" customWidth="1"/>
    <col min="11266" max="11269" width="9.42578125" style="480" customWidth="1"/>
    <col min="11270" max="11270" width="10.28515625" style="480" customWidth="1"/>
    <col min="11271" max="11281" width="0" style="480" hidden="1" customWidth="1"/>
    <col min="11282" max="11283" width="8" style="480" customWidth="1"/>
    <col min="11284" max="11520" width="9" style="480"/>
    <col min="11521" max="11521" width="30" style="480" customWidth="1"/>
    <col min="11522" max="11525" width="9.42578125" style="480" customWidth="1"/>
    <col min="11526" max="11526" width="10.28515625" style="480" customWidth="1"/>
    <col min="11527" max="11537" width="0" style="480" hidden="1" customWidth="1"/>
    <col min="11538" max="11539" width="8" style="480" customWidth="1"/>
    <col min="11540" max="11776" width="9" style="480"/>
    <col min="11777" max="11777" width="30" style="480" customWidth="1"/>
    <col min="11778" max="11781" width="9.42578125" style="480" customWidth="1"/>
    <col min="11782" max="11782" width="10.28515625" style="480" customWidth="1"/>
    <col min="11783" max="11793" width="0" style="480" hidden="1" customWidth="1"/>
    <col min="11794" max="11795" width="8" style="480" customWidth="1"/>
    <col min="11796" max="12032" width="9" style="480"/>
    <col min="12033" max="12033" width="30" style="480" customWidth="1"/>
    <col min="12034" max="12037" width="9.42578125" style="480" customWidth="1"/>
    <col min="12038" max="12038" width="10.28515625" style="480" customWidth="1"/>
    <col min="12039" max="12049" width="0" style="480" hidden="1" customWidth="1"/>
    <col min="12050" max="12051" width="8" style="480" customWidth="1"/>
    <col min="12052" max="12288" width="9" style="480"/>
    <col min="12289" max="12289" width="30" style="480" customWidth="1"/>
    <col min="12290" max="12293" width="9.42578125" style="480" customWidth="1"/>
    <col min="12294" max="12294" width="10.28515625" style="480" customWidth="1"/>
    <col min="12295" max="12305" width="0" style="480" hidden="1" customWidth="1"/>
    <col min="12306" max="12307" width="8" style="480" customWidth="1"/>
    <col min="12308" max="12544" width="9" style="480"/>
    <col min="12545" max="12545" width="30" style="480" customWidth="1"/>
    <col min="12546" max="12549" width="9.42578125" style="480" customWidth="1"/>
    <col min="12550" max="12550" width="10.28515625" style="480" customWidth="1"/>
    <col min="12551" max="12561" width="0" style="480" hidden="1" customWidth="1"/>
    <col min="12562" max="12563" width="8" style="480" customWidth="1"/>
    <col min="12564" max="12800" width="9" style="480"/>
    <col min="12801" max="12801" width="30" style="480" customWidth="1"/>
    <col min="12802" max="12805" width="9.42578125" style="480" customWidth="1"/>
    <col min="12806" max="12806" width="10.28515625" style="480" customWidth="1"/>
    <col min="12807" max="12817" width="0" style="480" hidden="1" customWidth="1"/>
    <col min="12818" max="12819" width="8" style="480" customWidth="1"/>
    <col min="12820" max="13056" width="9" style="480"/>
    <col min="13057" max="13057" width="30" style="480" customWidth="1"/>
    <col min="13058" max="13061" width="9.42578125" style="480" customWidth="1"/>
    <col min="13062" max="13062" width="10.28515625" style="480" customWidth="1"/>
    <col min="13063" max="13073" width="0" style="480" hidden="1" customWidth="1"/>
    <col min="13074" max="13075" width="8" style="480" customWidth="1"/>
    <col min="13076" max="13312" width="9" style="480"/>
    <col min="13313" max="13313" width="30" style="480" customWidth="1"/>
    <col min="13314" max="13317" width="9.42578125" style="480" customWidth="1"/>
    <col min="13318" max="13318" width="10.28515625" style="480" customWidth="1"/>
    <col min="13319" max="13329" width="0" style="480" hidden="1" customWidth="1"/>
    <col min="13330" max="13331" width="8" style="480" customWidth="1"/>
    <col min="13332" max="13568" width="9" style="480"/>
    <col min="13569" max="13569" width="30" style="480" customWidth="1"/>
    <col min="13570" max="13573" width="9.42578125" style="480" customWidth="1"/>
    <col min="13574" max="13574" width="10.28515625" style="480" customWidth="1"/>
    <col min="13575" max="13585" width="0" style="480" hidden="1" customWidth="1"/>
    <col min="13586" max="13587" width="8" style="480" customWidth="1"/>
    <col min="13588" max="13824" width="9" style="480"/>
    <col min="13825" max="13825" width="30" style="480" customWidth="1"/>
    <col min="13826" max="13829" width="9.42578125" style="480" customWidth="1"/>
    <col min="13830" max="13830" width="10.28515625" style="480" customWidth="1"/>
    <col min="13831" max="13841" width="0" style="480" hidden="1" customWidth="1"/>
    <col min="13842" max="13843" width="8" style="480" customWidth="1"/>
    <col min="13844" max="14080" width="9" style="480"/>
    <col min="14081" max="14081" width="30" style="480" customWidth="1"/>
    <col min="14082" max="14085" width="9.42578125" style="480" customWidth="1"/>
    <col min="14086" max="14086" width="10.28515625" style="480" customWidth="1"/>
    <col min="14087" max="14097" width="0" style="480" hidden="1" customWidth="1"/>
    <col min="14098" max="14099" width="8" style="480" customWidth="1"/>
    <col min="14100" max="14336" width="9" style="480"/>
    <col min="14337" max="14337" width="30" style="480" customWidth="1"/>
    <col min="14338" max="14341" width="9.42578125" style="480" customWidth="1"/>
    <col min="14342" max="14342" width="10.28515625" style="480" customWidth="1"/>
    <col min="14343" max="14353" width="0" style="480" hidden="1" customWidth="1"/>
    <col min="14354" max="14355" width="8" style="480" customWidth="1"/>
    <col min="14356" max="14592" width="9" style="480"/>
    <col min="14593" max="14593" width="30" style="480" customWidth="1"/>
    <col min="14594" max="14597" width="9.42578125" style="480" customWidth="1"/>
    <col min="14598" max="14598" width="10.28515625" style="480" customWidth="1"/>
    <col min="14599" max="14609" width="0" style="480" hidden="1" customWidth="1"/>
    <col min="14610" max="14611" width="8" style="480" customWidth="1"/>
    <col min="14612" max="14848" width="9" style="480"/>
    <col min="14849" max="14849" width="30" style="480" customWidth="1"/>
    <col min="14850" max="14853" width="9.42578125" style="480" customWidth="1"/>
    <col min="14854" max="14854" width="10.28515625" style="480" customWidth="1"/>
    <col min="14855" max="14865" width="0" style="480" hidden="1" customWidth="1"/>
    <col min="14866" max="14867" width="8" style="480" customWidth="1"/>
    <col min="14868" max="15104" width="9" style="480"/>
    <col min="15105" max="15105" width="30" style="480" customWidth="1"/>
    <col min="15106" max="15109" width="9.42578125" style="480" customWidth="1"/>
    <col min="15110" max="15110" width="10.28515625" style="480" customWidth="1"/>
    <col min="15111" max="15121" width="0" style="480" hidden="1" customWidth="1"/>
    <col min="15122" max="15123" width="8" style="480" customWidth="1"/>
    <col min="15124" max="15360" width="9" style="480"/>
    <col min="15361" max="15361" width="30" style="480" customWidth="1"/>
    <col min="15362" max="15365" width="9.42578125" style="480" customWidth="1"/>
    <col min="15366" max="15366" width="10.28515625" style="480" customWidth="1"/>
    <col min="15367" max="15377" width="0" style="480" hidden="1" customWidth="1"/>
    <col min="15378" max="15379" width="8" style="480" customWidth="1"/>
    <col min="15380" max="15616" width="9" style="480"/>
    <col min="15617" max="15617" width="30" style="480" customWidth="1"/>
    <col min="15618" max="15621" width="9.42578125" style="480" customWidth="1"/>
    <col min="15622" max="15622" width="10.28515625" style="480" customWidth="1"/>
    <col min="15623" max="15633" width="0" style="480" hidden="1" customWidth="1"/>
    <col min="15634" max="15635" width="8" style="480" customWidth="1"/>
    <col min="15636" max="15872" width="9" style="480"/>
    <col min="15873" max="15873" width="30" style="480" customWidth="1"/>
    <col min="15874" max="15877" width="9.42578125" style="480" customWidth="1"/>
    <col min="15878" max="15878" width="10.28515625" style="480" customWidth="1"/>
    <col min="15879" max="15889" width="0" style="480" hidden="1" customWidth="1"/>
    <col min="15890" max="15891" width="8" style="480" customWidth="1"/>
    <col min="15892" max="16128" width="9" style="480"/>
    <col min="16129" max="16129" width="30" style="480" customWidth="1"/>
    <col min="16130" max="16133" width="9.42578125" style="480" customWidth="1"/>
    <col min="16134" max="16134" width="10.28515625" style="480" customWidth="1"/>
    <col min="16135" max="16145" width="0" style="480" hidden="1" customWidth="1"/>
    <col min="16146" max="16147" width="8" style="480" customWidth="1"/>
    <col min="16148" max="16384" width="9" style="480"/>
  </cols>
  <sheetData>
    <row r="1" spans="1:16" ht="14.25">
      <c r="A1" s="492" t="s">
        <v>677</v>
      </c>
      <c r="B1" s="767"/>
      <c r="C1" s="767"/>
      <c r="D1" s="767"/>
      <c r="E1" s="767"/>
      <c r="F1" s="767"/>
    </row>
    <row r="2" spans="1:16" ht="15.75">
      <c r="A2" s="492" t="s">
        <v>678</v>
      </c>
      <c r="B2" s="628"/>
      <c r="C2" s="628"/>
      <c r="D2" s="628"/>
      <c r="E2" s="628"/>
      <c r="F2" s="628"/>
    </row>
    <row r="3" spans="1:16" s="481" customFormat="1" ht="15.75">
      <c r="A3" s="481" t="s">
        <v>679</v>
      </c>
      <c r="F3" s="482" t="s">
        <v>680</v>
      </c>
    </row>
    <row r="4" spans="1:16" ht="39.950000000000003" customHeight="1">
      <c r="A4" s="747" t="s">
        <v>681</v>
      </c>
      <c r="B4" s="768" t="s">
        <v>55</v>
      </c>
      <c r="C4" s="689"/>
      <c r="D4" s="689"/>
      <c r="E4" s="689"/>
      <c r="F4" s="769" t="s">
        <v>356</v>
      </c>
      <c r="H4" s="770"/>
    </row>
    <row r="5" spans="1:16" ht="39.950000000000003" customHeight="1">
      <c r="A5" s="771" t="s">
        <v>682</v>
      </c>
      <c r="B5" s="1564" t="s">
        <v>1553</v>
      </c>
      <c r="C5" s="1564" t="s">
        <v>1554</v>
      </c>
      <c r="D5" s="1564" t="s">
        <v>1555</v>
      </c>
      <c r="E5" s="1564" t="s">
        <v>1556</v>
      </c>
      <c r="F5" s="1564" t="s">
        <v>1557</v>
      </c>
      <c r="G5" s="346" t="s">
        <v>61</v>
      </c>
      <c r="H5" s="480" t="s">
        <v>118</v>
      </c>
      <c r="K5" s="480" t="s">
        <v>683</v>
      </c>
    </row>
    <row r="6" spans="1:16" ht="35.1" customHeight="1">
      <c r="A6" s="772" t="s">
        <v>684</v>
      </c>
      <c r="B6" s="773">
        <v>261461</v>
      </c>
      <c r="C6" s="773">
        <v>264124</v>
      </c>
      <c r="D6" s="773">
        <v>262792</v>
      </c>
      <c r="E6" s="773">
        <v>273955</v>
      </c>
      <c r="F6" s="773">
        <v>258447</v>
      </c>
      <c r="G6" s="346">
        <v>256254</v>
      </c>
      <c r="H6" s="480">
        <v>5207</v>
      </c>
      <c r="K6" s="480">
        <v>5207</v>
      </c>
      <c r="P6" s="480">
        <v>266788</v>
      </c>
    </row>
    <row r="7" spans="1:16" ht="35.1" customHeight="1">
      <c r="A7" s="774" t="s">
        <v>685</v>
      </c>
      <c r="B7" s="773">
        <v>10275</v>
      </c>
      <c r="C7" s="773">
        <v>10451</v>
      </c>
      <c r="D7" s="773">
        <v>10363</v>
      </c>
      <c r="E7" s="773">
        <v>10546</v>
      </c>
      <c r="F7" s="773">
        <v>9443</v>
      </c>
      <c r="G7" s="346">
        <v>9767</v>
      </c>
      <c r="H7" s="480">
        <v>508</v>
      </c>
      <c r="K7" s="480">
        <v>508</v>
      </c>
      <c r="P7" s="480">
        <v>10628</v>
      </c>
    </row>
    <row r="8" spans="1:16" ht="35.1" customHeight="1">
      <c r="A8" s="774" t="s">
        <v>686</v>
      </c>
      <c r="B8" s="775">
        <f t="shared" ref="B8:G8" si="0">B7/B6*100</f>
        <v>3.9298403968469486</v>
      </c>
      <c r="C8" s="775">
        <f t="shared" si="0"/>
        <v>3.9568535990671045</v>
      </c>
      <c r="D8" s="775">
        <f t="shared" si="0"/>
        <v>3.9434229352491705</v>
      </c>
      <c r="E8" s="775">
        <f t="shared" si="0"/>
        <v>3.8495373327736311</v>
      </c>
      <c r="F8" s="775">
        <f t="shared" si="0"/>
        <v>3.6537471899461016</v>
      </c>
      <c r="G8" s="776">
        <f t="shared" si="0"/>
        <v>3.811452699274938</v>
      </c>
      <c r="P8" s="480">
        <v>3.9836874222228884</v>
      </c>
    </row>
    <row r="9" spans="1:16" ht="35.1" customHeight="1">
      <c r="A9" s="774" t="s">
        <v>687</v>
      </c>
      <c r="B9" s="773">
        <v>3453</v>
      </c>
      <c r="C9" s="773">
        <v>3331</v>
      </c>
      <c r="D9" s="773">
        <v>3392</v>
      </c>
      <c r="E9" s="773">
        <v>3476</v>
      </c>
      <c r="F9" s="773">
        <v>2837</v>
      </c>
      <c r="G9" s="346">
        <v>3367</v>
      </c>
      <c r="H9" s="480">
        <v>86</v>
      </c>
      <c r="K9" s="480">
        <v>86</v>
      </c>
      <c r="P9" s="480">
        <v>3210</v>
      </c>
    </row>
    <row r="10" spans="1:16" ht="35.1" customHeight="1" thickBot="1">
      <c r="A10" s="777" t="s">
        <v>688</v>
      </c>
      <c r="B10" s="778">
        <f t="shared" ref="B10:G10" si="1">B9/B6*1000</f>
        <v>13.206558530717773</v>
      </c>
      <c r="C10" s="778">
        <f t="shared" si="1"/>
        <v>12.611500658781482</v>
      </c>
      <c r="D10" s="778">
        <f t="shared" si="1"/>
        <v>12.907546652866145</v>
      </c>
      <c r="E10" s="778">
        <f t="shared" si="1"/>
        <v>12.688215217827745</v>
      </c>
      <c r="F10" s="778">
        <f t="shared" si="1"/>
        <v>10.9771055574257</v>
      </c>
      <c r="G10" s="779">
        <f t="shared" si="1"/>
        <v>13.139307093742929</v>
      </c>
      <c r="P10" s="480">
        <v>12.032025428430064</v>
      </c>
    </row>
    <row r="11" spans="1:16" ht="35.1" customHeight="1">
      <c r="A11" s="780" t="s">
        <v>689</v>
      </c>
      <c r="B11" s="781">
        <f t="shared" ref="B11:G11" si="2">B6+B9</f>
        <v>264914</v>
      </c>
      <c r="C11" s="781">
        <f t="shared" si="2"/>
        <v>267455</v>
      </c>
      <c r="D11" s="781">
        <f t="shared" si="2"/>
        <v>266184</v>
      </c>
      <c r="E11" s="781">
        <f t="shared" si="2"/>
        <v>277431</v>
      </c>
      <c r="F11" s="781">
        <f t="shared" si="2"/>
        <v>261284</v>
      </c>
      <c r="G11" s="781">
        <f t="shared" si="2"/>
        <v>259621</v>
      </c>
      <c r="P11" s="480">
        <v>269998</v>
      </c>
    </row>
    <row r="12" spans="1:16" ht="15.75">
      <c r="A12" s="782"/>
      <c r="B12" s="491"/>
      <c r="C12" s="491"/>
      <c r="D12" s="491"/>
      <c r="E12" s="491"/>
      <c r="F12" s="491"/>
    </row>
    <row r="13" spans="1:16">
      <c r="B13" s="491"/>
      <c r="C13" s="491"/>
      <c r="D13" s="491"/>
      <c r="E13" s="491"/>
      <c r="F13" s="491"/>
    </row>
    <row r="14" spans="1:16">
      <c r="B14" s="491"/>
      <c r="C14" s="491"/>
      <c r="D14" s="491"/>
      <c r="E14" s="491"/>
      <c r="F14" s="491"/>
    </row>
    <row r="15" spans="1:16">
      <c r="B15" s="491"/>
      <c r="C15" s="491"/>
      <c r="D15" s="491"/>
      <c r="E15" s="491"/>
      <c r="F15" s="491"/>
    </row>
    <row r="16" spans="1:16">
      <c r="B16" s="491"/>
      <c r="C16" s="491"/>
      <c r="D16" s="491"/>
      <c r="E16" s="491"/>
      <c r="F16" s="491"/>
    </row>
    <row r="17" spans="2:6">
      <c r="B17" s="491"/>
      <c r="C17" s="491"/>
      <c r="D17" s="491"/>
      <c r="E17" s="491"/>
      <c r="F17" s="491"/>
    </row>
    <row r="18" spans="2:6">
      <c r="B18" s="491"/>
      <c r="C18" s="491"/>
      <c r="D18" s="491"/>
      <c r="E18" s="491"/>
      <c r="F18" s="491"/>
    </row>
    <row r="19" spans="2:6">
      <c r="B19" s="491"/>
      <c r="C19" s="491"/>
      <c r="D19" s="491"/>
      <c r="E19" s="491"/>
      <c r="F19" s="491"/>
    </row>
  </sheetData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J31"/>
  <sheetViews>
    <sheetView showGridLines="0" rightToLeft="1" view="pageBreakPreview" zoomScale="60" zoomScaleNormal="75" workbookViewId="0">
      <selection activeCell="U28" sqref="U28"/>
    </sheetView>
  </sheetViews>
  <sheetFormatPr defaultRowHeight="15.75"/>
  <cols>
    <col min="1" max="1" width="40.42578125" style="35" customWidth="1"/>
    <col min="2" max="10" width="12" style="35" customWidth="1"/>
    <col min="11" max="256" width="9" style="35"/>
    <col min="257" max="257" width="40.42578125" style="35" customWidth="1"/>
    <col min="258" max="266" width="12" style="35" customWidth="1"/>
    <col min="267" max="512" width="9" style="35"/>
    <col min="513" max="513" width="40.42578125" style="35" customWidth="1"/>
    <col min="514" max="522" width="12" style="35" customWidth="1"/>
    <col min="523" max="768" width="9" style="35"/>
    <col min="769" max="769" width="40.42578125" style="35" customWidth="1"/>
    <col min="770" max="778" width="12" style="35" customWidth="1"/>
    <col min="779" max="1024" width="9" style="35"/>
    <col min="1025" max="1025" width="40.42578125" style="35" customWidth="1"/>
    <col min="1026" max="1034" width="12" style="35" customWidth="1"/>
    <col min="1035" max="1280" width="9" style="35"/>
    <col min="1281" max="1281" width="40.42578125" style="35" customWidth="1"/>
    <col min="1282" max="1290" width="12" style="35" customWidth="1"/>
    <col min="1291" max="1536" width="9" style="35"/>
    <col min="1537" max="1537" width="40.42578125" style="35" customWidth="1"/>
    <col min="1538" max="1546" width="12" style="35" customWidth="1"/>
    <col min="1547" max="1792" width="9" style="35"/>
    <col min="1793" max="1793" width="40.42578125" style="35" customWidth="1"/>
    <col min="1794" max="1802" width="12" style="35" customWidth="1"/>
    <col min="1803" max="2048" width="9" style="35"/>
    <col min="2049" max="2049" width="40.42578125" style="35" customWidth="1"/>
    <col min="2050" max="2058" width="12" style="35" customWidth="1"/>
    <col min="2059" max="2304" width="9" style="35"/>
    <col min="2305" max="2305" width="40.42578125" style="35" customWidth="1"/>
    <col min="2306" max="2314" width="12" style="35" customWidth="1"/>
    <col min="2315" max="2560" width="9" style="35"/>
    <col min="2561" max="2561" width="40.42578125" style="35" customWidth="1"/>
    <col min="2562" max="2570" width="12" style="35" customWidth="1"/>
    <col min="2571" max="2816" width="9" style="35"/>
    <col min="2817" max="2817" width="40.42578125" style="35" customWidth="1"/>
    <col min="2818" max="2826" width="12" style="35" customWidth="1"/>
    <col min="2827" max="3072" width="9" style="35"/>
    <col min="3073" max="3073" width="40.42578125" style="35" customWidth="1"/>
    <col min="3074" max="3082" width="12" style="35" customWidth="1"/>
    <col min="3083" max="3328" width="9" style="35"/>
    <col min="3329" max="3329" width="40.42578125" style="35" customWidth="1"/>
    <col min="3330" max="3338" width="12" style="35" customWidth="1"/>
    <col min="3339" max="3584" width="9" style="35"/>
    <col min="3585" max="3585" width="40.42578125" style="35" customWidth="1"/>
    <col min="3586" max="3594" width="12" style="35" customWidth="1"/>
    <col min="3595" max="3840" width="9" style="35"/>
    <col min="3841" max="3841" width="40.42578125" style="35" customWidth="1"/>
    <col min="3842" max="3850" width="12" style="35" customWidth="1"/>
    <col min="3851" max="4096" width="9" style="35"/>
    <col min="4097" max="4097" width="40.42578125" style="35" customWidth="1"/>
    <col min="4098" max="4106" width="12" style="35" customWidth="1"/>
    <col min="4107" max="4352" width="9" style="35"/>
    <col min="4353" max="4353" width="40.42578125" style="35" customWidth="1"/>
    <col min="4354" max="4362" width="12" style="35" customWidth="1"/>
    <col min="4363" max="4608" width="9" style="35"/>
    <col min="4609" max="4609" width="40.42578125" style="35" customWidth="1"/>
    <col min="4610" max="4618" width="12" style="35" customWidth="1"/>
    <col min="4619" max="4864" width="9" style="35"/>
    <col min="4865" max="4865" width="40.42578125" style="35" customWidth="1"/>
    <col min="4866" max="4874" width="12" style="35" customWidth="1"/>
    <col min="4875" max="5120" width="9" style="35"/>
    <col min="5121" max="5121" width="40.42578125" style="35" customWidth="1"/>
    <col min="5122" max="5130" width="12" style="35" customWidth="1"/>
    <col min="5131" max="5376" width="9" style="35"/>
    <col min="5377" max="5377" width="40.42578125" style="35" customWidth="1"/>
    <col min="5378" max="5386" width="12" style="35" customWidth="1"/>
    <col min="5387" max="5632" width="9" style="35"/>
    <col min="5633" max="5633" width="40.42578125" style="35" customWidth="1"/>
    <col min="5634" max="5642" width="12" style="35" customWidth="1"/>
    <col min="5643" max="5888" width="9" style="35"/>
    <col min="5889" max="5889" width="40.42578125" style="35" customWidth="1"/>
    <col min="5890" max="5898" width="12" style="35" customWidth="1"/>
    <col min="5899" max="6144" width="9" style="35"/>
    <col min="6145" max="6145" width="40.42578125" style="35" customWidth="1"/>
    <col min="6146" max="6154" width="12" style="35" customWidth="1"/>
    <col min="6155" max="6400" width="9" style="35"/>
    <col min="6401" max="6401" width="40.42578125" style="35" customWidth="1"/>
    <col min="6402" max="6410" width="12" style="35" customWidth="1"/>
    <col min="6411" max="6656" width="9" style="35"/>
    <col min="6657" max="6657" width="40.42578125" style="35" customWidth="1"/>
    <col min="6658" max="6666" width="12" style="35" customWidth="1"/>
    <col min="6667" max="6912" width="9" style="35"/>
    <col min="6913" max="6913" width="40.42578125" style="35" customWidth="1"/>
    <col min="6914" max="6922" width="12" style="35" customWidth="1"/>
    <col min="6923" max="7168" width="9" style="35"/>
    <col min="7169" max="7169" width="40.42578125" style="35" customWidth="1"/>
    <col min="7170" max="7178" width="12" style="35" customWidth="1"/>
    <col min="7179" max="7424" width="9" style="35"/>
    <col min="7425" max="7425" width="40.42578125" style="35" customWidth="1"/>
    <col min="7426" max="7434" width="12" style="35" customWidth="1"/>
    <col min="7435" max="7680" width="9" style="35"/>
    <col min="7681" max="7681" width="40.42578125" style="35" customWidth="1"/>
    <col min="7682" max="7690" width="12" style="35" customWidth="1"/>
    <col min="7691" max="7936" width="9" style="35"/>
    <col min="7937" max="7937" width="40.42578125" style="35" customWidth="1"/>
    <col min="7938" max="7946" width="12" style="35" customWidth="1"/>
    <col min="7947" max="8192" width="9" style="35"/>
    <col min="8193" max="8193" width="40.42578125" style="35" customWidth="1"/>
    <col min="8194" max="8202" width="12" style="35" customWidth="1"/>
    <col min="8203" max="8448" width="9" style="35"/>
    <col min="8449" max="8449" width="40.42578125" style="35" customWidth="1"/>
    <col min="8450" max="8458" width="12" style="35" customWidth="1"/>
    <col min="8459" max="8704" width="9" style="35"/>
    <col min="8705" max="8705" width="40.42578125" style="35" customWidth="1"/>
    <col min="8706" max="8714" width="12" style="35" customWidth="1"/>
    <col min="8715" max="8960" width="9" style="35"/>
    <col min="8961" max="8961" width="40.42578125" style="35" customWidth="1"/>
    <col min="8962" max="8970" width="12" style="35" customWidth="1"/>
    <col min="8971" max="9216" width="9" style="35"/>
    <col min="9217" max="9217" width="40.42578125" style="35" customWidth="1"/>
    <col min="9218" max="9226" width="12" style="35" customWidth="1"/>
    <col min="9227" max="9472" width="9" style="35"/>
    <col min="9473" max="9473" width="40.42578125" style="35" customWidth="1"/>
    <col min="9474" max="9482" width="12" style="35" customWidth="1"/>
    <col min="9483" max="9728" width="9" style="35"/>
    <col min="9729" max="9729" width="40.42578125" style="35" customWidth="1"/>
    <col min="9730" max="9738" width="12" style="35" customWidth="1"/>
    <col min="9739" max="9984" width="9" style="35"/>
    <col min="9985" max="9985" width="40.42578125" style="35" customWidth="1"/>
    <col min="9986" max="9994" width="12" style="35" customWidth="1"/>
    <col min="9995" max="10240" width="9" style="35"/>
    <col min="10241" max="10241" width="40.42578125" style="35" customWidth="1"/>
    <col min="10242" max="10250" width="12" style="35" customWidth="1"/>
    <col min="10251" max="10496" width="9" style="35"/>
    <col min="10497" max="10497" width="40.42578125" style="35" customWidth="1"/>
    <col min="10498" max="10506" width="12" style="35" customWidth="1"/>
    <col min="10507" max="10752" width="9" style="35"/>
    <col min="10753" max="10753" width="40.42578125" style="35" customWidth="1"/>
    <col min="10754" max="10762" width="12" style="35" customWidth="1"/>
    <col min="10763" max="11008" width="9" style="35"/>
    <col min="11009" max="11009" width="40.42578125" style="35" customWidth="1"/>
    <col min="11010" max="11018" width="12" style="35" customWidth="1"/>
    <col min="11019" max="11264" width="9" style="35"/>
    <col min="11265" max="11265" width="40.42578125" style="35" customWidth="1"/>
    <col min="11266" max="11274" width="12" style="35" customWidth="1"/>
    <col min="11275" max="11520" width="9" style="35"/>
    <col min="11521" max="11521" width="40.42578125" style="35" customWidth="1"/>
    <col min="11522" max="11530" width="12" style="35" customWidth="1"/>
    <col min="11531" max="11776" width="9" style="35"/>
    <col min="11777" max="11777" width="40.42578125" style="35" customWidth="1"/>
    <col min="11778" max="11786" width="12" style="35" customWidth="1"/>
    <col min="11787" max="12032" width="9" style="35"/>
    <col min="12033" max="12033" width="40.42578125" style="35" customWidth="1"/>
    <col min="12034" max="12042" width="12" style="35" customWidth="1"/>
    <col min="12043" max="12288" width="9" style="35"/>
    <col min="12289" max="12289" width="40.42578125" style="35" customWidth="1"/>
    <col min="12290" max="12298" width="12" style="35" customWidth="1"/>
    <col min="12299" max="12544" width="9" style="35"/>
    <col min="12545" max="12545" width="40.42578125" style="35" customWidth="1"/>
    <col min="12546" max="12554" width="12" style="35" customWidth="1"/>
    <col min="12555" max="12800" width="9" style="35"/>
    <col min="12801" max="12801" width="40.42578125" style="35" customWidth="1"/>
    <col min="12802" max="12810" width="12" style="35" customWidth="1"/>
    <col min="12811" max="13056" width="9" style="35"/>
    <col min="13057" max="13057" width="40.42578125" style="35" customWidth="1"/>
    <col min="13058" max="13066" width="12" style="35" customWidth="1"/>
    <col min="13067" max="13312" width="9" style="35"/>
    <col min="13313" max="13313" width="40.42578125" style="35" customWidth="1"/>
    <col min="13314" max="13322" width="12" style="35" customWidth="1"/>
    <col min="13323" max="13568" width="9" style="35"/>
    <col min="13569" max="13569" width="40.42578125" style="35" customWidth="1"/>
    <col min="13570" max="13578" width="12" style="35" customWidth="1"/>
    <col min="13579" max="13824" width="9" style="35"/>
    <col min="13825" max="13825" width="40.42578125" style="35" customWidth="1"/>
    <col min="13826" max="13834" width="12" style="35" customWidth="1"/>
    <col min="13835" max="14080" width="9" style="35"/>
    <col min="14081" max="14081" width="40.42578125" style="35" customWidth="1"/>
    <col min="14082" max="14090" width="12" style="35" customWidth="1"/>
    <col min="14091" max="14336" width="9" style="35"/>
    <col min="14337" max="14337" width="40.42578125" style="35" customWidth="1"/>
    <col min="14338" max="14346" width="12" style="35" customWidth="1"/>
    <col min="14347" max="14592" width="9" style="35"/>
    <col min="14593" max="14593" width="40.42578125" style="35" customWidth="1"/>
    <col min="14594" max="14602" width="12" style="35" customWidth="1"/>
    <col min="14603" max="14848" width="9" style="35"/>
    <col min="14849" max="14849" width="40.42578125" style="35" customWidth="1"/>
    <col min="14850" max="14858" width="12" style="35" customWidth="1"/>
    <col min="14859" max="15104" width="9" style="35"/>
    <col min="15105" max="15105" width="40.42578125" style="35" customWidth="1"/>
    <col min="15106" max="15114" width="12" style="35" customWidth="1"/>
    <col min="15115" max="15360" width="9" style="35"/>
    <col min="15361" max="15361" width="40.42578125" style="35" customWidth="1"/>
    <col min="15362" max="15370" width="12" style="35" customWidth="1"/>
    <col min="15371" max="15616" width="9" style="35"/>
    <col min="15617" max="15617" width="40.42578125" style="35" customWidth="1"/>
    <col min="15618" max="15626" width="12" style="35" customWidth="1"/>
    <col min="15627" max="15872" width="9" style="35"/>
    <col min="15873" max="15873" width="40.42578125" style="35" customWidth="1"/>
    <col min="15874" max="15882" width="12" style="35" customWidth="1"/>
    <col min="15883" max="16128" width="9" style="35"/>
    <col min="16129" max="16129" width="40.42578125" style="35" customWidth="1"/>
    <col min="16130" max="16138" width="12" style="35" customWidth="1"/>
    <col min="16139" max="16384" width="9" style="35"/>
  </cols>
  <sheetData>
    <row r="1" spans="1:10" ht="18.75">
      <c r="A1" s="783" t="s">
        <v>690</v>
      </c>
      <c r="B1" s="784"/>
      <c r="C1" s="784"/>
      <c r="D1" s="784"/>
      <c r="E1" s="784"/>
      <c r="F1" s="784"/>
      <c r="G1" s="784"/>
      <c r="H1" s="784"/>
      <c r="I1" s="784"/>
      <c r="J1" s="784"/>
    </row>
    <row r="2" spans="1:10">
      <c r="A2" s="784" t="s">
        <v>691</v>
      </c>
      <c r="B2" s="784"/>
      <c r="C2" s="784"/>
      <c r="D2" s="784"/>
      <c r="E2" s="784"/>
      <c r="F2" s="784"/>
      <c r="G2" s="784"/>
      <c r="H2" s="784"/>
      <c r="I2" s="784"/>
      <c r="J2" s="784"/>
    </row>
    <row r="3" spans="1:10" ht="13.5" customHeight="1">
      <c r="A3" s="35" t="s">
        <v>692</v>
      </c>
      <c r="F3" s="204"/>
      <c r="G3" s="204"/>
      <c r="H3" s="204"/>
      <c r="I3" s="204"/>
      <c r="J3" s="204" t="s">
        <v>693</v>
      </c>
    </row>
    <row r="4" spans="1:10" ht="18" customHeight="1">
      <c r="A4" s="785"/>
      <c r="B4" s="786" t="s">
        <v>681</v>
      </c>
      <c r="C4" s="787"/>
      <c r="D4" s="787"/>
      <c r="E4" s="787"/>
      <c r="F4" s="788"/>
      <c r="G4" s="788"/>
      <c r="H4" s="788"/>
      <c r="I4" s="788"/>
      <c r="J4" s="486" t="s">
        <v>682</v>
      </c>
    </row>
    <row r="5" spans="1:10" ht="78.75">
      <c r="A5" s="789" t="s">
        <v>59</v>
      </c>
      <c r="B5" s="212" t="s">
        <v>694</v>
      </c>
      <c r="C5" s="784"/>
      <c r="D5" s="204" t="s">
        <v>695</v>
      </c>
      <c r="E5" s="790" t="s">
        <v>696</v>
      </c>
      <c r="F5" s="790" t="s">
        <v>697</v>
      </c>
      <c r="G5" s="791" t="s">
        <v>698</v>
      </c>
      <c r="H5" s="790" t="s">
        <v>699</v>
      </c>
      <c r="I5" s="790" t="s">
        <v>700</v>
      </c>
      <c r="J5" s="791" t="s">
        <v>701</v>
      </c>
    </row>
    <row r="6" spans="1:10" ht="63">
      <c r="A6" s="789" t="s">
        <v>64</v>
      </c>
      <c r="B6" s="791" t="s">
        <v>702</v>
      </c>
      <c r="C6" s="792" t="s">
        <v>1</v>
      </c>
      <c r="D6" s="793" t="s">
        <v>2</v>
      </c>
      <c r="E6" s="790" t="s">
        <v>703</v>
      </c>
      <c r="F6" s="790" t="s">
        <v>704</v>
      </c>
      <c r="G6" s="790" t="s">
        <v>705</v>
      </c>
      <c r="H6" s="790" t="s">
        <v>706</v>
      </c>
      <c r="I6" s="790" t="s">
        <v>707</v>
      </c>
      <c r="J6" s="790" t="s">
        <v>708</v>
      </c>
    </row>
    <row r="7" spans="1:10" ht="20.100000000000001" customHeight="1">
      <c r="A7" s="379" t="s">
        <v>134</v>
      </c>
      <c r="B7" s="1864">
        <v>4243</v>
      </c>
      <c r="C7" s="1864">
        <v>392</v>
      </c>
      <c r="D7" s="1864">
        <f>SUM(B7:C8)</f>
        <v>4635</v>
      </c>
      <c r="E7" s="1864">
        <v>32</v>
      </c>
      <c r="F7" s="1864">
        <f>SUM(D7:E8)</f>
        <v>4667</v>
      </c>
      <c r="G7" s="1865">
        <f>E7/D7*1000</f>
        <v>6.9039913700107878</v>
      </c>
      <c r="H7" s="1864">
        <v>538</v>
      </c>
      <c r="I7" s="1865">
        <f>H7/D7*1000</f>
        <v>116.07335490830637</v>
      </c>
      <c r="J7" s="1865">
        <v>33</v>
      </c>
    </row>
    <row r="8" spans="1:10" ht="20.100000000000001" customHeight="1">
      <c r="A8" s="380" t="s">
        <v>135</v>
      </c>
      <c r="B8" s="1838"/>
      <c r="C8" s="1838"/>
      <c r="D8" s="1840"/>
      <c r="E8" s="1838"/>
      <c r="F8" s="1840"/>
      <c r="G8" s="1841"/>
      <c r="H8" s="1838"/>
      <c r="I8" s="1841"/>
      <c r="J8" s="1838"/>
    </row>
    <row r="9" spans="1:10" ht="20.100000000000001" customHeight="1">
      <c r="A9" s="794" t="s">
        <v>709</v>
      </c>
      <c r="B9" s="1838">
        <v>2690</v>
      </c>
      <c r="C9" s="1838">
        <v>1221</v>
      </c>
      <c r="D9" s="1840">
        <f>SUM(B9:C10)</f>
        <v>3911</v>
      </c>
      <c r="E9" s="1838">
        <v>36</v>
      </c>
      <c r="F9" s="1840">
        <f>SUM(D9:E10)</f>
        <v>3947</v>
      </c>
      <c r="G9" s="1841">
        <f>E9/D9*1000</f>
        <v>9.2048069547430327</v>
      </c>
      <c r="H9" s="1840">
        <v>353</v>
      </c>
      <c r="I9" s="1841">
        <f>H9/D9*1000</f>
        <v>90.258245972896958</v>
      </c>
      <c r="J9" s="1838">
        <v>0</v>
      </c>
    </row>
    <row r="10" spans="1:10" ht="20.100000000000001" customHeight="1">
      <c r="A10" s="795" t="s">
        <v>137</v>
      </c>
      <c r="B10" s="1839"/>
      <c r="C10" s="1839"/>
      <c r="D10" s="1840"/>
      <c r="E10" s="1839"/>
      <c r="F10" s="1840"/>
      <c r="G10" s="1841"/>
      <c r="H10" s="1840"/>
      <c r="I10" s="1841"/>
      <c r="J10" s="1839"/>
    </row>
    <row r="11" spans="1:10" ht="20.100000000000001" customHeight="1">
      <c r="A11" s="789" t="s">
        <v>670</v>
      </c>
      <c r="B11" s="1839">
        <v>1358</v>
      </c>
      <c r="C11" s="1839">
        <v>338</v>
      </c>
      <c r="D11" s="1840">
        <f>SUM(B11:C12)</f>
        <v>1696</v>
      </c>
      <c r="E11" s="1839">
        <v>14</v>
      </c>
      <c r="F11" s="1840">
        <f>SUM(D11:E12)</f>
        <v>1710</v>
      </c>
      <c r="G11" s="1841">
        <f>E11/D11*1000</f>
        <v>8.2547169811320753</v>
      </c>
      <c r="H11" s="1840">
        <v>147</v>
      </c>
      <c r="I11" s="1841">
        <f>H11/D11*1000</f>
        <v>86.674528301886795</v>
      </c>
      <c r="J11" s="1863">
        <v>7</v>
      </c>
    </row>
    <row r="12" spans="1:10" ht="20.100000000000001" customHeight="1">
      <c r="A12" s="795" t="s">
        <v>139</v>
      </c>
      <c r="B12" s="1840"/>
      <c r="C12" s="1840"/>
      <c r="D12" s="1840"/>
      <c r="E12" s="1840"/>
      <c r="F12" s="1840"/>
      <c r="G12" s="1841"/>
      <c r="H12" s="1840"/>
      <c r="I12" s="1841"/>
      <c r="J12" s="1840"/>
    </row>
    <row r="13" spans="1:10" ht="20.100000000000001" customHeight="1">
      <c r="A13" s="789" t="s">
        <v>140</v>
      </c>
      <c r="B13" s="1840">
        <v>53675</v>
      </c>
      <c r="C13" s="1840">
        <v>176</v>
      </c>
      <c r="D13" s="1840">
        <f>SUM(B13:C14)</f>
        <v>53851</v>
      </c>
      <c r="E13" s="1840">
        <v>297</v>
      </c>
      <c r="F13" s="1840">
        <f>SUM(D13:E14)</f>
        <v>54148</v>
      </c>
      <c r="G13" s="1841">
        <f>E13/D13*1000</f>
        <v>5.5152179161018369</v>
      </c>
      <c r="H13" s="1840">
        <v>4897</v>
      </c>
      <c r="I13" s="1841">
        <f>H13/D13*1000</f>
        <v>90.936101465153854</v>
      </c>
      <c r="J13" s="1841">
        <v>457</v>
      </c>
    </row>
    <row r="14" spans="1:10" ht="20.100000000000001" customHeight="1">
      <c r="A14" s="795" t="s">
        <v>157</v>
      </c>
      <c r="B14" s="1840"/>
      <c r="C14" s="1840"/>
      <c r="D14" s="1840"/>
      <c r="E14" s="1840"/>
      <c r="F14" s="1840"/>
      <c r="G14" s="1841"/>
      <c r="H14" s="1840"/>
      <c r="I14" s="1841"/>
      <c r="J14" s="1840"/>
    </row>
    <row r="15" spans="1:10" ht="20.100000000000001" customHeight="1">
      <c r="A15" s="789" t="s">
        <v>141</v>
      </c>
      <c r="B15" s="1840">
        <v>17831</v>
      </c>
      <c r="C15" s="1840">
        <v>95</v>
      </c>
      <c r="D15" s="1840">
        <f>SUM(B15:C16)</f>
        <v>17926</v>
      </c>
      <c r="E15" s="1840">
        <v>153</v>
      </c>
      <c r="F15" s="1840">
        <f>SUM(D15:E16)</f>
        <v>18079</v>
      </c>
      <c r="G15" s="1841">
        <f>E15/D15*1000</f>
        <v>8.5350886979805871</v>
      </c>
      <c r="H15" s="1840">
        <v>2110</v>
      </c>
      <c r="I15" s="1841">
        <f>H15/D15*1000</f>
        <v>117.70612518130091</v>
      </c>
      <c r="J15" s="1841">
        <v>75</v>
      </c>
    </row>
    <row r="16" spans="1:10" ht="20.100000000000001" customHeight="1">
      <c r="A16" s="795" t="s">
        <v>710</v>
      </c>
      <c r="B16" s="1840"/>
      <c r="C16" s="1840"/>
      <c r="D16" s="1840"/>
      <c r="E16" s="1840"/>
      <c r="F16" s="1840"/>
      <c r="G16" s="1841"/>
      <c r="H16" s="1840"/>
      <c r="I16" s="1841"/>
      <c r="J16" s="1840"/>
    </row>
    <row r="17" spans="1:10" ht="20.100000000000001" customHeight="1">
      <c r="A17" s="641" t="s">
        <v>142</v>
      </c>
      <c r="B17" s="1840">
        <v>9925</v>
      </c>
      <c r="C17" s="1840">
        <v>110</v>
      </c>
      <c r="D17" s="1840">
        <f>SUM(B17:C18)</f>
        <v>10035</v>
      </c>
      <c r="E17" s="1840">
        <v>88</v>
      </c>
      <c r="F17" s="1840">
        <f>SUM(D17:E18)</f>
        <v>10123</v>
      </c>
      <c r="G17" s="1841">
        <f>E17/D17*1000</f>
        <v>8.7693074240159437</v>
      </c>
      <c r="H17" s="1840">
        <v>1033</v>
      </c>
      <c r="I17" s="1841">
        <f>H17/D17*1000</f>
        <v>102.93971101145989</v>
      </c>
      <c r="J17" s="1841">
        <v>41</v>
      </c>
    </row>
    <row r="18" spans="1:10" ht="20.100000000000001" customHeight="1">
      <c r="A18" s="642" t="s">
        <v>143</v>
      </c>
      <c r="B18" s="1840"/>
      <c r="C18" s="1840"/>
      <c r="D18" s="1840"/>
      <c r="E18" s="1840"/>
      <c r="F18" s="1840"/>
      <c r="G18" s="1841"/>
      <c r="H18" s="1840"/>
      <c r="I18" s="1841"/>
      <c r="J18" s="1840"/>
    </row>
    <row r="19" spans="1:10" ht="20.100000000000001" customHeight="1">
      <c r="A19" s="789" t="s">
        <v>144</v>
      </c>
      <c r="B19" s="1840">
        <v>1470</v>
      </c>
      <c r="C19" s="1840">
        <v>69</v>
      </c>
      <c r="D19" s="1840">
        <f>SUM(B19:C20)</f>
        <v>1539</v>
      </c>
      <c r="E19" s="1840">
        <v>23</v>
      </c>
      <c r="F19" s="1840">
        <f>SUM(D19:E20)</f>
        <v>1562</v>
      </c>
      <c r="G19" s="1841">
        <f>E19/D19*1000</f>
        <v>14.944769330734243</v>
      </c>
      <c r="H19" s="1840">
        <v>377</v>
      </c>
      <c r="I19" s="1841">
        <f>H19/D19*1000</f>
        <v>244.96426250812215</v>
      </c>
      <c r="J19" s="1841">
        <v>0</v>
      </c>
    </row>
    <row r="20" spans="1:10" ht="20.100000000000001" customHeight="1">
      <c r="A20" s="795" t="s">
        <v>145</v>
      </c>
      <c r="B20" s="1840"/>
      <c r="C20" s="1840"/>
      <c r="D20" s="1840"/>
      <c r="E20" s="1840"/>
      <c r="F20" s="1840"/>
      <c r="G20" s="1841"/>
      <c r="H20" s="1840"/>
      <c r="I20" s="1841"/>
      <c r="J20" s="1840"/>
    </row>
    <row r="21" spans="1:10" ht="20.100000000000001" customHeight="1">
      <c r="A21" s="789" t="s">
        <v>146</v>
      </c>
      <c r="B21" s="1840">
        <v>353</v>
      </c>
      <c r="C21" s="1840">
        <v>27</v>
      </c>
      <c r="D21" s="1840">
        <f>SUM(B21:C22)</f>
        <v>380</v>
      </c>
      <c r="E21" s="1840">
        <v>7</v>
      </c>
      <c r="F21" s="1840">
        <f>SUM(D21:E22)</f>
        <v>387</v>
      </c>
      <c r="G21" s="1841">
        <f>E21/D21*1000</f>
        <v>18.421052631578945</v>
      </c>
      <c r="H21" s="1840">
        <v>72</v>
      </c>
      <c r="I21" s="1841">
        <f>H21/D21*1000</f>
        <v>189.47368421052633</v>
      </c>
      <c r="J21" s="1841">
        <v>0</v>
      </c>
    </row>
    <row r="22" spans="1:10" ht="20.100000000000001" customHeight="1">
      <c r="A22" s="795" t="s">
        <v>147</v>
      </c>
      <c r="B22" s="1840"/>
      <c r="C22" s="1840"/>
      <c r="D22" s="1840"/>
      <c r="E22" s="1840"/>
      <c r="F22" s="1840"/>
      <c r="G22" s="1841"/>
      <c r="H22" s="1840"/>
      <c r="I22" s="1841"/>
      <c r="J22" s="1840"/>
    </row>
    <row r="23" spans="1:10" ht="20.100000000000001" customHeight="1">
      <c r="A23" s="789" t="s">
        <v>671</v>
      </c>
      <c r="B23" s="1840">
        <v>3123</v>
      </c>
      <c r="C23" s="1840">
        <v>432</v>
      </c>
      <c r="D23" s="1840">
        <f>SUM(B23:C24)</f>
        <v>3555</v>
      </c>
      <c r="E23" s="1840">
        <v>15</v>
      </c>
      <c r="F23" s="1840">
        <f>SUM(D23:E24)</f>
        <v>3570</v>
      </c>
      <c r="G23" s="1841">
        <f>E23/D23*1000</f>
        <v>4.2194092827004219</v>
      </c>
      <c r="H23" s="1840">
        <v>389</v>
      </c>
      <c r="I23" s="1841">
        <f>H23/D23*1000</f>
        <v>109.42334739803094</v>
      </c>
      <c r="J23" s="1841">
        <v>16</v>
      </c>
    </row>
    <row r="24" spans="1:10" ht="20.100000000000001" customHeight="1">
      <c r="A24" s="795" t="s">
        <v>164</v>
      </c>
      <c r="B24" s="1840"/>
      <c r="C24" s="1840"/>
      <c r="D24" s="1840"/>
      <c r="E24" s="1840"/>
      <c r="F24" s="1840"/>
      <c r="G24" s="1841"/>
      <c r="H24" s="1840"/>
      <c r="I24" s="1841"/>
      <c r="J24" s="1840"/>
    </row>
    <row r="25" spans="1:10" ht="20.100000000000001" customHeight="1">
      <c r="A25" s="789" t="s">
        <v>371</v>
      </c>
      <c r="B25" s="1840">
        <v>2076</v>
      </c>
      <c r="C25" s="1840">
        <v>211</v>
      </c>
      <c r="D25" s="1840">
        <f>SUM(B25:C26)</f>
        <v>2287</v>
      </c>
      <c r="E25" s="1840">
        <v>33</v>
      </c>
      <c r="F25" s="1840">
        <f>SUM(D25:E26)</f>
        <v>2320</v>
      </c>
      <c r="G25" s="1841">
        <f>E25/D25*1000</f>
        <v>14.429383471797115</v>
      </c>
      <c r="H25" s="1840">
        <v>51</v>
      </c>
      <c r="I25" s="1841">
        <f>H25/D25*1000</f>
        <v>22.299956274595541</v>
      </c>
      <c r="J25" s="1841">
        <v>8</v>
      </c>
    </row>
    <row r="26" spans="1:10" ht="20.100000000000001" customHeight="1">
      <c r="A26" s="795" t="s">
        <v>372</v>
      </c>
      <c r="B26" s="1840"/>
      <c r="C26" s="1840"/>
      <c r="D26" s="1840"/>
      <c r="E26" s="1840"/>
      <c r="F26" s="1840"/>
      <c r="G26" s="1841"/>
      <c r="H26" s="1840"/>
      <c r="I26" s="1841"/>
      <c r="J26" s="1840"/>
    </row>
    <row r="27" spans="1:10" ht="20.100000000000001" customHeight="1">
      <c r="A27" s="386" t="s">
        <v>150</v>
      </c>
      <c r="B27" s="1838">
        <v>161</v>
      </c>
      <c r="C27" s="1838">
        <v>26</v>
      </c>
      <c r="D27" s="1840">
        <f>SUM(B27:C28)</f>
        <v>187</v>
      </c>
      <c r="E27" s="1838">
        <v>2</v>
      </c>
      <c r="F27" s="1840">
        <f>SUM(D27:E28)</f>
        <v>189</v>
      </c>
      <c r="G27" s="1841">
        <f>E27/D27*1000</f>
        <v>10.695187165775401</v>
      </c>
      <c r="H27" s="1838">
        <v>5</v>
      </c>
      <c r="I27" s="1842">
        <f>H27/D27*1000</f>
        <v>26.737967914438503</v>
      </c>
      <c r="J27" s="1838">
        <v>0</v>
      </c>
    </row>
    <row r="28" spans="1:10" ht="20.100000000000001" customHeight="1" thickBot="1">
      <c r="A28" s="387" t="s">
        <v>151</v>
      </c>
      <c r="B28" s="1859"/>
      <c r="C28" s="1859"/>
      <c r="D28" s="1840"/>
      <c r="E28" s="1859"/>
      <c r="F28" s="1840"/>
      <c r="G28" s="1841"/>
      <c r="H28" s="1859"/>
      <c r="I28" s="1863"/>
      <c r="J28" s="1859"/>
    </row>
    <row r="29" spans="1:10" s="799" customFormat="1" ht="30" customHeight="1">
      <c r="A29" s="796" t="s">
        <v>711</v>
      </c>
      <c r="B29" s="797">
        <f>SUM(B7:B28)</f>
        <v>96905</v>
      </c>
      <c r="C29" s="797">
        <f t="shared" ref="C29:J29" si="0">SUM(C7:C28)</f>
        <v>3097</v>
      </c>
      <c r="D29" s="797">
        <f t="shared" si="0"/>
        <v>100002</v>
      </c>
      <c r="E29" s="797">
        <f t="shared" si="0"/>
        <v>700</v>
      </c>
      <c r="F29" s="797">
        <f t="shared" si="0"/>
        <v>100702</v>
      </c>
      <c r="G29" s="797">
        <f>E29/D29*1000</f>
        <v>6.9998600027999442</v>
      </c>
      <c r="H29" s="797">
        <f t="shared" si="0"/>
        <v>9972</v>
      </c>
      <c r="I29" s="798">
        <f>H29/D29*1000</f>
        <v>99.718005639887195</v>
      </c>
      <c r="J29" s="797">
        <f t="shared" si="0"/>
        <v>637</v>
      </c>
    </row>
    <row r="30" spans="1:10" ht="20.100000000000001" customHeight="1">
      <c r="A30" s="800" t="s">
        <v>154</v>
      </c>
    </row>
    <row r="31" spans="1:10">
      <c r="A31" s="1855" t="s">
        <v>1567</v>
      </c>
      <c r="B31" s="1855"/>
      <c r="C31" s="1855"/>
      <c r="D31" s="1855"/>
      <c r="E31" s="1855"/>
    </row>
  </sheetData>
  <mergeCells count="100">
    <mergeCell ref="H7:H8"/>
    <mergeCell ref="I7:I8"/>
    <mergeCell ref="J7:J8"/>
    <mergeCell ref="B9:B10"/>
    <mergeCell ref="C9:C10"/>
    <mergeCell ref="D9:D10"/>
    <mergeCell ref="E9:E10"/>
    <mergeCell ref="F9:F10"/>
    <mergeCell ref="G9:G10"/>
    <mergeCell ref="H9:H10"/>
    <mergeCell ref="B7:B8"/>
    <mergeCell ref="C7:C8"/>
    <mergeCell ref="D7:D8"/>
    <mergeCell ref="E7:E8"/>
    <mergeCell ref="F7:F8"/>
    <mergeCell ref="G7:G8"/>
    <mergeCell ref="I9:I10"/>
    <mergeCell ref="J9:J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J13:J14"/>
    <mergeCell ref="H15:H16"/>
    <mergeCell ref="I15:I16"/>
    <mergeCell ref="J15:J16"/>
    <mergeCell ref="G15:G16"/>
    <mergeCell ref="F17:F18"/>
    <mergeCell ref="G13:G14"/>
    <mergeCell ref="H13:H14"/>
    <mergeCell ref="I13:I14"/>
    <mergeCell ref="I17:I18"/>
    <mergeCell ref="B15:B16"/>
    <mergeCell ref="C15:C16"/>
    <mergeCell ref="D15:D16"/>
    <mergeCell ref="E15:E16"/>
    <mergeCell ref="F15:F16"/>
    <mergeCell ref="J17:J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G17:G18"/>
    <mergeCell ref="H17:H18"/>
    <mergeCell ref="B17:B18"/>
    <mergeCell ref="C17:C18"/>
    <mergeCell ref="D17:D18"/>
    <mergeCell ref="E17:E18"/>
    <mergeCell ref="B21:B22"/>
    <mergeCell ref="C21:C22"/>
    <mergeCell ref="D21:D22"/>
    <mergeCell ref="E21:E22"/>
    <mergeCell ref="F21:F22"/>
    <mergeCell ref="I21:I22"/>
    <mergeCell ref="J21:J22"/>
    <mergeCell ref="H23:H24"/>
    <mergeCell ref="I23:I24"/>
    <mergeCell ref="J23:J24"/>
    <mergeCell ref="D25:D26"/>
    <mergeCell ref="E25:E26"/>
    <mergeCell ref="F25:F26"/>
    <mergeCell ref="G21:G22"/>
    <mergeCell ref="H21:H22"/>
    <mergeCell ref="G23:G24"/>
    <mergeCell ref="B23:B24"/>
    <mergeCell ref="C23:C24"/>
    <mergeCell ref="D23:D24"/>
    <mergeCell ref="E23:E24"/>
    <mergeCell ref="F23:F24"/>
    <mergeCell ref="J27:J28"/>
    <mergeCell ref="A31:E31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I27:I28"/>
    <mergeCell ref="G25:G26"/>
    <mergeCell ref="H25:H26"/>
    <mergeCell ref="B25:B26"/>
    <mergeCell ref="C25:C26"/>
  </mergeCells>
  <printOptions horizontalCentered="1" verticalCentered="1"/>
  <pageMargins left="0.59055118110236227" right="0.59055118110236227" top="0.39370078740157483" bottom="0.19685039370078741" header="0.51181102362204722" footer="0.51181102362204722"/>
  <pageSetup paperSize="9" scale="8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T34"/>
  <sheetViews>
    <sheetView rightToLeft="1" zoomScaleNormal="100" workbookViewId="0">
      <selection activeCell="U28" sqref="U28"/>
    </sheetView>
  </sheetViews>
  <sheetFormatPr defaultRowHeight="12.75"/>
  <cols>
    <col min="1" max="1" width="14.28515625" style="7" customWidth="1"/>
    <col min="2" max="2" width="16.5703125" style="7" customWidth="1"/>
    <col min="3" max="3" width="14.7109375" style="7" customWidth="1"/>
    <col min="4" max="4" width="13.85546875" style="7" customWidth="1"/>
    <col min="5" max="5" width="13" style="7" customWidth="1"/>
    <col min="6" max="8" width="13.140625" style="7" customWidth="1"/>
    <col min="9" max="256" width="9" style="7"/>
    <col min="257" max="257" width="14.28515625" style="7" customWidth="1"/>
    <col min="258" max="258" width="16.5703125" style="7" customWidth="1"/>
    <col min="259" max="259" width="14.7109375" style="7" customWidth="1"/>
    <col min="260" max="260" width="13.85546875" style="7" customWidth="1"/>
    <col min="261" max="261" width="13" style="7" customWidth="1"/>
    <col min="262" max="264" width="13.140625" style="7" customWidth="1"/>
    <col min="265" max="512" width="9" style="7"/>
    <col min="513" max="513" width="14.28515625" style="7" customWidth="1"/>
    <col min="514" max="514" width="16.5703125" style="7" customWidth="1"/>
    <col min="515" max="515" width="14.7109375" style="7" customWidth="1"/>
    <col min="516" max="516" width="13.85546875" style="7" customWidth="1"/>
    <col min="517" max="517" width="13" style="7" customWidth="1"/>
    <col min="518" max="520" width="13.140625" style="7" customWidth="1"/>
    <col min="521" max="768" width="9" style="7"/>
    <col min="769" max="769" width="14.28515625" style="7" customWidth="1"/>
    <col min="770" max="770" width="16.5703125" style="7" customWidth="1"/>
    <col min="771" max="771" width="14.7109375" style="7" customWidth="1"/>
    <col min="772" max="772" width="13.85546875" style="7" customWidth="1"/>
    <col min="773" max="773" width="13" style="7" customWidth="1"/>
    <col min="774" max="776" width="13.140625" style="7" customWidth="1"/>
    <col min="777" max="1024" width="9" style="7"/>
    <col min="1025" max="1025" width="14.28515625" style="7" customWidth="1"/>
    <col min="1026" max="1026" width="16.5703125" style="7" customWidth="1"/>
    <col min="1027" max="1027" width="14.7109375" style="7" customWidth="1"/>
    <col min="1028" max="1028" width="13.85546875" style="7" customWidth="1"/>
    <col min="1029" max="1029" width="13" style="7" customWidth="1"/>
    <col min="1030" max="1032" width="13.140625" style="7" customWidth="1"/>
    <col min="1033" max="1280" width="9" style="7"/>
    <col min="1281" max="1281" width="14.28515625" style="7" customWidth="1"/>
    <col min="1282" max="1282" width="16.5703125" style="7" customWidth="1"/>
    <col min="1283" max="1283" width="14.7109375" style="7" customWidth="1"/>
    <col min="1284" max="1284" width="13.85546875" style="7" customWidth="1"/>
    <col min="1285" max="1285" width="13" style="7" customWidth="1"/>
    <col min="1286" max="1288" width="13.140625" style="7" customWidth="1"/>
    <col min="1289" max="1536" width="9" style="7"/>
    <col min="1537" max="1537" width="14.28515625" style="7" customWidth="1"/>
    <col min="1538" max="1538" width="16.5703125" style="7" customWidth="1"/>
    <col min="1539" max="1539" width="14.7109375" style="7" customWidth="1"/>
    <col min="1540" max="1540" width="13.85546875" style="7" customWidth="1"/>
    <col min="1541" max="1541" width="13" style="7" customWidth="1"/>
    <col min="1542" max="1544" width="13.140625" style="7" customWidth="1"/>
    <col min="1545" max="1792" width="9" style="7"/>
    <col min="1793" max="1793" width="14.28515625" style="7" customWidth="1"/>
    <col min="1794" max="1794" width="16.5703125" style="7" customWidth="1"/>
    <col min="1795" max="1795" width="14.7109375" style="7" customWidth="1"/>
    <col min="1796" max="1796" width="13.85546875" style="7" customWidth="1"/>
    <col min="1797" max="1797" width="13" style="7" customWidth="1"/>
    <col min="1798" max="1800" width="13.140625" style="7" customWidth="1"/>
    <col min="1801" max="2048" width="9" style="7"/>
    <col min="2049" max="2049" width="14.28515625" style="7" customWidth="1"/>
    <col min="2050" max="2050" width="16.5703125" style="7" customWidth="1"/>
    <col min="2051" max="2051" width="14.7109375" style="7" customWidth="1"/>
    <col min="2052" max="2052" width="13.85546875" style="7" customWidth="1"/>
    <col min="2053" max="2053" width="13" style="7" customWidth="1"/>
    <col min="2054" max="2056" width="13.140625" style="7" customWidth="1"/>
    <col min="2057" max="2304" width="9" style="7"/>
    <col min="2305" max="2305" width="14.28515625" style="7" customWidth="1"/>
    <col min="2306" max="2306" width="16.5703125" style="7" customWidth="1"/>
    <col min="2307" max="2307" width="14.7109375" style="7" customWidth="1"/>
    <col min="2308" max="2308" width="13.85546875" style="7" customWidth="1"/>
    <col min="2309" max="2309" width="13" style="7" customWidth="1"/>
    <col min="2310" max="2312" width="13.140625" style="7" customWidth="1"/>
    <col min="2313" max="2560" width="9" style="7"/>
    <col min="2561" max="2561" width="14.28515625" style="7" customWidth="1"/>
    <col min="2562" max="2562" width="16.5703125" style="7" customWidth="1"/>
    <col min="2563" max="2563" width="14.7109375" style="7" customWidth="1"/>
    <col min="2564" max="2564" width="13.85546875" style="7" customWidth="1"/>
    <col min="2565" max="2565" width="13" style="7" customWidth="1"/>
    <col min="2566" max="2568" width="13.140625" style="7" customWidth="1"/>
    <col min="2569" max="2816" width="9" style="7"/>
    <col min="2817" max="2817" width="14.28515625" style="7" customWidth="1"/>
    <col min="2818" max="2818" width="16.5703125" style="7" customWidth="1"/>
    <col min="2819" max="2819" width="14.7109375" style="7" customWidth="1"/>
    <col min="2820" max="2820" width="13.85546875" style="7" customWidth="1"/>
    <col min="2821" max="2821" width="13" style="7" customWidth="1"/>
    <col min="2822" max="2824" width="13.140625" style="7" customWidth="1"/>
    <col min="2825" max="3072" width="9" style="7"/>
    <col min="3073" max="3073" width="14.28515625" style="7" customWidth="1"/>
    <col min="3074" max="3074" width="16.5703125" style="7" customWidth="1"/>
    <col min="3075" max="3075" width="14.7109375" style="7" customWidth="1"/>
    <col min="3076" max="3076" width="13.85546875" style="7" customWidth="1"/>
    <col min="3077" max="3077" width="13" style="7" customWidth="1"/>
    <col min="3078" max="3080" width="13.140625" style="7" customWidth="1"/>
    <col min="3081" max="3328" width="9" style="7"/>
    <col min="3329" max="3329" width="14.28515625" style="7" customWidth="1"/>
    <col min="3330" max="3330" width="16.5703125" style="7" customWidth="1"/>
    <col min="3331" max="3331" width="14.7109375" style="7" customWidth="1"/>
    <col min="3332" max="3332" width="13.85546875" style="7" customWidth="1"/>
    <col min="3333" max="3333" width="13" style="7" customWidth="1"/>
    <col min="3334" max="3336" width="13.140625" style="7" customWidth="1"/>
    <col min="3337" max="3584" width="9" style="7"/>
    <col min="3585" max="3585" width="14.28515625" style="7" customWidth="1"/>
    <col min="3586" max="3586" width="16.5703125" style="7" customWidth="1"/>
    <col min="3587" max="3587" width="14.7109375" style="7" customWidth="1"/>
    <col min="3588" max="3588" width="13.85546875" style="7" customWidth="1"/>
    <col min="3589" max="3589" width="13" style="7" customWidth="1"/>
    <col min="3590" max="3592" width="13.140625" style="7" customWidth="1"/>
    <col min="3593" max="3840" width="9" style="7"/>
    <col min="3841" max="3841" width="14.28515625" style="7" customWidth="1"/>
    <col min="3842" max="3842" width="16.5703125" style="7" customWidth="1"/>
    <col min="3843" max="3843" width="14.7109375" style="7" customWidth="1"/>
    <col min="3844" max="3844" width="13.85546875" style="7" customWidth="1"/>
    <col min="3845" max="3845" width="13" style="7" customWidth="1"/>
    <col min="3846" max="3848" width="13.140625" style="7" customWidth="1"/>
    <col min="3849" max="4096" width="9" style="7"/>
    <col min="4097" max="4097" width="14.28515625" style="7" customWidth="1"/>
    <col min="4098" max="4098" width="16.5703125" style="7" customWidth="1"/>
    <col min="4099" max="4099" width="14.7109375" style="7" customWidth="1"/>
    <col min="4100" max="4100" width="13.85546875" style="7" customWidth="1"/>
    <col min="4101" max="4101" width="13" style="7" customWidth="1"/>
    <col min="4102" max="4104" width="13.140625" style="7" customWidth="1"/>
    <col min="4105" max="4352" width="9" style="7"/>
    <col min="4353" max="4353" width="14.28515625" style="7" customWidth="1"/>
    <col min="4354" max="4354" width="16.5703125" style="7" customWidth="1"/>
    <col min="4355" max="4355" width="14.7109375" style="7" customWidth="1"/>
    <col min="4356" max="4356" width="13.85546875" style="7" customWidth="1"/>
    <col min="4357" max="4357" width="13" style="7" customWidth="1"/>
    <col min="4358" max="4360" width="13.140625" style="7" customWidth="1"/>
    <col min="4361" max="4608" width="9" style="7"/>
    <col min="4609" max="4609" width="14.28515625" style="7" customWidth="1"/>
    <col min="4610" max="4610" width="16.5703125" style="7" customWidth="1"/>
    <col min="4611" max="4611" width="14.7109375" style="7" customWidth="1"/>
    <col min="4612" max="4612" width="13.85546875" style="7" customWidth="1"/>
    <col min="4613" max="4613" width="13" style="7" customWidth="1"/>
    <col min="4614" max="4616" width="13.140625" style="7" customWidth="1"/>
    <col min="4617" max="4864" width="9" style="7"/>
    <col min="4865" max="4865" width="14.28515625" style="7" customWidth="1"/>
    <col min="4866" max="4866" width="16.5703125" style="7" customWidth="1"/>
    <col min="4867" max="4867" width="14.7109375" style="7" customWidth="1"/>
    <col min="4868" max="4868" width="13.85546875" style="7" customWidth="1"/>
    <col min="4869" max="4869" width="13" style="7" customWidth="1"/>
    <col min="4870" max="4872" width="13.140625" style="7" customWidth="1"/>
    <col min="4873" max="5120" width="9" style="7"/>
    <col min="5121" max="5121" width="14.28515625" style="7" customWidth="1"/>
    <col min="5122" max="5122" width="16.5703125" style="7" customWidth="1"/>
    <col min="5123" max="5123" width="14.7109375" style="7" customWidth="1"/>
    <col min="5124" max="5124" width="13.85546875" style="7" customWidth="1"/>
    <col min="5125" max="5125" width="13" style="7" customWidth="1"/>
    <col min="5126" max="5128" width="13.140625" style="7" customWidth="1"/>
    <col min="5129" max="5376" width="9" style="7"/>
    <col min="5377" max="5377" width="14.28515625" style="7" customWidth="1"/>
    <col min="5378" max="5378" width="16.5703125" style="7" customWidth="1"/>
    <col min="5379" max="5379" width="14.7109375" style="7" customWidth="1"/>
    <col min="5380" max="5380" width="13.85546875" style="7" customWidth="1"/>
    <col min="5381" max="5381" width="13" style="7" customWidth="1"/>
    <col min="5382" max="5384" width="13.140625" style="7" customWidth="1"/>
    <col min="5385" max="5632" width="9" style="7"/>
    <col min="5633" max="5633" width="14.28515625" style="7" customWidth="1"/>
    <col min="5634" max="5634" width="16.5703125" style="7" customWidth="1"/>
    <col min="5635" max="5635" width="14.7109375" style="7" customWidth="1"/>
    <col min="5636" max="5636" width="13.85546875" style="7" customWidth="1"/>
    <col min="5637" max="5637" width="13" style="7" customWidth="1"/>
    <col min="5638" max="5640" width="13.140625" style="7" customWidth="1"/>
    <col min="5641" max="5888" width="9" style="7"/>
    <col min="5889" max="5889" width="14.28515625" style="7" customWidth="1"/>
    <col min="5890" max="5890" width="16.5703125" style="7" customWidth="1"/>
    <col min="5891" max="5891" width="14.7109375" style="7" customWidth="1"/>
    <col min="5892" max="5892" width="13.85546875" style="7" customWidth="1"/>
    <col min="5893" max="5893" width="13" style="7" customWidth="1"/>
    <col min="5894" max="5896" width="13.140625" style="7" customWidth="1"/>
    <col min="5897" max="6144" width="9" style="7"/>
    <col min="6145" max="6145" width="14.28515625" style="7" customWidth="1"/>
    <col min="6146" max="6146" width="16.5703125" style="7" customWidth="1"/>
    <col min="6147" max="6147" width="14.7109375" style="7" customWidth="1"/>
    <col min="6148" max="6148" width="13.85546875" style="7" customWidth="1"/>
    <col min="6149" max="6149" width="13" style="7" customWidth="1"/>
    <col min="6150" max="6152" width="13.140625" style="7" customWidth="1"/>
    <col min="6153" max="6400" width="9" style="7"/>
    <col min="6401" max="6401" width="14.28515625" style="7" customWidth="1"/>
    <col min="6402" max="6402" width="16.5703125" style="7" customWidth="1"/>
    <col min="6403" max="6403" width="14.7109375" style="7" customWidth="1"/>
    <col min="6404" max="6404" width="13.85546875" style="7" customWidth="1"/>
    <col min="6405" max="6405" width="13" style="7" customWidth="1"/>
    <col min="6406" max="6408" width="13.140625" style="7" customWidth="1"/>
    <col min="6409" max="6656" width="9" style="7"/>
    <col min="6657" max="6657" width="14.28515625" style="7" customWidth="1"/>
    <col min="6658" max="6658" width="16.5703125" style="7" customWidth="1"/>
    <col min="6659" max="6659" width="14.7109375" style="7" customWidth="1"/>
    <col min="6660" max="6660" width="13.85546875" style="7" customWidth="1"/>
    <col min="6661" max="6661" width="13" style="7" customWidth="1"/>
    <col min="6662" max="6664" width="13.140625" style="7" customWidth="1"/>
    <col min="6665" max="6912" width="9" style="7"/>
    <col min="6913" max="6913" width="14.28515625" style="7" customWidth="1"/>
    <col min="6914" max="6914" width="16.5703125" style="7" customWidth="1"/>
    <col min="6915" max="6915" width="14.7109375" style="7" customWidth="1"/>
    <col min="6916" max="6916" width="13.85546875" style="7" customWidth="1"/>
    <col min="6917" max="6917" width="13" style="7" customWidth="1"/>
    <col min="6918" max="6920" width="13.140625" style="7" customWidth="1"/>
    <col min="6921" max="7168" width="9" style="7"/>
    <col min="7169" max="7169" width="14.28515625" style="7" customWidth="1"/>
    <col min="7170" max="7170" width="16.5703125" style="7" customWidth="1"/>
    <col min="7171" max="7171" width="14.7109375" style="7" customWidth="1"/>
    <col min="7172" max="7172" width="13.85546875" style="7" customWidth="1"/>
    <col min="7173" max="7173" width="13" style="7" customWidth="1"/>
    <col min="7174" max="7176" width="13.140625" style="7" customWidth="1"/>
    <col min="7177" max="7424" width="9" style="7"/>
    <col min="7425" max="7425" width="14.28515625" style="7" customWidth="1"/>
    <col min="7426" max="7426" width="16.5703125" style="7" customWidth="1"/>
    <col min="7427" max="7427" width="14.7109375" style="7" customWidth="1"/>
    <col min="7428" max="7428" width="13.85546875" style="7" customWidth="1"/>
    <col min="7429" max="7429" width="13" style="7" customWidth="1"/>
    <col min="7430" max="7432" width="13.140625" style="7" customWidth="1"/>
    <col min="7433" max="7680" width="9" style="7"/>
    <col min="7681" max="7681" width="14.28515625" style="7" customWidth="1"/>
    <col min="7682" max="7682" width="16.5703125" style="7" customWidth="1"/>
    <col min="7683" max="7683" width="14.7109375" style="7" customWidth="1"/>
    <col min="7684" max="7684" width="13.85546875" style="7" customWidth="1"/>
    <col min="7685" max="7685" width="13" style="7" customWidth="1"/>
    <col min="7686" max="7688" width="13.140625" style="7" customWidth="1"/>
    <col min="7689" max="7936" width="9" style="7"/>
    <col min="7937" max="7937" width="14.28515625" style="7" customWidth="1"/>
    <col min="7938" max="7938" width="16.5703125" style="7" customWidth="1"/>
    <col min="7939" max="7939" width="14.7109375" style="7" customWidth="1"/>
    <col min="7940" max="7940" width="13.85546875" style="7" customWidth="1"/>
    <col min="7941" max="7941" width="13" style="7" customWidth="1"/>
    <col min="7942" max="7944" width="13.140625" style="7" customWidth="1"/>
    <col min="7945" max="8192" width="9" style="7"/>
    <col min="8193" max="8193" width="14.28515625" style="7" customWidth="1"/>
    <col min="8194" max="8194" width="16.5703125" style="7" customWidth="1"/>
    <col min="8195" max="8195" width="14.7109375" style="7" customWidth="1"/>
    <col min="8196" max="8196" width="13.85546875" style="7" customWidth="1"/>
    <col min="8197" max="8197" width="13" style="7" customWidth="1"/>
    <col min="8198" max="8200" width="13.140625" style="7" customWidth="1"/>
    <col min="8201" max="8448" width="9" style="7"/>
    <col min="8449" max="8449" width="14.28515625" style="7" customWidth="1"/>
    <col min="8450" max="8450" width="16.5703125" style="7" customWidth="1"/>
    <col min="8451" max="8451" width="14.7109375" style="7" customWidth="1"/>
    <col min="8452" max="8452" width="13.85546875" style="7" customWidth="1"/>
    <col min="8453" max="8453" width="13" style="7" customWidth="1"/>
    <col min="8454" max="8456" width="13.140625" style="7" customWidth="1"/>
    <col min="8457" max="8704" width="9" style="7"/>
    <col min="8705" max="8705" width="14.28515625" style="7" customWidth="1"/>
    <col min="8706" max="8706" width="16.5703125" style="7" customWidth="1"/>
    <col min="8707" max="8707" width="14.7109375" style="7" customWidth="1"/>
    <col min="8708" max="8708" width="13.85546875" style="7" customWidth="1"/>
    <col min="8709" max="8709" width="13" style="7" customWidth="1"/>
    <col min="8710" max="8712" width="13.140625" style="7" customWidth="1"/>
    <col min="8713" max="8960" width="9" style="7"/>
    <col min="8961" max="8961" width="14.28515625" style="7" customWidth="1"/>
    <col min="8962" max="8962" width="16.5703125" style="7" customWidth="1"/>
    <col min="8963" max="8963" width="14.7109375" style="7" customWidth="1"/>
    <col min="8964" max="8964" width="13.85546875" style="7" customWidth="1"/>
    <col min="8965" max="8965" width="13" style="7" customWidth="1"/>
    <col min="8966" max="8968" width="13.140625" style="7" customWidth="1"/>
    <col min="8969" max="9216" width="9" style="7"/>
    <col min="9217" max="9217" width="14.28515625" style="7" customWidth="1"/>
    <col min="9218" max="9218" width="16.5703125" style="7" customWidth="1"/>
    <col min="9219" max="9219" width="14.7109375" style="7" customWidth="1"/>
    <col min="9220" max="9220" width="13.85546875" style="7" customWidth="1"/>
    <col min="9221" max="9221" width="13" style="7" customWidth="1"/>
    <col min="9222" max="9224" width="13.140625" style="7" customWidth="1"/>
    <col min="9225" max="9472" width="9" style="7"/>
    <col min="9473" max="9473" width="14.28515625" style="7" customWidth="1"/>
    <col min="9474" max="9474" width="16.5703125" style="7" customWidth="1"/>
    <col min="9475" max="9475" width="14.7109375" style="7" customWidth="1"/>
    <col min="9476" max="9476" width="13.85546875" style="7" customWidth="1"/>
    <col min="9477" max="9477" width="13" style="7" customWidth="1"/>
    <col min="9478" max="9480" width="13.140625" style="7" customWidth="1"/>
    <col min="9481" max="9728" width="9" style="7"/>
    <col min="9729" max="9729" width="14.28515625" style="7" customWidth="1"/>
    <col min="9730" max="9730" width="16.5703125" style="7" customWidth="1"/>
    <col min="9731" max="9731" width="14.7109375" style="7" customWidth="1"/>
    <col min="9732" max="9732" width="13.85546875" style="7" customWidth="1"/>
    <col min="9733" max="9733" width="13" style="7" customWidth="1"/>
    <col min="9734" max="9736" width="13.140625" style="7" customWidth="1"/>
    <col min="9737" max="9984" width="9" style="7"/>
    <col min="9985" max="9985" width="14.28515625" style="7" customWidth="1"/>
    <col min="9986" max="9986" width="16.5703125" style="7" customWidth="1"/>
    <col min="9987" max="9987" width="14.7109375" style="7" customWidth="1"/>
    <col min="9988" max="9988" width="13.85546875" style="7" customWidth="1"/>
    <col min="9989" max="9989" width="13" style="7" customWidth="1"/>
    <col min="9990" max="9992" width="13.140625" style="7" customWidth="1"/>
    <col min="9993" max="10240" width="9" style="7"/>
    <col min="10241" max="10241" width="14.28515625" style="7" customWidth="1"/>
    <col min="10242" max="10242" width="16.5703125" style="7" customWidth="1"/>
    <col min="10243" max="10243" width="14.7109375" style="7" customWidth="1"/>
    <col min="10244" max="10244" width="13.85546875" style="7" customWidth="1"/>
    <col min="10245" max="10245" width="13" style="7" customWidth="1"/>
    <col min="10246" max="10248" width="13.140625" style="7" customWidth="1"/>
    <col min="10249" max="10496" width="9" style="7"/>
    <col min="10497" max="10497" width="14.28515625" style="7" customWidth="1"/>
    <col min="10498" max="10498" width="16.5703125" style="7" customWidth="1"/>
    <col min="10499" max="10499" width="14.7109375" style="7" customWidth="1"/>
    <col min="10500" max="10500" width="13.85546875" style="7" customWidth="1"/>
    <col min="10501" max="10501" width="13" style="7" customWidth="1"/>
    <col min="10502" max="10504" width="13.140625" style="7" customWidth="1"/>
    <col min="10505" max="10752" width="9" style="7"/>
    <col min="10753" max="10753" width="14.28515625" style="7" customWidth="1"/>
    <col min="10754" max="10754" width="16.5703125" style="7" customWidth="1"/>
    <col min="10755" max="10755" width="14.7109375" style="7" customWidth="1"/>
    <col min="10756" max="10756" width="13.85546875" style="7" customWidth="1"/>
    <col min="10757" max="10757" width="13" style="7" customWidth="1"/>
    <col min="10758" max="10760" width="13.140625" style="7" customWidth="1"/>
    <col min="10761" max="11008" width="9" style="7"/>
    <col min="11009" max="11009" width="14.28515625" style="7" customWidth="1"/>
    <col min="11010" max="11010" width="16.5703125" style="7" customWidth="1"/>
    <col min="11011" max="11011" width="14.7109375" style="7" customWidth="1"/>
    <col min="11012" max="11012" width="13.85546875" style="7" customWidth="1"/>
    <col min="11013" max="11013" width="13" style="7" customWidth="1"/>
    <col min="11014" max="11016" width="13.140625" style="7" customWidth="1"/>
    <col min="11017" max="11264" width="9" style="7"/>
    <col min="11265" max="11265" width="14.28515625" style="7" customWidth="1"/>
    <col min="11266" max="11266" width="16.5703125" style="7" customWidth="1"/>
    <col min="11267" max="11267" width="14.7109375" style="7" customWidth="1"/>
    <col min="11268" max="11268" width="13.85546875" style="7" customWidth="1"/>
    <col min="11269" max="11269" width="13" style="7" customWidth="1"/>
    <col min="11270" max="11272" width="13.140625" style="7" customWidth="1"/>
    <col min="11273" max="11520" width="9" style="7"/>
    <col min="11521" max="11521" width="14.28515625" style="7" customWidth="1"/>
    <col min="11522" max="11522" width="16.5703125" style="7" customWidth="1"/>
    <col min="11523" max="11523" width="14.7109375" style="7" customWidth="1"/>
    <col min="11524" max="11524" width="13.85546875" style="7" customWidth="1"/>
    <col min="11525" max="11525" width="13" style="7" customWidth="1"/>
    <col min="11526" max="11528" width="13.140625" style="7" customWidth="1"/>
    <col min="11529" max="11776" width="9" style="7"/>
    <col min="11777" max="11777" width="14.28515625" style="7" customWidth="1"/>
    <col min="11778" max="11778" width="16.5703125" style="7" customWidth="1"/>
    <col min="11779" max="11779" width="14.7109375" style="7" customWidth="1"/>
    <col min="11780" max="11780" width="13.85546875" style="7" customWidth="1"/>
    <col min="11781" max="11781" width="13" style="7" customWidth="1"/>
    <col min="11782" max="11784" width="13.140625" style="7" customWidth="1"/>
    <col min="11785" max="12032" width="9" style="7"/>
    <col min="12033" max="12033" width="14.28515625" style="7" customWidth="1"/>
    <col min="12034" max="12034" width="16.5703125" style="7" customWidth="1"/>
    <col min="12035" max="12035" width="14.7109375" style="7" customWidth="1"/>
    <col min="12036" max="12036" width="13.85546875" style="7" customWidth="1"/>
    <col min="12037" max="12037" width="13" style="7" customWidth="1"/>
    <col min="12038" max="12040" width="13.140625" style="7" customWidth="1"/>
    <col min="12041" max="12288" width="9" style="7"/>
    <col min="12289" max="12289" width="14.28515625" style="7" customWidth="1"/>
    <col min="12290" max="12290" width="16.5703125" style="7" customWidth="1"/>
    <col min="12291" max="12291" width="14.7109375" style="7" customWidth="1"/>
    <col min="12292" max="12292" width="13.85546875" style="7" customWidth="1"/>
    <col min="12293" max="12293" width="13" style="7" customWidth="1"/>
    <col min="12294" max="12296" width="13.140625" style="7" customWidth="1"/>
    <col min="12297" max="12544" width="9" style="7"/>
    <col min="12545" max="12545" width="14.28515625" style="7" customWidth="1"/>
    <col min="12546" max="12546" width="16.5703125" style="7" customWidth="1"/>
    <col min="12547" max="12547" width="14.7109375" style="7" customWidth="1"/>
    <col min="12548" max="12548" width="13.85546875" style="7" customWidth="1"/>
    <col min="12549" max="12549" width="13" style="7" customWidth="1"/>
    <col min="12550" max="12552" width="13.140625" style="7" customWidth="1"/>
    <col min="12553" max="12800" width="9" style="7"/>
    <col min="12801" max="12801" width="14.28515625" style="7" customWidth="1"/>
    <col min="12802" max="12802" width="16.5703125" style="7" customWidth="1"/>
    <col min="12803" max="12803" width="14.7109375" style="7" customWidth="1"/>
    <col min="12804" max="12804" width="13.85546875" style="7" customWidth="1"/>
    <col min="12805" max="12805" width="13" style="7" customWidth="1"/>
    <col min="12806" max="12808" width="13.140625" style="7" customWidth="1"/>
    <col min="12809" max="13056" width="9" style="7"/>
    <col min="13057" max="13057" width="14.28515625" style="7" customWidth="1"/>
    <col min="13058" max="13058" width="16.5703125" style="7" customWidth="1"/>
    <col min="13059" max="13059" width="14.7109375" style="7" customWidth="1"/>
    <col min="13060" max="13060" width="13.85546875" style="7" customWidth="1"/>
    <col min="13061" max="13061" width="13" style="7" customWidth="1"/>
    <col min="13062" max="13064" width="13.140625" style="7" customWidth="1"/>
    <col min="13065" max="13312" width="9" style="7"/>
    <col min="13313" max="13313" width="14.28515625" style="7" customWidth="1"/>
    <col min="13314" max="13314" width="16.5703125" style="7" customWidth="1"/>
    <col min="13315" max="13315" width="14.7109375" style="7" customWidth="1"/>
    <col min="13316" max="13316" width="13.85546875" style="7" customWidth="1"/>
    <col min="13317" max="13317" width="13" style="7" customWidth="1"/>
    <col min="13318" max="13320" width="13.140625" style="7" customWidth="1"/>
    <col min="13321" max="13568" width="9" style="7"/>
    <col min="13569" max="13569" width="14.28515625" style="7" customWidth="1"/>
    <col min="13570" max="13570" width="16.5703125" style="7" customWidth="1"/>
    <col min="13571" max="13571" width="14.7109375" style="7" customWidth="1"/>
    <col min="13572" max="13572" width="13.85546875" style="7" customWidth="1"/>
    <col min="13573" max="13573" width="13" style="7" customWidth="1"/>
    <col min="13574" max="13576" width="13.140625" style="7" customWidth="1"/>
    <col min="13577" max="13824" width="9" style="7"/>
    <col min="13825" max="13825" width="14.28515625" style="7" customWidth="1"/>
    <col min="13826" max="13826" width="16.5703125" style="7" customWidth="1"/>
    <col min="13827" max="13827" width="14.7109375" style="7" customWidth="1"/>
    <col min="13828" max="13828" width="13.85546875" style="7" customWidth="1"/>
    <col min="13829" max="13829" width="13" style="7" customWidth="1"/>
    <col min="13830" max="13832" width="13.140625" style="7" customWidth="1"/>
    <col min="13833" max="14080" width="9" style="7"/>
    <col min="14081" max="14081" width="14.28515625" style="7" customWidth="1"/>
    <col min="14082" max="14082" width="16.5703125" style="7" customWidth="1"/>
    <col min="14083" max="14083" width="14.7109375" style="7" customWidth="1"/>
    <col min="14084" max="14084" width="13.85546875" style="7" customWidth="1"/>
    <col min="14085" max="14085" width="13" style="7" customWidth="1"/>
    <col min="14086" max="14088" width="13.140625" style="7" customWidth="1"/>
    <col min="14089" max="14336" width="9" style="7"/>
    <col min="14337" max="14337" width="14.28515625" style="7" customWidth="1"/>
    <col min="14338" max="14338" width="16.5703125" style="7" customWidth="1"/>
    <col min="14339" max="14339" width="14.7109375" style="7" customWidth="1"/>
    <col min="14340" max="14340" width="13.85546875" style="7" customWidth="1"/>
    <col min="14341" max="14341" width="13" style="7" customWidth="1"/>
    <col min="14342" max="14344" width="13.140625" style="7" customWidth="1"/>
    <col min="14345" max="14592" width="9" style="7"/>
    <col min="14593" max="14593" width="14.28515625" style="7" customWidth="1"/>
    <col min="14594" max="14594" width="16.5703125" style="7" customWidth="1"/>
    <col min="14595" max="14595" width="14.7109375" style="7" customWidth="1"/>
    <col min="14596" max="14596" width="13.85546875" style="7" customWidth="1"/>
    <col min="14597" max="14597" width="13" style="7" customWidth="1"/>
    <col min="14598" max="14600" width="13.140625" style="7" customWidth="1"/>
    <col min="14601" max="14848" width="9" style="7"/>
    <col min="14849" max="14849" width="14.28515625" style="7" customWidth="1"/>
    <col min="14850" max="14850" width="16.5703125" style="7" customWidth="1"/>
    <col min="14851" max="14851" width="14.7109375" style="7" customWidth="1"/>
    <col min="14852" max="14852" width="13.85546875" style="7" customWidth="1"/>
    <col min="14853" max="14853" width="13" style="7" customWidth="1"/>
    <col min="14854" max="14856" width="13.140625" style="7" customWidth="1"/>
    <col min="14857" max="15104" width="9" style="7"/>
    <col min="15105" max="15105" width="14.28515625" style="7" customWidth="1"/>
    <col min="15106" max="15106" width="16.5703125" style="7" customWidth="1"/>
    <col min="15107" max="15107" width="14.7109375" style="7" customWidth="1"/>
    <col min="15108" max="15108" width="13.85546875" style="7" customWidth="1"/>
    <col min="15109" max="15109" width="13" style="7" customWidth="1"/>
    <col min="15110" max="15112" width="13.140625" style="7" customWidth="1"/>
    <col min="15113" max="15360" width="9" style="7"/>
    <col min="15361" max="15361" width="14.28515625" style="7" customWidth="1"/>
    <col min="15362" max="15362" width="16.5703125" style="7" customWidth="1"/>
    <col min="15363" max="15363" width="14.7109375" style="7" customWidth="1"/>
    <col min="15364" max="15364" width="13.85546875" style="7" customWidth="1"/>
    <col min="15365" max="15365" width="13" style="7" customWidth="1"/>
    <col min="15366" max="15368" width="13.140625" style="7" customWidth="1"/>
    <col min="15369" max="15616" width="9" style="7"/>
    <col min="15617" max="15617" width="14.28515625" style="7" customWidth="1"/>
    <col min="15618" max="15618" width="16.5703125" style="7" customWidth="1"/>
    <col min="15619" max="15619" width="14.7109375" style="7" customWidth="1"/>
    <col min="15620" max="15620" width="13.85546875" style="7" customWidth="1"/>
    <col min="15621" max="15621" width="13" style="7" customWidth="1"/>
    <col min="15622" max="15624" width="13.140625" style="7" customWidth="1"/>
    <col min="15625" max="15872" width="9" style="7"/>
    <col min="15873" max="15873" width="14.28515625" style="7" customWidth="1"/>
    <col min="15874" max="15874" width="16.5703125" style="7" customWidth="1"/>
    <col min="15875" max="15875" width="14.7109375" style="7" customWidth="1"/>
    <col min="15876" max="15876" width="13.85546875" style="7" customWidth="1"/>
    <col min="15877" max="15877" width="13" style="7" customWidth="1"/>
    <col min="15878" max="15880" width="13.140625" style="7" customWidth="1"/>
    <col min="15881" max="16128" width="9" style="7"/>
    <col min="16129" max="16129" width="14.28515625" style="7" customWidth="1"/>
    <col min="16130" max="16130" width="16.5703125" style="7" customWidth="1"/>
    <col min="16131" max="16131" width="14.7109375" style="7" customWidth="1"/>
    <col min="16132" max="16132" width="13.85546875" style="7" customWidth="1"/>
    <col min="16133" max="16133" width="13" style="7" customWidth="1"/>
    <col min="16134" max="16136" width="13.140625" style="7" customWidth="1"/>
    <col min="16137" max="16384" width="9" style="7"/>
  </cols>
  <sheetData>
    <row r="1" spans="1:20" ht="15.75">
      <c r="A1" s="784" t="s">
        <v>712</v>
      </c>
      <c r="B1" s="784"/>
      <c r="C1" s="784"/>
      <c r="D1" s="784"/>
      <c r="E1" s="784"/>
      <c r="F1" s="784"/>
      <c r="G1" s="784"/>
      <c r="H1" s="784"/>
    </row>
    <row r="2" spans="1:20" ht="27.75" customHeight="1">
      <c r="A2" s="784" t="s">
        <v>713</v>
      </c>
      <c r="B2" s="784"/>
      <c r="C2" s="784"/>
      <c r="D2" s="784"/>
      <c r="E2" s="784"/>
      <c r="F2" s="784"/>
      <c r="G2" s="784"/>
      <c r="H2" s="784"/>
    </row>
    <row r="3" spans="1:20" ht="20.25" customHeight="1">
      <c r="A3" s="801" t="s">
        <v>714</v>
      </c>
      <c r="B3" s="801"/>
      <c r="C3" s="801"/>
      <c r="D3" s="801"/>
      <c r="E3" s="801"/>
      <c r="F3" s="801"/>
      <c r="G3" s="801"/>
      <c r="H3" s="802" t="s">
        <v>715</v>
      </c>
    </row>
    <row r="4" spans="1:20" ht="111.75" customHeight="1">
      <c r="A4" s="740" t="s">
        <v>40</v>
      </c>
      <c r="B4" s="486" t="s">
        <v>41</v>
      </c>
      <c r="C4" s="803" t="s">
        <v>716</v>
      </c>
      <c r="D4" s="803" t="s">
        <v>717</v>
      </c>
      <c r="E4" s="803" t="s">
        <v>718</v>
      </c>
      <c r="F4" s="803" t="s">
        <v>719</v>
      </c>
      <c r="G4" s="777" t="s">
        <v>688</v>
      </c>
      <c r="H4" s="804" t="s">
        <v>686</v>
      </c>
    </row>
    <row r="5" spans="1:20" s="491" customFormat="1" ht="15.75">
      <c r="A5" s="719" t="s">
        <v>175</v>
      </c>
      <c r="B5" s="720" t="s">
        <v>4</v>
      </c>
      <c r="C5" s="721">
        <v>85579</v>
      </c>
      <c r="D5" s="721">
        <v>386</v>
      </c>
      <c r="E5" s="721">
        <f>C5+D5</f>
        <v>85965</v>
      </c>
      <c r="F5" s="721">
        <v>852</v>
      </c>
      <c r="G5" s="805">
        <f>D5/C5*1000</f>
        <v>4.5104523305951227</v>
      </c>
      <c r="H5" s="806">
        <f>F5/E5</f>
        <v>9.9110102948874543E-3</v>
      </c>
      <c r="K5" s="35"/>
      <c r="L5" s="35"/>
      <c r="M5" s="35"/>
      <c r="N5" s="35"/>
      <c r="O5" s="35"/>
      <c r="P5" s="204"/>
      <c r="Q5" s="204"/>
      <c r="R5" s="204"/>
      <c r="S5" s="204"/>
      <c r="T5" s="204"/>
    </row>
    <row r="6" spans="1:20" s="491" customFormat="1" ht="15.75">
      <c r="A6" s="725" t="s">
        <v>257</v>
      </c>
      <c r="B6" s="726" t="s">
        <v>6</v>
      </c>
      <c r="C6" s="727">
        <v>16860</v>
      </c>
      <c r="D6" s="727">
        <v>157</v>
      </c>
      <c r="E6" s="721">
        <f t="shared" ref="E6:E24" si="0">C6+D6</f>
        <v>17017</v>
      </c>
      <c r="F6" s="727">
        <v>127</v>
      </c>
      <c r="G6" s="805">
        <f t="shared" ref="G6:G24" si="1">D6/C6*1000</f>
        <v>9.3119810201660744</v>
      </c>
      <c r="H6" s="806">
        <f t="shared" ref="H6:H25" si="2">F6/E6</f>
        <v>7.4631251101839333E-3</v>
      </c>
    </row>
    <row r="7" spans="1:20" s="491" customFormat="1" ht="15.75">
      <c r="A7" s="725" t="s">
        <v>409</v>
      </c>
      <c r="B7" s="726" t="s">
        <v>8</v>
      </c>
      <c r="C7" s="727">
        <v>43692</v>
      </c>
      <c r="D7" s="727">
        <v>325</v>
      </c>
      <c r="E7" s="721">
        <f t="shared" si="0"/>
        <v>44017</v>
      </c>
      <c r="F7" s="727">
        <v>496</v>
      </c>
      <c r="G7" s="805">
        <f t="shared" si="1"/>
        <v>7.4384326650187678</v>
      </c>
      <c r="H7" s="806">
        <f t="shared" si="2"/>
        <v>1.1268373582933866E-2</v>
      </c>
    </row>
    <row r="8" spans="1:20" s="491" customFormat="1" ht="15.75">
      <c r="A8" s="725" t="s">
        <v>9</v>
      </c>
      <c r="B8" s="726" t="s">
        <v>10</v>
      </c>
      <c r="C8" s="727">
        <v>9989</v>
      </c>
      <c r="D8" s="727">
        <v>96</v>
      </c>
      <c r="E8" s="721">
        <f t="shared" si="0"/>
        <v>10085</v>
      </c>
      <c r="F8" s="727">
        <v>222</v>
      </c>
      <c r="G8" s="805">
        <f t="shared" si="1"/>
        <v>9.6105716287916714</v>
      </c>
      <c r="H8" s="806">
        <f t="shared" si="2"/>
        <v>2.2012890431333663E-2</v>
      </c>
    </row>
    <row r="9" spans="1:20" s="491" customFormat="1" ht="15.75">
      <c r="A9" s="725" t="s">
        <v>179</v>
      </c>
      <c r="B9" s="726" t="s">
        <v>11</v>
      </c>
      <c r="C9" s="727">
        <v>13558</v>
      </c>
      <c r="D9" s="727">
        <v>103</v>
      </c>
      <c r="E9" s="721">
        <f t="shared" si="0"/>
        <v>13661</v>
      </c>
      <c r="F9" s="727">
        <v>291</v>
      </c>
      <c r="G9" s="805">
        <f t="shared" si="1"/>
        <v>7.5969907065938935</v>
      </c>
      <c r="H9" s="806">
        <f t="shared" si="2"/>
        <v>2.1301515262425883E-2</v>
      </c>
    </row>
    <row r="10" spans="1:20" s="491" customFormat="1" ht="15.75">
      <c r="A10" s="725" t="s">
        <v>180</v>
      </c>
      <c r="B10" s="726" t="s">
        <v>13</v>
      </c>
      <c r="C10" s="727">
        <v>7828</v>
      </c>
      <c r="D10" s="727">
        <v>31</v>
      </c>
      <c r="E10" s="721">
        <f t="shared" si="0"/>
        <v>7859</v>
      </c>
      <c r="F10" s="727">
        <v>91</v>
      </c>
      <c r="G10" s="805">
        <f t="shared" si="1"/>
        <v>3.9601430761369443</v>
      </c>
      <c r="H10" s="806">
        <f t="shared" si="2"/>
        <v>1.157908130805446E-2</v>
      </c>
    </row>
    <row r="11" spans="1:20" s="810" customFormat="1" ht="15.75">
      <c r="A11" s="729" t="s">
        <v>44</v>
      </c>
      <c r="B11" s="730" t="s">
        <v>14</v>
      </c>
      <c r="C11" s="731">
        <v>26657</v>
      </c>
      <c r="D11" s="731">
        <v>135</v>
      </c>
      <c r="E11" s="807">
        <f t="shared" si="0"/>
        <v>26792</v>
      </c>
      <c r="F11" s="731">
        <v>892</v>
      </c>
      <c r="G11" s="808">
        <f>D11/C11*1000</f>
        <v>5.0643358217353791</v>
      </c>
      <c r="H11" s="809">
        <f>F11/E11</f>
        <v>3.3293520453866826E-2</v>
      </c>
    </row>
    <row r="12" spans="1:20" s="491" customFormat="1" ht="15.75">
      <c r="A12" s="725" t="s">
        <v>183</v>
      </c>
      <c r="B12" s="730" t="s">
        <v>16</v>
      </c>
      <c r="C12" s="727">
        <v>8643</v>
      </c>
      <c r="D12" s="727">
        <v>48</v>
      </c>
      <c r="E12" s="721">
        <f t="shared" si="0"/>
        <v>8691</v>
      </c>
      <c r="F12" s="727">
        <v>304</v>
      </c>
      <c r="G12" s="805">
        <f t="shared" si="1"/>
        <v>5.5536272127733426</v>
      </c>
      <c r="H12" s="806">
        <f t="shared" si="2"/>
        <v>3.4978713611782307E-2</v>
      </c>
    </row>
    <row r="13" spans="1:20" s="491" customFormat="1" ht="15.75">
      <c r="A13" s="725" t="s">
        <v>200</v>
      </c>
      <c r="B13" s="726" t="s">
        <v>18</v>
      </c>
      <c r="C13" s="727">
        <v>1317</v>
      </c>
      <c r="D13" s="727">
        <v>19</v>
      </c>
      <c r="E13" s="721">
        <f t="shared" si="0"/>
        <v>1336</v>
      </c>
      <c r="F13" s="727">
        <v>13</v>
      </c>
      <c r="G13" s="805">
        <f t="shared" si="1"/>
        <v>14.42672741078208</v>
      </c>
      <c r="H13" s="806">
        <f t="shared" si="2"/>
        <v>9.730538922155689E-3</v>
      </c>
    </row>
    <row r="14" spans="1:20" s="491" customFormat="1" ht="15.75">
      <c r="A14" s="725" t="s">
        <v>410</v>
      </c>
      <c r="B14" s="726" t="s">
        <v>20</v>
      </c>
      <c r="C14" s="727">
        <v>7424</v>
      </c>
      <c r="D14" s="727">
        <v>74</v>
      </c>
      <c r="E14" s="721">
        <f t="shared" si="0"/>
        <v>7498</v>
      </c>
      <c r="F14" s="727">
        <v>419</v>
      </c>
      <c r="G14" s="805">
        <f t="shared" si="1"/>
        <v>9.967672413793105</v>
      </c>
      <c r="H14" s="806">
        <f t="shared" si="2"/>
        <v>5.5881568418244862E-2</v>
      </c>
    </row>
    <row r="15" spans="1:20" s="491" customFormat="1" ht="15.75">
      <c r="A15" s="725" t="s">
        <v>45</v>
      </c>
      <c r="B15" s="726" t="s">
        <v>21</v>
      </c>
      <c r="C15" s="727">
        <v>97</v>
      </c>
      <c r="D15" s="727">
        <v>0</v>
      </c>
      <c r="E15" s="721">
        <f t="shared" si="0"/>
        <v>97</v>
      </c>
      <c r="F15" s="727">
        <v>0</v>
      </c>
      <c r="G15" s="805">
        <f t="shared" si="1"/>
        <v>0</v>
      </c>
      <c r="H15" s="806">
        <f t="shared" si="2"/>
        <v>0</v>
      </c>
    </row>
    <row r="16" spans="1:20" s="491" customFormat="1" ht="15.75">
      <c r="A16" s="725" t="s">
        <v>22</v>
      </c>
      <c r="B16" s="726" t="s">
        <v>23</v>
      </c>
      <c r="C16" s="727">
        <v>1692</v>
      </c>
      <c r="D16" s="727">
        <v>9</v>
      </c>
      <c r="E16" s="721">
        <f t="shared" si="0"/>
        <v>1701</v>
      </c>
      <c r="F16" s="727">
        <v>32</v>
      </c>
      <c r="G16" s="805">
        <f>D16/C16*1000</f>
        <v>5.3191489361702127</v>
      </c>
      <c r="H16" s="806">
        <f>F16/E16</f>
        <v>1.8812463256907701E-2</v>
      </c>
    </row>
    <row r="17" spans="1:15" s="491" customFormat="1" ht="15.75">
      <c r="A17" s="725" t="s">
        <v>24</v>
      </c>
      <c r="B17" s="726" t="s">
        <v>25</v>
      </c>
      <c r="C17" s="727">
        <v>2638</v>
      </c>
      <c r="D17" s="727">
        <v>4</v>
      </c>
      <c r="E17" s="721">
        <f t="shared" si="0"/>
        <v>2642</v>
      </c>
      <c r="F17" s="727">
        <v>34</v>
      </c>
      <c r="G17" s="805">
        <f t="shared" si="1"/>
        <v>1.5163002274450341</v>
      </c>
      <c r="H17" s="806">
        <f t="shared" si="2"/>
        <v>1.2869038607115822E-2</v>
      </c>
    </row>
    <row r="18" spans="1:15" s="491" customFormat="1" ht="15.75">
      <c r="A18" s="725" t="s">
        <v>187</v>
      </c>
      <c r="B18" s="726" t="s">
        <v>26</v>
      </c>
      <c r="C18" s="727">
        <v>0</v>
      </c>
      <c r="D18" s="727">
        <v>0</v>
      </c>
      <c r="E18" s="721">
        <f t="shared" si="0"/>
        <v>0</v>
      </c>
      <c r="F18" s="727">
        <v>0</v>
      </c>
      <c r="G18" s="805" t="s">
        <v>192</v>
      </c>
      <c r="H18" s="806" t="s">
        <v>192</v>
      </c>
    </row>
    <row r="19" spans="1:15" s="491" customFormat="1" ht="15.75">
      <c r="A19" s="725" t="s">
        <v>27</v>
      </c>
      <c r="B19" s="726" t="s">
        <v>28</v>
      </c>
      <c r="C19" s="727">
        <v>9802</v>
      </c>
      <c r="D19" s="727">
        <v>23</v>
      </c>
      <c r="E19" s="721">
        <f t="shared" si="0"/>
        <v>9825</v>
      </c>
      <c r="F19" s="727">
        <v>229</v>
      </c>
      <c r="G19" s="805">
        <f t="shared" si="1"/>
        <v>2.3464599061416034</v>
      </c>
      <c r="H19" s="806">
        <f t="shared" si="2"/>
        <v>2.3307888040712467E-2</v>
      </c>
    </row>
    <row r="20" spans="1:15" s="491" customFormat="1" ht="15.75">
      <c r="A20" s="725" t="s">
        <v>188</v>
      </c>
      <c r="B20" s="726" t="s">
        <v>30</v>
      </c>
      <c r="C20" s="727">
        <v>1414</v>
      </c>
      <c r="D20" s="727">
        <v>10</v>
      </c>
      <c r="E20" s="721">
        <f t="shared" si="0"/>
        <v>1424</v>
      </c>
      <c r="F20" s="727">
        <v>35</v>
      </c>
      <c r="G20" s="805">
        <f t="shared" si="1"/>
        <v>7.0721357850070721</v>
      </c>
      <c r="H20" s="806">
        <f t="shared" si="2"/>
        <v>2.4578651685393259E-2</v>
      </c>
    </row>
    <row r="21" spans="1:15" s="491" customFormat="1" ht="15.75">
      <c r="A21" s="725" t="s">
        <v>190</v>
      </c>
      <c r="B21" s="726" t="s">
        <v>31</v>
      </c>
      <c r="C21" s="727">
        <v>17</v>
      </c>
      <c r="D21" s="727">
        <v>0</v>
      </c>
      <c r="E21" s="721">
        <f t="shared" si="0"/>
        <v>17</v>
      </c>
      <c r="F21" s="727">
        <v>0</v>
      </c>
      <c r="G21" s="805">
        <f t="shared" si="1"/>
        <v>0</v>
      </c>
      <c r="H21" s="806">
        <f t="shared" si="2"/>
        <v>0</v>
      </c>
    </row>
    <row r="22" spans="1:15" s="491" customFormat="1" ht="15.75">
      <c r="A22" s="725" t="s">
        <v>202</v>
      </c>
      <c r="B22" s="726" t="s">
        <v>33</v>
      </c>
      <c r="C22" s="727">
        <v>0</v>
      </c>
      <c r="D22" s="727">
        <v>0</v>
      </c>
      <c r="E22" s="721">
        <f t="shared" si="0"/>
        <v>0</v>
      </c>
      <c r="F22" s="727">
        <v>0</v>
      </c>
      <c r="G22" s="805" t="s">
        <v>192</v>
      </c>
      <c r="H22" s="806" t="s">
        <v>192</v>
      </c>
    </row>
    <row r="23" spans="1:15" s="491" customFormat="1" ht="15.75">
      <c r="A23" s="725" t="s">
        <v>34</v>
      </c>
      <c r="B23" s="726" t="s">
        <v>35</v>
      </c>
      <c r="C23" s="727">
        <v>0</v>
      </c>
      <c r="D23" s="727">
        <v>0</v>
      </c>
      <c r="E23" s="721">
        <f t="shared" si="0"/>
        <v>0</v>
      </c>
      <c r="F23" s="727">
        <v>0</v>
      </c>
      <c r="G23" s="805" t="s">
        <v>192</v>
      </c>
      <c r="H23" s="806" t="s">
        <v>192</v>
      </c>
    </row>
    <row r="24" spans="1:15" s="491" customFormat="1" ht="15.75">
      <c r="A24" s="736" t="s">
        <v>36</v>
      </c>
      <c r="B24" s="737" t="s">
        <v>37</v>
      </c>
      <c r="C24" s="738">
        <v>168</v>
      </c>
      <c r="D24" s="738">
        <v>0</v>
      </c>
      <c r="E24" s="721">
        <f t="shared" si="0"/>
        <v>168</v>
      </c>
      <c r="F24" s="738">
        <v>0</v>
      </c>
      <c r="G24" s="805">
        <f t="shared" si="1"/>
        <v>0</v>
      </c>
      <c r="H24" s="806">
        <f t="shared" si="2"/>
        <v>0</v>
      </c>
    </row>
    <row r="25" spans="1:15" s="491" customFormat="1" ht="15.75">
      <c r="A25" s="740" t="s">
        <v>66</v>
      </c>
      <c r="B25" s="486" t="s">
        <v>39</v>
      </c>
      <c r="C25" s="741">
        <f>SUM(C5:C24)</f>
        <v>237375</v>
      </c>
      <c r="D25" s="741">
        <f>SUM(D5:D24)</f>
        <v>1420</v>
      </c>
      <c r="E25" s="741">
        <f>SUM(E5:E24)</f>
        <v>238795</v>
      </c>
      <c r="F25" s="741">
        <f>SUM(F5:F24)</f>
        <v>4037</v>
      </c>
      <c r="G25" s="805">
        <f>D25/C25*1000</f>
        <v>5.9820958399157451</v>
      </c>
      <c r="H25" s="806">
        <f t="shared" si="2"/>
        <v>1.6905714106241754E-2</v>
      </c>
    </row>
    <row r="26" spans="1:15">
      <c r="A26" s="811" t="s">
        <v>1550</v>
      </c>
      <c r="B26" s="811"/>
      <c r="L26" s="491"/>
      <c r="M26" s="491"/>
      <c r="N26" s="491"/>
    </row>
    <row r="27" spans="1:15">
      <c r="L27" s="491"/>
      <c r="M27" s="491"/>
      <c r="N27" s="491"/>
      <c r="O27" s="812"/>
    </row>
    <row r="28" spans="1:15">
      <c r="L28" s="491"/>
      <c r="M28" s="491"/>
      <c r="N28" s="491"/>
      <c r="O28" s="812"/>
    </row>
    <row r="29" spans="1:15">
      <c r="L29" s="491"/>
      <c r="M29" s="491"/>
      <c r="N29" s="491"/>
      <c r="O29" s="812"/>
    </row>
    <row r="30" spans="1:15">
      <c r="L30" s="491"/>
      <c r="M30" s="491"/>
      <c r="N30" s="491"/>
      <c r="O30" s="812"/>
    </row>
    <row r="31" spans="1:15">
      <c r="L31" s="491"/>
      <c r="M31" s="491"/>
      <c r="N31" s="491"/>
    </row>
    <row r="32" spans="1:15">
      <c r="L32" s="491"/>
      <c r="M32" s="491"/>
      <c r="N32" s="491"/>
    </row>
    <row r="33" spans="12:14">
      <c r="L33" s="491"/>
      <c r="M33" s="491"/>
      <c r="N33" s="491"/>
    </row>
    <row r="34" spans="12:14">
      <c r="L34" s="491"/>
      <c r="M34" s="491"/>
      <c r="N34" s="491"/>
    </row>
  </sheetData>
  <pageMargins left="0.7" right="0.7" top="0.75" bottom="0.75" header="0.3" footer="0.3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BH46"/>
  <sheetViews>
    <sheetView showGridLines="0" rightToLeft="1" zoomScale="75" zoomScaleNormal="75" workbookViewId="0">
      <selection activeCell="U28" sqref="U28"/>
    </sheetView>
  </sheetViews>
  <sheetFormatPr defaultRowHeight="18" customHeight="1"/>
  <cols>
    <col min="1" max="1" width="10.42578125" style="240" customWidth="1"/>
    <col min="2" max="2" width="10" style="294" customWidth="1"/>
    <col min="3" max="3" width="8.42578125" style="491" customWidth="1"/>
    <col min="4" max="4" width="7.5703125" style="491" customWidth="1"/>
    <col min="5" max="8" width="8.42578125" style="240" customWidth="1"/>
    <col min="9" max="10" width="7.5703125" style="240" customWidth="1"/>
    <col min="11" max="11" width="9.85546875" style="240" customWidth="1"/>
    <col min="12" max="12" width="8.28515625" style="240" customWidth="1"/>
    <col min="13" max="13" width="8.5703125" style="240" customWidth="1"/>
    <col min="14" max="14" width="8" style="240" customWidth="1"/>
    <col min="15" max="15" width="9.7109375" style="240" customWidth="1"/>
    <col min="16" max="20" width="8" style="240" hidden="1" customWidth="1"/>
    <col min="21" max="24" width="0" style="240" hidden="1" customWidth="1"/>
    <col min="25" max="60" width="9" style="734"/>
    <col min="61" max="256" width="9" style="240"/>
    <col min="257" max="257" width="10.42578125" style="240" customWidth="1"/>
    <col min="258" max="258" width="10" style="240" customWidth="1"/>
    <col min="259" max="259" width="8.42578125" style="240" customWidth="1"/>
    <col min="260" max="260" width="7.5703125" style="240" customWidth="1"/>
    <col min="261" max="264" width="8.42578125" style="240" customWidth="1"/>
    <col min="265" max="266" width="7.5703125" style="240" customWidth="1"/>
    <col min="267" max="267" width="9.85546875" style="240" customWidth="1"/>
    <col min="268" max="268" width="8.28515625" style="240" customWidth="1"/>
    <col min="269" max="269" width="8.5703125" style="240" customWidth="1"/>
    <col min="270" max="270" width="8" style="240" customWidth="1"/>
    <col min="271" max="271" width="9.7109375" style="240" customWidth="1"/>
    <col min="272" max="280" width="0" style="240" hidden="1" customWidth="1"/>
    <col min="281" max="512" width="9" style="240"/>
    <col min="513" max="513" width="10.42578125" style="240" customWidth="1"/>
    <col min="514" max="514" width="10" style="240" customWidth="1"/>
    <col min="515" max="515" width="8.42578125" style="240" customWidth="1"/>
    <col min="516" max="516" width="7.5703125" style="240" customWidth="1"/>
    <col min="517" max="520" width="8.42578125" style="240" customWidth="1"/>
    <col min="521" max="522" width="7.5703125" style="240" customWidth="1"/>
    <col min="523" max="523" width="9.85546875" style="240" customWidth="1"/>
    <col min="524" max="524" width="8.28515625" style="240" customWidth="1"/>
    <col min="525" max="525" width="8.5703125" style="240" customWidth="1"/>
    <col min="526" max="526" width="8" style="240" customWidth="1"/>
    <col min="527" max="527" width="9.7109375" style="240" customWidth="1"/>
    <col min="528" max="536" width="0" style="240" hidden="1" customWidth="1"/>
    <col min="537" max="768" width="9" style="240"/>
    <col min="769" max="769" width="10.42578125" style="240" customWidth="1"/>
    <col min="770" max="770" width="10" style="240" customWidth="1"/>
    <col min="771" max="771" width="8.42578125" style="240" customWidth="1"/>
    <col min="772" max="772" width="7.5703125" style="240" customWidth="1"/>
    <col min="773" max="776" width="8.42578125" style="240" customWidth="1"/>
    <col min="777" max="778" width="7.5703125" style="240" customWidth="1"/>
    <col min="779" max="779" width="9.85546875" style="240" customWidth="1"/>
    <col min="780" max="780" width="8.28515625" style="240" customWidth="1"/>
    <col min="781" max="781" width="8.5703125" style="240" customWidth="1"/>
    <col min="782" max="782" width="8" style="240" customWidth="1"/>
    <col min="783" max="783" width="9.7109375" style="240" customWidth="1"/>
    <col min="784" max="792" width="0" style="240" hidden="1" customWidth="1"/>
    <col min="793" max="1024" width="9" style="240"/>
    <col min="1025" max="1025" width="10.42578125" style="240" customWidth="1"/>
    <col min="1026" max="1026" width="10" style="240" customWidth="1"/>
    <col min="1027" max="1027" width="8.42578125" style="240" customWidth="1"/>
    <col min="1028" max="1028" width="7.5703125" style="240" customWidth="1"/>
    <col min="1029" max="1032" width="8.42578125" style="240" customWidth="1"/>
    <col min="1033" max="1034" width="7.5703125" style="240" customWidth="1"/>
    <col min="1035" max="1035" width="9.85546875" style="240" customWidth="1"/>
    <col min="1036" max="1036" width="8.28515625" style="240" customWidth="1"/>
    <col min="1037" max="1037" width="8.5703125" style="240" customWidth="1"/>
    <col min="1038" max="1038" width="8" style="240" customWidth="1"/>
    <col min="1039" max="1039" width="9.7109375" style="240" customWidth="1"/>
    <col min="1040" max="1048" width="0" style="240" hidden="1" customWidth="1"/>
    <col min="1049" max="1280" width="9" style="240"/>
    <col min="1281" max="1281" width="10.42578125" style="240" customWidth="1"/>
    <col min="1282" max="1282" width="10" style="240" customWidth="1"/>
    <col min="1283" max="1283" width="8.42578125" style="240" customWidth="1"/>
    <col min="1284" max="1284" width="7.5703125" style="240" customWidth="1"/>
    <col min="1285" max="1288" width="8.42578125" style="240" customWidth="1"/>
    <col min="1289" max="1290" width="7.5703125" style="240" customWidth="1"/>
    <col min="1291" max="1291" width="9.85546875" style="240" customWidth="1"/>
    <col min="1292" max="1292" width="8.28515625" style="240" customWidth="1"/>
    <col min="1293" max="1293" width="8.5703125" style="240" customWidth="1"/>
    <col min="1294" max="1294" width="8" style="240" customWidth="1"/>
    <col min="1295" max="1295" width="9.7109375" style="240" customWidth="1"/>
    <col min="1296" max="1304" width="0" style="240" hidden="1" customWidth="1"/>
    <col min="1305" max="1536" width="9" style="240"/>
    <col min="1537" max="1537" width="10.42578125" style="240" customWidth="1"/>
    <col min="1538" max="1538" width="10" style="240" customWidth="1"/>
    <col min="1539" max="1539" width="8.42578125" style="240" customWidth="1"/>
    <col min="1540" max="1540" width="7.5703125" style="240" customWidth="1"/>
    <col min="1541" max="1544" width="8.42578125" style="240" customWidth="1"/>
    <col min="1545" max="1546" width="7.5703125" style="240" customWidth="1"/>
    <col min="1547" max="1547" width="9.85546875" style="240" customWidth="1"/>
    <col min="1548" max="1548" width="8.28515625" style="240" customWidth="1"/>
    <col min="1549" max="1549" width="8.5703125" style="240" customWidth="1"/>
    <col min="1550" max="1550" width="8" style="240" customWidth="1"/>
    <col min="1551" max="1551" width="9.7109375" style="240" customWidth="1"/>
    <col min="1552" max="1560" width="0" style="240" hidden="1" customWidth="1"/>
    <col min="1561" max="1792" width="9" style="240"/>
    <col min="1793" max="1793" width="10.42578125" style="240" customWidth="1"/>
    <col min="1794" max="1794" width="10" style="240" customWidth="1"/>
    <col min="1795" max="1795" width="8.42578125" style="240" customWidth="1"/>
    <col min="1796" max="1796" width="7.5703125" style="240" customWidth="1"/>
    <col min="1797" max="1800" width="8.42578125" style="240" customWidth="1"/>
    <col min="1801" max="1802" width="7.5703125" style="240" customWidth="1"/>
    <col min="1803" max="1803" width="9.85546875" style="240" customWidth="1"/>
    <col min="1804" max="1804" width="8.28515625" style="240" customWidth="1"/>
    <col min="1805" max="1805" width="8.5703125" style="240" customWidth="1"/>
    <col min="1806" max="1806" width="8" style="240" customWidth="1"/>
    <col min="1807" max="1807" width="9.7109375" style="240" customWidth="1"/>
    <col min="1808" max="1816" width="0" style="240" hidden="1" customWidth="1"/>
    <col min="1817" max="2048" width="9" style="240"/>
    <col min="2049" max="2049" width="10.42578125" style="240" customWidth="1"/>
    <col min="2050" max="2050" width="10" style="240" customWidth="1"/>
    <col min="2051" max="2051" width="8.42578125" style="240" customWidth="1"/>
    <col min="2052" max="2052" width="7.5703125" style="240" customWidth="1"/>
    <col min="2053" max="2056" width="8.42578125" style="240" customWidth="1"/>
    <col min="2057" max="2058" width="7.5703125" style="240" customWidth="1"/>
    <col min="2059" max="2059" width="9.85546875" style="240" customWidth="1"/>
    <col min="2060" max="2060" width="8.28515625" style="240" customWidth="1"/>
    <col min="2061" max="2061" width="8.5703125" style="240" customWidth="1"/>
    <col min="2062" max="2062" width="8" style="240" customWidth="1"/>
    <col min="2063" max="2063" width="9.7109375" style="240" customWidth="1"/>
    <col min="2064" max="2072" width="0" style="240" hidden="1" customWidth="1"/>
    <col min="2073" max="2304" width="9" style="240"/>
    <col min="2305" max="2305" width="10.42578125" style="240" customWidth="1"/>
    <col min="2306" max="2306" width="10" style="240" customWidth="1"/>
    <col min="2307" max="2307" width="8.42578125" style="240" customWidth="1"/>
    <col min="2308" max="2308" width="7.5703125" style="240" customWidth="1"/>
    <col min="2309" max="2312" width="8.42578125" style="240" customWidth="1"/>
    <col min="2313" max="2314" width="7.5703125" style="240" customWidth="1"/>
    <col min="2315" max="2315" width="9.85546875" style="240" customWidth="1"/>
    <col min="2316" max="2316" width="8.28515625" style="240" customWidth="1"/>
    <col min="2317" max="2317" width="8.5703125" style="240" customWidth="1"/>
    <col min="2318" max="2318" width="8" style="240" customWidth="1"/>
    <col min="2319" max="2319" width="9.7109375" style="240" customWidth="1"/>
    <col min="2320" max="2328" width="0" style="240" hidden="1" customWidth="1"/>
    <col min="2329" max="2560" width="9" style="240"/>
    <col min="2561" max="2561" width="10.42578125" style="240" customWidth="1"/>
    <col min="2562" max="2562" width="10" style="240" customWidth="1"/>
    <col min="2563" max="2563" width="8.42578125" style="240" customWidth="1"/>
    <col min="2564" max="2564" width="7.5703125" style="240" customWidth="1"/>
    <col min="2565" max="2568" width="8.42578125" style="240" customWidth="1"/>
    <col min="2569" max="2570" width="7.5703125" style="240" customWidth="1"/>
    <col min="2571" max="2571" width="9.85546875" style="240" customWidth="1"/>
    <col min="2572" max="2572" width="8.28515625" style="240" customWidth="1"/>
    <col min="2573" max="2573" width="8.5703125" style="240" customWidth="1"/>
    <col min="2574" max="2574" width="8" style="240" customWidth="1"/>
    <col min="2575" max="2575" width="9.7109375" style="240" customWidth="1"/>
    <col min="2576" max="2584" width="0" style="240" hidden="1" customWidth="1"/>
    <col min="2585" max="2816" width="9" style="240"/>
    <col min="2817" max="2817" width="10.42578125" style="240" customWidth="1"/>
    <col min="2818" max="2818" width="10" style="240" customWidth="1"/>
    <col min="2819" max="2819" width="8.42578125" style="240" customWidth="1"/>
    <col min="2820" max="2820" width="7.5703125" style="240" customWidth="1"/>
    <col min="2821" max="2824" width="8.42578125" style="240" customWidth="1"/>
    <col min="2825" max="2826" width="7.5703125" style="240" customWidth="1"/>
    <col min="2827" max="2827" width="9.85546875" style="240" customWidth="1"/>
    <col min="2828" max="2828" width="8.28515625" style="240" customWidth="1"/>
    <col min="2829" max="2829" width="8.5703125" style="240" customWidth="1"/>
    <col min="2830" max="2830" width="8" style="240" customWidth="1"/>
    <col min="2831" max="2831" width="9.7109375" style="240" customWidth="1"/>
    <col min="2832" max="2840" width="0" style="240" hidden="1" customWidth="1"/>
    <col min="2841" max="3072" width="9" style="240"/>
    <col min="3073" max="3073" width="10.42578125" style="240" customWidth="1"/>
    <col min="3074" max="3074" width="10" style="240" customWidth="1"/>
    <col min="3075" max="3075" width="8.42578125" style="240" customWidth="1"/>
    <col min="3076" max="3076" width="7.5703125" style="240" customWidth="1"/>
    <col min="3077" max="3080" width="8.42578125" style="240" customWidth="1"/>
    <col min="3081" max="3082" width="7.5703125" style="240" customWidth="1"/>
    <col min="3083" max="3083" width="9.85546875" style="240" customWidth="1"/>
    <col min="3084" max="3084" width="8.28515625" style="240" customWidth="1"/>
    <col min="3085" max="3085" width="8.5703125" style="240" customWidth="1"/>
    <col min="3086" max="3086" width="8" style="240" customWidth="1"/>
    <col min="3087" max="3087" width="9.7109375" style="240" customWidth="1"/>
    <col min="3088" max="3096" width="0" style="240" hidden="1" customWidth="1"/>
    <col min="3097" max="3328" width="9" style="240"/>
    <col min="3329" max="3329" width="10.42578125" style="240" customWidth="1"/>
    <col min="3330" max="3330" width="10" style="240" customWidth="1"/>
    <col min="3331" max="3331" width="8.42578125" style="240" customWidth="1"/>
    <col min="3332" max="3332" width="7.5703125" style="240" customWidth="1"/>
    <col min="3333" max="3336" width="8.42578125" style="240" customWidth="1"/>
    <col min="3337" max="3338" width="7.5703125" style="240" customWidth="1"/>
    <col min="3339" max="3339" width="9.85546875" style="240" customWidth="1"/>
    <col min="3340" max="3340" width="8.28515625" style="240" customWidth="1"/>
    <col min="3341" max="3341" width="8.5703125" style="240" customWidth="1"/>
    <col min="3342" max="3342" width="8" style="240" customWidth="1"/>
    <col min="3343" max="3343" width="9.7109375" style="240" customWidth="1"/>
    <col min="3344" max="3352" width="0" style="240" hidden="1" customWidth="1"/>
    <col min="3353" max="3584" width="9" style="240"/>
    <col min="3585" max="3585" width="10.42578125" style="240" customWidth="1"/>
    <col min="3586" max="3586" width="10" style="240" customWidth="1"/>
    <col min="3587" max="3587" width="8.42578125" style="240" customWidth="1"/>
    <col min="3588" max="3588" width="7.5703125" style="240" customWidth="1"/>
    <col min="3589" max="3592" width="8.42578125" style="240" customWidth="1"/>
    <col min="3593" max="3594" width="7.5703125" style="240" customWidth="1"/>
    <col min="3595" max="3595" width="9.85546875" style="240" customWidth="1"/>
    <col min="3596" max="3596" width="8.28515625" style="240" customWidth="1"/>
    <col min="3597" max="3597" width="8.5703125" style="240" customWidth="1"/>
    <col min="3598" max="3598" width="8" style="240" customWidth="1"/>
    <col min="3599" max="3599" width="9.7109375" style="240" customWidth="1"/>
    <col min="3600" max="3608" width="0" style="240" hidden="1" customWidth="1"/>
    <col min="3609" max="3840" width="9" style="240"/>
    <col min="3841" max="3841" width="10.42578125" style="240" customWidth="1"/>
    <col min="3842" max="3842" width="10" style="240" customWidth="1"/>
    <col min="3843" max="3843" width="8.42578125" style="240" customWidth="1"/>
    <col min="3844" max="3844" width="7.5703125" style="240" customWidth="1"/>
    <col min="3845" max="3848" width="8.42578125" style="240" customWidth="1"/>
    <col min="3849" max="3850" width="7.5703125" style="240" customWidth="1"/>
    <col min="3851" max="3851" width="9.85546875" style="240" customWidth="1"/>
    <col min="3852" max="3852" width="8.28515625" style="240" customWidth="1"/>
    <col min="3853" max="3853" width="8.5703125" style="240" customWidth="1"/>
    <col min="3854" max="3854" width="8" style="240" customWidth="1"/>
    <col min="3855" max="3855" width="9.7109375" style="240" customWidth="1"/>
    <col min="3856" max="3864" width="0" style="240" hidden="1" customWidth="1"/>
    <col min="3865" max="4096" width="9" style="240"/>
    <col min="4097" max="4097" width="10.42578125" style="240" customWidth="1"/>
    <col min="4098" max="4098" width="10" style="240" customWidth="1"/>
    <col min="4099" max="4099" width="8.42578125" style="240" customWidth="1"/>
    <col min="4100" max="4100" width="7.5703125" style="240" customWidth="1"/>
    <col min="4101" max="4104" width="8.42578125" style="240" customWidth="1"/>
    <col min="4105" max="4106" width="7.5703125" style="240" customWidth="1"/>
    <col min="4107" max="4107" width="9.85546875" style="240" customWidth="1"/>
    <col min="4108" max="4108" width="8.28515625" style="240" customWidth="1"/>
    <col min="4109" max="4109" width="8.5703125" style="240" customWidth="1"/>
    <col min="4110" max="4110" width="8" style="240" customWidth="1"/>
    <col min="4111" max="4111" width="9.7109375" style="240" customWidth="1"/>
    <col min="4112" max="4120" width="0" style="240" hidden="1" customWidth="1"/>
    <col min="4121" max="4352" width="9" style="240"/>
    <col min="4353" max="4353" width="10.42578125" style="240" customWidth="1"/>
    <col min="4354" max="4354" width="10" style="240" customWidth="1"/>
    <col min="4355" max="4355" width="8.42578125" style="240" customWidth="1"/>
    <col min="4356" max="4356" width="7.5703125" style="240" customWidth="1"/>
    <col min="4357" max="4360" width="8.42578125" style="240" customWidth="1"/>
    <col min="4361" max="4362" width="7.5703125" style="240" customWidth="1"/>
    <col min="4363" max="4363" width="9.85546875" style="240" customWidth="1"/>
    <col min="4364" max="4364" width="8.28515625" style="240" customWidth="1"/>
    <col min="4365" max="4365" width="8.5703125" style="240" customWidth="1"/>
    <col min="4366" max="4366" width="8" style="240" customWidth="1"/>
    <col min="4367" max="4367" width="9.7109375" style="240" customWidth="1"/>
    <col min="4368" max="4376" width="0" style="240" hidden="1" customWidth="1"/>
    <col min="4377" max="4608" width="9" style="240"/>
    <col min="4609" max="4609" width="10.42578125" style="240" customWidth="1"/>
    <col min="4610" max="4610" width="10" style="240" customWidth="1"/>
    <col min="4611" max="4611" width="8.42578125" style="240" customWidth="1"/>
    <col min="4612" max="4612" width="7.5703125" style="240" customWidth="1"/>
    <col min="4613" max="4616" width="8.42578125" style="240" customWidth="1"/>
    <col min="4617" max="4618" width="7.5703125" style="240" customWidth="1"/>
    <col min="4619" max="4619" width="9.85546875" style="240" customWidth="1"/>
    <col min="4620" max="4620" width="8.28515625" style="240" customWidth="1"/>
    <col min="4621" max="4621" width="8.5703125" style="240" customWidth="1"/>
    <col min="4622" max="4622" width="8" style="240" customWidth="1"/>
    <col min="4623" max="4623" width="9.7109375" style="240" customWidth="1"/>
    <col min="4624" max="4632" width="0" style="240" hidden="1" customWidth="1"/>
    <col min="4633" max="4864" width="9" style="240"/>
    <col min="4865" max="4865" width="10.42578125" style="240" customWidth="1"/>
    <col min="4866" max="4866" width="10" style="240" customWidth="1"/>
    <col min="4867" max="4867" width="8.42578125" style="240" customWidth="1"/>
    <col min="4868" max="4868" width="7.5703125" style="240" customWidth="1"/>
    <col min="4869" max="4872" width="8.42578125" style="240" customWidth="1"/>
    <col min="4873" max="4874" width="7.5703125" style="240" customWidth="1"/>
    <col min="4875" max="4875" width="9.85546875" style="240" customWidth="1"/>
    <col min="4876" max="4876" width="8.28515625" style="240" customWidth="1"/>
    <col min="4877" max="4877" width="8.5703125" style="240" customWidth="1"/>
    <col min="4878" max="4878" width="8" style="240" customWidth="1"/>
    <col min="4879" max="4879" width="9.7109375" style="240" customWidth="1"/>
    <col min="4880" max="4888" width="0" style="240" hidden="1" customWidth="1"/>
    <col min="4889" max="5120" width="9" style="240"/>
    <col min="5121" max="5121" width="10.42578125" style="240" customWidth="1"/>
    <col min="5122" max="5122" width="10" style="240" customWidth="1"/>
    <col min="5123" max="5123" width="8.42578125" style="240" customWidth="1"/>
    <col min="5124" max="5124" width="7.5703125" style="240" customWidth="1"/>
    <col min="5125" max="5128" width="8.42578125" style="240" customWidth="1"/>
    <col min="5129" max="5130" width="7.5703125" style="240" customWidth="1"/>
    <col min="5131" max="5131" width="9.85546875" style="240" customWidth="1"/>
    <col min="5132" max="5132" width="8.28515625" style="240" customWidth="1"/>
    <col min="5133" max="5133" width="8.5703125" style="240" customWidth="1"/>
    <col min="5134" max="5134" width="8" style="240" customWidth="1"/>
    <col min="5135" max="5135" width="9.7109375" style="240" customWidth="1"/>
    <col min="5136" max="5144" width="0" style="240" hidden="1" customWidth="1"/>
    <col min="5145" max="5376" width="9" style="240"/>
    <col min="5377" max="5377" width="10.42578125" style="240" customWidth="1"/>
    <col min="5378" max="5378" width="10" style="240" customWidth="1"/>
    <col min="5379" max="5379" width="8.42578125" style="240" customWidth="1"/>
    <col min="5380" max="5380" width="7.5703125" style="240" customWidth="1"/>
    <col min="5381" max="5384" width="8.42578125" style="240" customWidth="1"/>
    <col min="5385" max="5386" width="7.5703125" style="240" customWidth="1"/>
    <col min="5387" max="5387" width="9.85546875" style="240" customWidth="1"/>
    <col min="5388" max="5388" width="8.28515625" style="240" customWidth="1"/>
    <col min="5389" max="5389" width="8.5703125" style="240" customWidth="1"/>
    <col min="5390" max="5390" width="8" style="240" customWidth="1"/>
    <col min="5391" max="5391" width="9.7109375" style="240" customWidth="1"/>
    <col min="5392" max="5400" width="0" style="240" hidden="1" customWidth="1"/>
    <col min="5401" max="5632" width="9" style="240"/>
    <col min="5633" max="5633" width="10.42578125" style="240" customWidth="1"/>
    <col min="5634" max="5634" width="10" style="240" customWidth="1"/>
    <col min="5635" max="5635" width="8.42578125" style="240" customWidth="1"/>
    <col min="5636" max="5636" width="7.5703125" style="240" customWidth="1"/>
    <col min="5637" max="5640" width="8.42578125" style="240" customWidth="1"/>
    <col min="5641" max="5642" width="7.5703125" style="240" customWidth="1"/>
    <col min="5643" max="5643" width="9.85546875" style="240" customWidth="1"/>
    <col min="5644" max="5644" width="8.28515625" style="240" customWidth="1"/>
    <col min="5645" max="5645" width="8.5703125" style="240" customWidth="1"/>
    <col min="5646" max="5646" width="8" style="240" customWidth="1"/>
    <col min="5647" max="5647" width="9.7109375" style="240" customWidth="1"/>
    <col min="5648" max="5656" width="0" style="240" hidden="1" customWidth="1"/>
    <col min="5657" max="5888" width="9" style="240"/>
    <col min="5889" max="5889" width="10.42578125" style="240" customWidth="1"/>
    <col min="5890" max="5890" width="10" style="240" customWidth="1"/>
    <col min="5891" max="5891" width="8.42578125" style="240" customWidth="1"/>
    <col min="5892" max="5892" width="7.5703125" style="240" customWidth="1"/>
    <col min="5893" max="5896" width="8.42578125" style="240" customWidth="1"/>
    <col min="5897" max="5898" width="7.5703125" style="240" customWidth="1"/>
    <col min="5899" max="5899" width="9.85546875" style="240" customWidth="1"/>
    <col min="5900" max="5900" width="8.28515625" style="240" customWidth="1"/>
    <col min="5901" max="5901" width="8.5703125" style="240" customWidth="1"/>
    <col min="5902" max="5902" width="8" style="240" customWidth="1"/>
    <col min="5903" max="5903" width="9.7109375" style="240" customWidth="1"/>
    <col min="5904" max="5912" width="0" style="240" hidden="1" customWidth="1"/>
    <col min="5913" max="6144" width="9" style="240"/>
    <col min="6145" max="6145" width="10.42578125" style="240" customWidth="1"/>
    <col min="6146" max="6146" width="10" style="240" customWidth="1"/>
    <col min="6147" max="6147" width="8.42578125" style="240" customWidth="1"/>
    <col min="6148" max="6148" width="7.5703125" style="240" customWidth="1"/>
    <col min="6149" max="6152" width="8.42578125" style="240" customWidth="1"/>
    <col min="6153" max="6154" width="7.5703125" style="240" customWidth="1"/>
    <col min="6155" max="6155" width="9.85546875" style="240" customWidth="1"/>
    <col min="6156" max="6156" width="8.28515625" style="240" customWidth="1"/>
    <col min="6157" max="6157" width="8.5703125" style="240" customWidth="1"/>
    <col min="6158" max="6158" width="8" style="240" customWidth="1"/>
    <col min="6159" max="6159" width="9.7109375" style="240" customWidth="1"/>
    <col min="6160" max="6168" width="0" style="240" hidden="1" customWidth="1"/>
    <col min="6169" max="6400" width="9" style="240"/>
    <col min="6401" max="6401" width="10.42578125" style="240" customWidth="1"/>
    <col min="6402" max="6402" width="10" style="240" customWidth="1"/>
    <col min="6403" max="6403" width="8.42578125" style="240" customWidth="1"/>
    <col min="6404" max="6404" width="7.5703125" style="240" customWidth="1"/>
    <col min="6405" max="6408" width="8.42578125" style="240" customWidth="1"/>
    <col min="6409" max="6410" width="7.5703125" style="240" customWidth="1"/>
    <col min="6411" max="6411" width="9.85546875" style="240" customWidth="1"/>
    <col min="6412" max="6412" width="8.28515625" style="240" customWidth="1"/>
    <col min="6413" max="6413" width="8.5703125" style="240" customWidth="1"/>
    <col min="6414" max="6414" width="8" style="240" customWidth="1"/>
    <col min="6415" max="6415" width="9.7109375" style="240" customWidth="1"/>
    <col min="6416" max="6424" width="0" style="240" hidden="1" customWidth="1"/>
    <col min="6425" max="6656" width="9" style="240"/>
    <col min="6657" max="6657" width="10.42578125" style="240" customWidth="1"/>
    <col min="6658" max="6658" width="10" style="240" customWidth="1"/>
    <col min="6659" max="6659" width="8.42578125" style="240" customWidth="1"/>
    <col min="6660" max="6660" width="7.5703125" style="240" customWidth="1"/>
    <col min="6661" max="6664" width="8.42578125" style="240" customWidth="1"/>
    <col min="6665" max="6666" width="7.5703125" style="240" customWidth="1"/>
    <col min="6667" max="6667" width="9.85546875" style="240" customWidth="1"/>
    <col min="6668" max="6668" width="8.28515625" style="240" customWidth="1"/>
    <col min="6669" max="6669" width="8.5703125" style="240" customWidth="1"/>
    <col min="6670" max="6670" width="8" style="240" customWidth="1"/>
    <col min="6671" max="6671" width="9.7109375" style="240" customWidth="1"/>
    <col min="6672" max="6680" width="0" style="240" hidden="1" customWidth="1"/>
    <col min="6681" max="6912" width="9" style="240"/>
    <col min="6913" max="6913" width="10.42578125" style="240" customWidth="1"/>
    <col min="6914" max="6914" width="10" style="240" customWidth="1"/>
    <col min="6915" max="6915" width="8.42578125" style="240" customWidth="1"/>
    <col min="6916" max="6916" width="7.5703125" style="240" customWidth="1"/>
    <col min="6917" max="6920" width="8.42578125" style="240" customWidth="1"/>
    <col min="6921" max="6922" width="7.5703125" style="240" customWidth="1"/>
    <col min="6923" max="6923" width="9.85546875" style="240" customWidth="1"/>
    <col min="6924" max="6924" width="8.28515625" style="240" customWidth="1"/>
    <col min="6925" max="6925" width="8.5703125" style="240" customWidth="1"/>
    <col min="6926" max="6926" width="8" style="240" customWidth="1"/>
    <col min="6927" max="6927" width="9.7109375" style="240" customWidth="1"/>
    <col min="6928" max="6936" width="0" style="240" hidden="1" customWidth="1"/>
    <col min="6937" max="7168" width="9" style="240"/>
    <col min="7169" max="7169" width="10.42578125" style="240" customWidth="1"/>
    <col min="7170" max="7170" width="10" style="240" customWidth="1"/>
    <col min="7171" max="7171" width="8.42578125" style="240" customWidth="1"/>
    <col min="7172" max="7172" width="7.5703125" style="240" customWidth="1"/>
    <col min="7173" max="7176" width="8.42578125" style="240" customWidth="1"/>
    <col min="7177" max="7178" width="7.5703125" style="240" customWidth="1"/>
    <col min="7179" max="7179" width="9.85546875" style="240" customWidth="1"/>
    <col min="7180" max="7180" width="8.28515625" style="240" customWidth="1"/>
    <col min="7181" max="7181" width="8.5703125" style="240" customWidth="1"/>
    <col min="7182" max="7182" width="8" style="240" customWidth="1"/>
    <col min="7183" max="7183" width="9.7109375" style="240" customWidth="1"/>
    <col min="7184" max="7192" width="0" style="240" hidden="1" customWidth="1"/>
    <col min="7193" max="7424" width="9" style="240"/>
    <col min="7425" max="7425" width="10.42578125" style="240" customWidth="1"/>
    <col min="7426" max="7426" width="10" style="240" customWidth="1"/>
    <col min="7427" max="7427" width="8.42578125" style="240" customWidth="1"/>
    <col min="7428" max="7428" width="7.5703125" style="240" customWidth="1"/>
    <col min="7429" max="7432" width="8.42578125" style="240" customWidth="1"/>
    <col min="7433" max="7434" width="7.5703125" style="240" customWidth="1"/>
    <col min="7435" max="7435" width="9.85546875" style="240" customWidth="1"/>
    <col min="7436" max="7436" width="8.28515625" style="240" customWidth="1"/>
    <col min="7437" max="7437" width="8.5703125" style="240" customWidth="1"/>
    <col min="7438" max="7438" width="8" style="240" customWidth="1"/>
    <col min="7439" max="7439" width="9.7109375" style="240" customWidth="1"/>
    <col min="7440" max="7448" width="0" style="240" hidden="1" customWidth="1"/>
    <col min="7449" max="7680" width="9" style="240"/>
    <col min="7681" max="7681" width="10.42578125" style="240" customWidth="1"/>
    <col min="7682" max="7682" width="10" style="240" customWidth="1"/>
    <col min="7683" max="7683" width="8.42578125" style="240" customWidth="1"/>
    <col min="7684" max="7684" width="7.5703125" style="240" customWidth="1"/>
    <col min="7685" max="7688" width="8.42578125" style="240" customWidth="1"/>
    <col min="7689" max="7690" width="7.5703125" style="240" customWidth="1"/>
    <col min="7691" max="7691" width="9.85546875" style="240" customWidth="1"/>
    <col min="7692" max="7692" width="8.28515625" style="240" customWidth="1"/>
    <col min="7693" max="7693" width="8.5703125" style="240" customWidth="1"/>
    <col min="7694" max="7694" width="8" style="240" customWidth="1"/>
    <col min="7695" max="7695" width="9.7109375" style="240" customWidth="1"/>
    <col min="7696" max="7704" width="0" style="240" hidden="1" customWidth="1"/>
    <col min="7705" max="7936" width="9" style="240"/>
    <col min="7937" max="7937" width="10.42578125" style="240" customWidth="1"/>
    <col min="7938" max="7938" width="10" style="240" customWidth="1"/>
    <col min="7939" max="7939" width="8.42578125" style="240" customWidth="1"/>
    <col min="7940" max="7940" width="7.5703125" style="240" customWidth="1"/>
    <col min="7941" max="7944" width="8.42578125" style="240" customWidth="1"/>
    <col min="7945" max="7946" width="7.5703125" style="240" customWidth="1"/>
    <col min="7947" max="7947" width="9.85546875" style="240" customWidth="1"/>
    <col min="7948" max="7948" width="8.28515625" style="240" customWidth="1"/>
    <col min="7949" max="7949" width="8.5703125" style="240" customWidth="1"/>
    <col min="7950" max="7950" width="8" style="240" customWidth="1"/>
    <col min="7951" max="7951" width="9.7109375" style="240" customWidth="1"/>
    <col min="7952" max="7960" width="0" style="240" hidden="1" customWidth="1"/>
    <col min="7961" max="8192" width="9" style="240"/>
    <col min="8193" max="8193" width="10.42578125" style="240" customWidth="1"/>
    <col min="8194" max="8194" width="10" style="240" customWidth="1"/>
    <col min="8195" max="8195" width="8.42578125" style="240" customWidth="1"/>
    <col min="8196" max="8196" width="7.5703125" style="240" customWidth="1"/>
    <col min="8197" max="8200" width="8.42578125" style="240" customWidth="1"/>
    <col min="8201" max="8202" width="7.5703125" style="240" customWidth="1"/>
    <col min="8203" max="8203" width="9.85546875" style="240" customWidth="1"/>
    <col min="8204" max="8204" width="8.28515625" style="240" customWidth="1"/>
    <col min="8205" max="8205" width="8.5703125" style="240" customWidth="1"/>
    <col min="8206" max="8206" width="8" style="240" customWidth="1"/>
    <col min="8207" max="8207" width="9.7109375" style="240" customWidth="1"/>
    <col min="8208" max="8216" width="0" style="240" hidden="1" customWidth="1"/>
    <col min="8217" max="8448" width="9" style="240"/>
    <col min="8449" max="8449" width="10.42578125" style="240" customWidth="1"/>
    <col min="8450" max="8450" width="10" style="240" customWidth="1"/>
    <col min="8451" max="8451" width="8.42578125" style="240" customWidth="1"/>
    <col min="8452" max="8452" width="7.5703125" style="240" customWidth="1"/>
    <col min="8453" max="8456" width="8.42578125" style="240" customWidth="1"/>
    <col min="8457" max="8458" width="7.5703125" style="240" customWidth="1"/>
    <col min="8459" max="8459" width="9.85546875" style="240" customWidth="1"/>
    <col min="8460" max="8460" width="8.28515625" style="240" customWidth="1"/>
    <col min="8461" max="8461" width="8.5703125" style="240" customWidth="1"/>
    <col min="8462" max="8462" width="8" style="240" customWidth="1"/>
    <col min="8463" max="8463" width="9.7109375" style="240" customWidth="1"/>
    <col min="8464" max="8472" width="0" style="240" hidden="1" customWidth="1"/>
    <col min="8473" max="8704" width="9" style="240"/>
    <col min="8705" max="8705" width="10.42578125" style="240" customWidth="1"/>
    <col min="8706" max="8706" width="10" style="240" customWidth="1"/>
    <col min="8707" max="8707" width="8.42578125" style="240" customWidth="1"/>
    <col min="8708" max="8708" width="7.5703125" style="240" customWidth="1"/>
    <col min="8709" max="8712" width="8.42578125" style="240" customWidth="1"/>
    <col min="8713" max="8714" width="7.5703125" style="240" customWidth="1"/>
    <col min="8715" max="8715" width="9.85546875" style="240" customWidth="1"/>
    <col min="8716" max="8716" width="8.28515625" style="240" customWidth="1"/>
    <col min="8717" max="8717" width="8.5703125" style="240" customWidth="1"/>
    <col min="8718" max="8718" width="8" style="240" customWidth="1"/>
    <col min="8719" max="8719" width="9.7109375" style="240" customWidth="1"/>
    <col min="8720" max="8728" width="0" style="240" hidden="1" customWidth="1"/>
    <col min="8729" max="8960" width="9" style="240"/>
    <col min="8961" max="8961" width="10.42578125" style="240" customWidth="1"/>
    <col min="8962" max="8962" width="10" style="240" customWidth="1"/>
    <col min="8963" max="8963" width="8.42578125" style="240" customWidth="1"/>
    <col min="8964" max="8964" width="7.5703125" style="240" customWidth="1"/>
    <col min="8965" max="8968" width="8.42578125" style="240" customWidth="1"/>
    <col min="8969" max="8970" width="7.5703125" style="240" customWidth="1"/>
    <col min="8971" max="8971" width="9.85546875" style="240" customWidth="1"/>
    <col min="8972" max="8972" width="8.28515625" style="240" customWidth="1"/>
    <col min="8973" max="8973" width="8.5703125" style="240" customWidth="1"/>
    <col min="8974" max="8974" width="8" style="240" customWidth="1"/>
    <col min="8975" max="8975" width="9.7109375" style="240" customWidth="1"/>
    <col min="8976" max="8984" width="0" style="240" hidden="1" customWidth="1"/>
    <col min="8985" max="9216" width="9" style="240"/>
    <col min="9217" max="9217" width="10.42578125" style="240" customWidth="1"/>
    <col min="9218" max="9218" width="10" style="240" customWidth="1"/>
    <col min="9219" max="9219" width="8.42578125" style="240" customWidth="1"/>
    <col min="9220" max="9220" width="7.5703125" style="240" customWidth="1"/>
    <col min="9221" max="9224" width="8.42578125" style="240" customWidth="1"/>
    <col min="9225" max="9226" width="7.5703125" style="240" customWidth="1"/>
    <col min="9227" max="9227" width="9.85546875" style="240" customWidth="1"/>
    <col min="9228" max="9228" width="8.28515625" style="240" customWidth="1"/>
    <col min="9229" max="9229" width="8.5703125" style="240" customWidth="1"/>
    <col min="9230" max="9230" width="8" style="240" customWidth="1"/>
    <col min="9231" max="9231" width="9.7109375" style="240" customWidth="1"/>
    <col min="9232" max="9240" width="0" style="240" hidden="1" customWidth="1"/>
    <col min="9241" max="9472" width="9" style="240"/>
    <col min="9473" max="9473" width="10.42578125" style="240" customWidth="1"/>
    <col min="9474" max="9474" width="10" style="240" customWidth="1"/>
    <col min="9475" max="9475" width="8.42578125" style="240" customWidth="1"/>
    <col min="9476" max="9476" width="7.5703125" style="240" customWidth="1"/>
    <col min="9477" max="9480" width="8.42578125" style="240" customWidth="1"/>
    <col min="9481" max="9482" width="7.5703125" style="240" customWidth="1"/>
    <col min="9483" max="9483" width="9.85546875" style="240" customWidth="1"/>
    <col min="9484" max="9484" width="8.28515625" style="240" customWidth="1"/>
    <col min="9485" max="9485" width="8.5703125" style="240" customWidth="1"/>
    <col min="9486" max="9486" width="8" style="240" customWidth="1"/>
    <col min="9487" max="9487" width="9.7109375" style="240" customWidth="1"/>
    <col min="9488" max="9496" width="0" style="240" hidden="1" customWidth="1"/>
    <col min="9497" max="9728" width="9" style="240"/>
    <col min="9729" max="9729" width="10.42578125" style="240" customWidth="1"/>
    <col min="9730" max="9730" width="10" style="240" customWidth="1"/>
    <col min="9731" max="9731" width="8.42578125" style="240" customWidth="1"/>
    <col min="9732" max="9732" width="7.5703125" style="240" customWidth="1"/>
    <col min="9733" max="9736" width="8.42578125" style="240" customWidth="1"/>
    <col min="9737" max="9738" width="7.5703125" style="240" customWidth="1"/>
    <col min="9739" max="9739" width="9.85546875" style="240" customWidth="1"/>
    <col min="9740" max="9740" width="8.28515625" style="240" customWidth="1"/>
    <col min="9741" max="9741" width="8.5703125" style="240" customWidth="1"/>
    <col min="9742" max="9742" width="8" style="240" customWidth="1"/>
    <col min="9743" max="9743" width="9.7109375" style="240" customWidth="1"/>
    <col min="9744" max="9752" width="0" style="240" hidden="1" customWidth="1"/>
    <col min="9753" max="9984" width="9" style="240"/>
    <col min="9985" max="9985" width="10.42578125" style="240" customWidth="1"/>
    <col min="9986" max="9986" width="10" style="240" customWidth="1"/>
    <col min="9987" max="9987" width="8.42578125" style="240" customWidth="1"/>
    <col min="9988" max="9988" width="7.5703125" style="240" customWidth="1"/>
    <col min="9989" max="9992" width="8.42578125" style="240" customWidth="1"/>
    <col min="9993" max="9994" width="7.5703125" style="240" customWidth="1"/>
    <col min="9995" max="9995" width="9.85546875" style="240" customWidth="1"/>
    <col min="9996" max="9996" width="8.28515625" style="240" customWidth="1"/>
    <col min="9997" max="9997" width="8.5703125" style="240" customWidth="1"/>
    <col min="9998" max="9998" width="8" style="240" customWidth="1"/>
    <col min="9999" max="9999" width="9.7109375" style="240" customWidth="1"/>
    <col min="10000" max="10008" width="0" style="240" hidden="1" customWidth="1"/>
    <col min="10009" max="10240" width="9" style="240"/>
    <col min="10241" max="10241" width="10.42578125" style="240" customWidth="1"/>
    <col min="10242" max="10242" width="10" style="240" customWidth="1"/>
    <col min="10243" max="10243" width="8.42578125" style="240" customWidth="1"/>
    <col min="10244" max="10244" width="7.5703125" style="240" customWidth="1"/>
    <col min="10245" max="10248" width="8.42578125" style="240" customWidth="1"/>
    <col min="10249" max="10250" width="7.5703125" style="240" customWidth="1"/>
    <col min="10251" max="10251" width="9.85546875" style="240" customWidth="1"/>
    <col min="10252" max="10252" width="8.28515625" style="240" customWidth="1"/>
    <col min="10253" max="10253" width="8.5703125" style="240" customWidth="1"/>
    <col min="10254" max="10254" width="8" style="240" customWidth="1"/>
    <col min="10255" max="10255" width="9.7109375" style="240" customWidth="1"/>
    <col min="10256" max="10264" width="0" style="240" hidden="1" customWidth="1"/>
    <col min="10265" max="10496" width="9" style="240"/>
    <col min="10497" max="10497" width="10.42578125" style="240" customWidth="1"/>
    <col min="10498" max="10498" width="10" style="240" customWidth="1"/>
    <col min="10499" max="10499" width="8.42578125" style="240" customWidth="1"/>
    <col min="10500" max="10500" width="7.5703125" style="240" customWidth="1"/>
    <col min="10501" max="10504" width="8.42578125" style="240" customWidth="1"/>
    <col min="10505" max="10506" width="7.5703125" style="240" customWidth="1"/>
    <col min="10507" max="10507" width="9.85546875" style="240" customWidth="1"/>
    <col min="10508" max="10508" width="8.28515625" style="240" customWidth="1"/>
    <col min="10509" max="10509" width="8.5703125" style="240" customWidth="1"/>
    <col min="10510" max="10510" width="8" style="240" customWidth="1"/>
    <col min="10511" max="10511" width="9.7109375" style="240" customWidth="1"/>
    <col min="10512" max="10520" width="0" style="240" hidden="1" customWidth="1"/>
    <col min="10521" max="10752" width="9" style="240"/>
    <col min="10753" max="10753" width="10.42578125" style="240" customWidth="1"/>
    <col min="10754" max="10754" width="10" style="240" customWidth="1"/>
    <col min="10755" max="10755" width="8.42578125" style="240" customWidth="1"/>
    <col min="10756" max="10756" width="7.5703125" style="240" customWidth="1"/>
    <col min="10757" max="10760" width="8.42578125" style="240" customWidth="1"/>
    <col min="10761" max="10762" width="7.5703125" style="240" customWidth="1"/>
    <col min="10763" max="10763" width="9.85546875" style="240" customWidth="1"/>
    <col min="10764" max="10764" width="8.28515625" style="240" customWidth="1"/>
    <col min="10765" max="10765" width="8.5703125" style="240" customWidth="1"/>
    <col min="10766" max="10766" width="8" style="240" customWidth="1"/>
    <col min="10767" max="10767" width="9.7109375" style="240" customWidth="1"/>
    <col min="10768" max="10776" width="0" style="240" hidden="1" customWidth="1"/>
    <col min="10777" max="11008" width="9" style="240"/>
    <col min="11009" max="11009" width="10.42578125" style="240" customWidth="1"/>
    <col min="11010" max="11010" width="10" style="240" customWidth="1"/>
    <col min="11011" max="11011" width="8.42578125" style="240" customWidth="1"/>
    <col min="11012" max="11012" width="7.5703125" style="240" customWidth="1"/>
    <col min="11013" max="11016" width="8.42578125" style="240" customWidth="1"/>
    <col min="11017" max="11018" width="7.5703125" style="240" customWidth="1"/>
    <col min="11019" max="11019" width="9.85546875" style="240" customWidth="1"/>
    <col min="11020" max="11020" width="8.28515625" style="240" customWidth="1"/>
    <col min="11021" max="11021" width="8.5703125" style="240" customWidth="1"/>
    <col min="11022" max="11022" width="8" style="240" customWidth="1"/>
    <col min="11023" max="11023" width="9.7109375" style="240" customWidth="1"/>
    <col min="11024" max="11032" width="0" style="240" hidden="1" customWidth="1"/>
    <col min="11033" max="11264" width="9" style="240"/>
    <col min="11265" max="11265" width="10.42578125" style="240" customWidth="1"/>
    <col min="11266" max="11266" width="10" style="240" customWidth="1"/>
    <col min="11267" max="11267" width="8.42578125" style="240" customWidth="1"/>
    <col min="11268" max="11268" width="7.5703125" style="240" customWidth="1"/>
    <col min="11269" max="11272" width="8.42578125" style="240" customWidth="1"/>
    <col min="11273" max="11274" width="7.5703125" style="240" customWidth="1"/>
    <col min="11275" max="11275" width="9.85546875" style="240" customWidth="1"/>
    <col min="11276" max="11276" width="8.28515625" style="240" customWidth="1"/>
    <col min="11277" max="11277" width="8.5703125" style="240" customWidth="1"/>
    <col min="11278" max="11278" width="8" style="240" customWidth="1"/>
    <col min="11279" max="11279" width="9.7109375" style="240" customWidth="1"/>
    <col min="11280" max="11288" width="0" style="240" hidden="1" customWidth="1"/>
    <col min="11289" max="11520" width="9" style="240"/>
    <col min="11521" max="11521" width="10.42578125" style="240" customWidth="1"/>
    <col min="11522" max="11522" width="10" style="240" customWidth="1"/>
    <col min="11523" max="11523" width="8.42578125" style="240" customWidth="1"/>
    <col min="11524" max="11524" width="7.5703125" style="240" customWidth="1"/>
    <col min="11525" max="11528" width="8.42578125" style="240" customWidth="1"/>
    <col min="11529" max="11530" width="7.5703125" style="240" customWidth="1"/>
    <col min="11531" max="11531" width="9.85546875" style="240" customWidth="1"/>
    <col min="11532" max="11532" width="8.28515625" style="240" customWidth="1"/>
    <col min="11533" max="11533" width="8.5703125" style="240" customWidth="1"/>
    <col min="11534" max="11534" width="8" style="240" customWidth="1"/>
    <col min="11535" max="11535" width="9.7109375" style="240" customWidth="1"/>
    <col min="11536" max="11544" width="0" style="240" hidden="1" customWidth="1"/>
    <col min="11545" max="11776" width="9" style="240"/>
    <col min="11777" max="11777" width="10.42578125" style="240" customWidth="1"/>
    <col min="11778" max="11778" width="10" style="240" customWidth="1"/>
    <col min="11779" max="11779" width="8.42578125" style="240" customWidth="1"/>
    <col min="11780" max="11780" width="7.5703125" style="240" customWidth="1"/>
    <col min="11781" max="11784" width="8.42578125" style="240" customWidth="1"/>
    <col min="11785" max="11786" width="7.5703125" style="240" customWidth="1"/>
    <col min="11787" max="11787" width="9.85546875" style="240" customWidth="1"/>
    <col min="11788" max="11788" width="8.28515625" style="240" customWidth="1"/>
    <col min="11789" max="11789" width="8.5703125" style="240" customWidth="1"/>
    <col min="11790" max="11790" width="8" style="240" customWidth="1"/>
    <col min="11791" max="11791" width="9.7109375" style="240" customWidth="1"/>
    <col min="11792" max="11800" width="0" style="240" hidden="1" customWidth="1"/>
    <col min="11801" max="12032" width="9" style="240"/>
    <col min="12033" max="12033" width="10.42578125" style="240" customWidth="1"/>
    <col min="12034" max="12034" width="10" style="240" customWidth="1"/>
    <col min="12035" max="12035" width="8.42578125" style="240" customWidth="1"/>
    <col min="12036" max="12036" width="7.5703125" style="240" customWidth="1"/>
    <col min="12037" max="12040" width="8.42578125" style="240" customWidth="1"/>
    <col min="12041" max="12042" width="7.5703125" style="240" customWidth="1"/>
    <col min="12043" max="12043" width="9.85546875" style="240" customWidth="1"/>
    <col min="12044" max="12044" width="8.28515625" style="240" customWidth="1"/>
    <col min="12045" max="12045" width="8.5703125" style="240" customWidth="1"/>
    <col min="12046" max="12046" width="8" style="240" customWidth="1"/>
    <col min="12047" max="12047" width="9.7109375" style="240" customWidth="1"/>
    <col min="12048" max="12056" width="0" style="240" hidden="1" customWidth="1"/>
    <col min="12057" max="12288" width="9" style="240"/>
    <col min="12289" max="12289" width="10.42578125" style="240" customWidth="1"/>
    <col min="12290" max="12290" width="10" style="240" customWidth="1"/>
    <col min="12291" max="12291" width="8.42578125" style="240" customWidth="1"/>
    <col min="12292" max="12292" width="7.5703125" style="240" customWidth="1"/>
    <col min="12293" max="12296" width="8.42578125" style="240" customWidth="1"/>
    <col min="12297" max="12298" width="7.5703125" style="240" customWidth="1"/>
    <col min="12299" max="12299" width="9.85546875" style="240" customWidth="1"/>
    <col min="12300" max="12300" width="8.28515625" style="240" customWidth="1"/>
    <col min="12301" max="12301" width="8.5703125" style="240" customWidth="1"/>
    <col min="12302" max="12302" width="8" style="240" customWidth="1"/>
    <col min="12303" max="12303" width="9.7109375" style="240" customWidth="1"/>
    <col min="12304" max="12312" width="0" style="240" hidden="1" customWidth="1"/>
    <col min="12313" max="12544" width="9" style="240"/>
    <col min="12545" max="12545" width="10.42578125" style="240" customWidth="1"/>
    <col min="12546" max="12546" width="10" style="240" customWidth="1"/>
    <col min="12547" max="12547" width="8.42578125" style="240" customWidth="1"/>
    <col min="12548" max="12548" width="7.5703125" style="240" customWidth="1"/>
    <col min="12549" max="12552" width="8.42578125" style="240" customWidth="1"/>
    <col min="12553" max="12554" width="7.5703125" style="240" customWidth="1"/>
    <col min="12555" max="12555" width="9.85546875" style="240" customWidth="1"/>
    <col min="12556" max="12556" width="8.28515625" style="240" customWidth="1"/>
    <col min="12557" max="12557" width="8.5703125" style="240" customWidth="1"/>
    <col min="12558" max="12558" width="8" style="240" customWidth="1"/>
    <col min="12559" max="12559" width="9.7109375" style="240" customWidth="1"/>
    <col min="12560" max="12568" width="0" style="240" hidden="1" customWidth="1"/>
    <col min="12569" max="12800" width="9" style="240"/>
    <col min="12801" max="12801" width="10.42578125" style="240" customWidth="1"/>
    <col min="12802" max="12802" width="10" style="240" customWidth="1"/>
    <col min="12803" max="12803" width="8.42578125" style="240" customWidth="1"/>
    <col min="12804" max="12804" width="7.5703125" style="240" customWidth="1"/>
    <col min="12805" max="12808" width="8.42578125" style="240" customWidth="1"/>
    <col min="12809" max="12810" width="7.5703125" style="240" customWidth="1"/>
    <col min="12811" max="12811" width="9.85546875" style="240" customWidth="1"/>
    <col min="12812" max="12812" width="8.28515625" style="240" customWidth="1"/>
    <col min="12813" max="12813" width="8.5703125" style="240" customWidth="1"/>
    <col min="12814" max="12814" width="8" style="240" customWidth="1"/>
    <col min="12815" max="12815" width="9.7109375" style="240" customWidth="1"/>
    <col min="12816" max="12824" width="0" style="240" hidden="1" customWidth="1"/>
    <col min="12825" max="13056" width="9" style="240"/>
    <col min="13057" max="13057" width="10.42578125" style="240" customWidth="1"/>
    <col min="13058" max="13058" width="10" style="240" customWidth="1"/>
    <col min="13059" max="13059" width="8.42578125" style="240" customWidth="1"/>
    <col min="13060" max="13060" width="7.5703125" style="240" customWidth="1"/>
    <col min="13061" max="13064" width="8.42578125" style="240" customWidth="1"/>
    <col min="13065" max="13066" width="7.5703125" style="240" customWidth="1"/>
    <col min="13067" max="13067" width="9.85546875" style="240" customWidth="1"/>
    <col min="13068" max="13068" width="8.28515625" style="240" customWidth="1"/>
    <col min="13069" max="13069" width="8.5703125" style="240" customWidth="1"/>
    <col min="13070" max="13070" width="8" style="240" customWidth="1"/>
    <col min="13071" max="13071" width="9.7109375" style="240" customWidth="1"/>
    <col min="13072" max="13080" width="0" style="240" hidden="1" customWidth="1"/>
    <col min="13081" max="13312" width="9" style="240"/>
    <col min="13313" max="13313" width="10.42578125" style="240" customWidth="1"/>
    <col min="13314" max="13314" width="10" style="240" customWidth="1"/>
    <col min="13315" max="13315" width="8.42578125" style="240" customWidth="1"/>
    <col min="13316" max="13316" width="7.5703125" style="240" customWidth="1"/>
    <col min="13317" max="13320" width="8.42578125" style="240" customWidth="1"/>
    <col min="13321" max="13322" width="7.5703125" style="240" customWidth="1"/>
    <col min="13323" max="13323" width="9.85546875" style="240" customWidth="1"/>
    <col min="13324" max="13324" width="8.28515625" style="240" customWidth="1"/>
    <col min="13325" max="13325" width="8.5703125" style="240" customWidth="1"/>
    <col min="13326" max="13326" width="8" style="240" customWidth="1"/>
    <col min="13327" max="13327" width="9.7109375" style="240" customWidth="1"/>
    <col min="13328" max="13336" width="0" style="240" hidden="1" customWidth="1"/>
    <col min="13337" max="13568" width="9" style="240"/>
    <col min="13569" max="13569" width="10.42578125" style="240" customWidth="1"/>
    <col min="13570" max="13570" width="10" style="240" customWidth="1"/>
    <col min="13571" max="13571" width="8.42578125" style="240" customWidth="1"/>
    <col min="13572" max="13572" width="7.5703125" style="240" customWidth="1"/>
    <col min="13573" max="13576" width="8.42578125" style="240" customWidth="1"/>
    <col min="13577" max="13578" width="7.5703125" style="240" customWidth="1"/>
    <col min="13579" max="13579" width="9.85546875" style="240" customWidth="1"/>
    <col min="13580" max="13580" width="8.28515625" style="240" customWidth="1"/>
    <col min="13581" max="13581" width="8.5703125" style="240" customWidth="1"/>
    <col min="13582" max="13582" width="8" style="240" customWidth="1"/>
    <col min="13583" max="13583" width="9.7109375" style="240" customWidth="1"/>
    <col min="13584" max="13592" width="0" style="240" hidden="1" customWidth="1"/>
    <col min="13593" max="13824" width="9" style="240"/>
    <col min="13825" max="13825" width="10.42578125" style="240" customWidth="1"/>
    <col min="13826" max="13826" width="10" style="240" customWidth="1"/>
    <col min="13827" max="13827" width="8.42578125" style="240" customWidth="1"/>
    <col min="13828" max="13828" width="7.5703125" style="240" customWidth="1"/>
    <col min="13829" max="13832" width="8.42578125" style="240" customWidth="1"/>
    <col min="13833" max="13834" width="7.5703125" style="240" customWidth="1"/>
    <col min="13835" max="13835" width="9.85546875" style="240" customWidth="1"/>
    <col min="13836" max="13836" width="8.28515625" style="240" customWidth="1"/>
    <col min="13837" max="13837" width="8.5703125" style="240" customWidth="1"/>
    <col min="13838" max="13838" width="8" style="240" customWidth="1"/>
    <col min="13839" max="13839" width="9.7109375" style="240" customWidth="1"/>
    <col min="13840" max="13848" width="0" style="240" hidden="1" customWidth="1"/>
    <col min="13849" max="14080" width="9" style="240"/>
    <col min="14081" max="14081" width="10.42578125" style="240" customWidth="1"/>
    <col min="14082" max="14082" width="10" style="240" customWidth="1"/>
    <col min="14083" max="14083" width="8.42578125" style="240" customWidth="1"/>
    <col min="14084" max="14084" width="7.5703125" style="240" customWidth="1"/>
    <col min="14085" max="14088" width="8.42578125" style="240" customWidth="1"/>
    <col min="14089" max="14090" width="7.5703125" style="240" customWidth="1"/>
    <col min="14091" max="14091" width="9.85546875" style="240" customWidth="1"/>
    <col min="14092" max="14092" width="8.28515625" style="240" customWidth="1"/>
    <col min="14093" max="14093" width="8.5703125" style="240" customWidth="1"/>
    <col min="14094" max="14094" width="8" style="240" customWidth="1"/>
    <col min="14095" max="14095" width="9.7109375" style="240" customWidth="1"/>
    <col min="14096" max="14104" width="0" style="240" hidden="1" customWidth="1"/>
    <col min="14105" max="14336" width="9" style="240"/>
    <col min="14337" max="14337" width="10.42578125" style="240" customWidth="1"/>
    <col min="14338" max="14338" width="10" style="240" customWidth="1"/>
    <col min="14339" max="14339" width="8.42578125" style="240" customWidth="1"/>
    <col min="14340" max="14340" width="7.5703125" style="240" customWidth="1"/>
    <col min="14341" max="14344" width="8.42578125" style="240" customWidth="1"/>
    <col min="14345" max="14346" width="7.5703125" style="240" customWidth="1"/>
    <col min="14347" max="14347" width="9.85546875" style="240" customWidth="1"/>
    <col min="14348" max="14348" width="8.28515625" style="240" customWidth="1"/>
    <col min="14349" max="14349" width="8.5703125" style="240" customWidth="1"/>
    <col min="14350" max="14350" width="8" style="240" customWidth="1"/>
    <col min="14351" max="14351" width="9.7109375" style="240" customWidth="1"/>
    <col min="14352" max="14360" width="0" style="240" hidden="1" customWidth="1"/>
    <col min="14361" max="14592" width="9" style="240"/>
    <col min="14593" max="14593" width="10.42578125" style="240" customWidth="1"/>
    <col min="14594" max="14594" width="10" style="240" customWidth="1"/>
    <col min="14595" max="14595" width="8.42578125" style="240" customWidth="1"/>
    <col min="14596" max="14596" width="7.5703125" style="240" customWidth="1"/>
    <col min="14597" max="14600" width="8.42578125" style="240" customWidth="1"/>
    <col min="14601" max="14602" width="7.5703125" style="240" customWidth="1"/>
    <col min="14603" max="14603" width="9.85546875" style="240" customWidth="1"/>
    <col min="14604" max="14604" width="8.28515625" style="240" customWidth="1"/>
    <col min="14605" max="14605" width="8.5703125" style="240" customWidth="1"/>
    <col min="14606" max="14606" width="8" style="240" customWidth="1"/>
    <col min="14607" max="14607" width="9.7109375" style="240" customWidth="1"/>
    <col min="14608" max="14616" width="0" style="240" hidden="1" customWidth="1"/>
    <col min="14617" max="14848" width="9" style="240"/>
    <col min="14849" max="14849" width="10.42578125" style="240" customWidth="1"/>
    <col min="14850" max="14850" width="10" style="240" customWidth="1"/>
    <col min="14851" max="14851" width="8.42578125" style="240" customWidth="1"/>
    <col min="14852" max="14852" width="7.5703125" style="240" customWidth="1"/>
    <col min="14853" max="14856" width="8.42578125" style="240" customWidth="1"/>
    <col min="14857" max="14858" width="7.5703125" style="240" customWidth="1"/>
    <col min="14859" max="14859" width="9.85546875" style="240" customWidth="1"/>
    <col min="14860" max="14860" width="8.28515625" style="240" customWidth="1"/>
    <col min="14861" max="14861" width="8.5703125" style="240" customWidth="1"/>
    <col min="14862" max="14862" width="8" style="240" customWidth="1"/>
    <col min="14863" max="14863" width="9.7109375" style="240" customWidth="1"/>
    <col min="14864" max="14872" width="0" style="240" hidden="1" customWidth="1"/>
    <col min="14873" max="15104" width="9" style="240"/>
    <col min="15105" max="15105" width="10.42578125" style="240" customWidth="1"/>
    <col min="15106" max="15106" width="10" style="240" customWidth="1"/>
    <col min="15107" max="15107" width="8.42578125" style="240" customWidth="1"/>
    <col min="15108" max="15108" width="7.5703125" style="240" customWidth="1"/>
    <col min="15109" max="15112" width="8.42578125" style="240" customWidth="1"/>
    <col min="15113" max="15114" width="7.5703125" style="240" customWidth="1"/>
    <col min="15115" max="15115" width="9.85546875" style="240" customWidth="1"/>
    <col min="15116" max="15116" width="8.28515625" style="240" customWidth="1"/>
    <col min="15117" max="15117" width="8.5703125" style="240" customWidth="1"/>
    <col min="15118" max="15118" width="8" style="240" customWidth="1"/>
    <col min="15119" max="15119" width="9.7109375" style="240" customWidth="1"/>
    <col min="15120" max="15128" width="0" style="240" hidden="1" customWidth="1"/>
    <col min="15129" max="15360" width="9" style="240"/>
    <col min="15361" max="15361" width="10.42578125" style="240" customWidth="1"/>
    <col min="15362" max="15362" width="10" style="240" customWidth="1"/>
    <col min="15363" max="15363" width="8.42578125" style="240" customWidth="1"/>
    <col min="15364" max="15364" width="7.5703125" style="240" customWidth="1"/>
    <col min="15365" max="15368" width="8.42578125" style="240" customWidth="1"/>
    <col min="15369" max="15370" width="7.5703125" style="240" customWidth="1"/>
    <col min="15371" max="15371" width="9.85546875" style="240" customWidth="1"/>
    <col min="15372" max="15372" width="8.28515625" style="240" customWidth="1"/>
    <col min="15373" max="15373" width="8.5703125" style="240" customWidth="1"/>
    <col min="15374" max="15374" width="8" style="240" customWidth="1"/>
    <col min="15375" max="15375" width="9.7109375" style="240" customWidth="1"/>
    <col min="15376" max="15384" width="0" style="240" hidden="1" customWidth="1"/>
    <col min="15385" max="15616" width="9" style="240"/>
    <col min="15617" max="15617" width="10.42578125" style="240" customWidth="1"/>
    <col min="15618" max="15618" width="10" style="240" customWidth="1"/>
    <col min="15619" max="15619" width="8.42578125" style="240" customWidth="1"/>
    <col min="15620" max="15620" width="7.5703125" style="240" customWidth="1"/>
    <col min="15621" max="15624" width="8.42578125" style="240" customWidth="1"/>
    <col min="15625" max="15626" width="7.5703125" style="240" customWidth="1"/>
    <col min="15627" max="15627" width="9.85546875" style="240" customWidth="1"/>
    <col min="15628" max="15628" width="8.28515625" style="240" customWidth="1"/>
    <col min="15629" max="15629" width="8.5703125" style="240" customWidth="1"/>
    <col min="15630" max="15630" width="8" style="240" customWidth="1"/>
    <col min="15631" max="15631" width="9.7109375" style="240" customWidth="1"/>
    <col min="15632" max="15640" width="0" style="240" hidden="1" customWidth="1"/>
    <col min="15641" max="15872" width="9" style="240"/>
    <col min="15873" max="15873" width="10.42578125" style="240" customWidth="1"/>
    <col min="15874" max="15874" width="10" style="240" customWidth="1"/>
    <col min="15875" max="15875" width="8.42578125" style="240" customWidth="1"/>
    <col min="15876" max="15876" width="7.5703125" style="240" customWidth="1"/>
    <col min="15877" max="15880" width="8.42578125" style="240" customWidth="1"/>
    <col min="15881" max="15882" width="7.5703125" style="240" customWidth="1"/>
    <col min="15883" max="15883" width="9.85546875" style="240" customWidth="1"/>
    <col min="15884" max="15884" width="8.28515625" style="240" customWidth="1"/>
    <col min="15885" max="15885" width="8.5703125" style="240" customWidth="1"/>
    <col min="15886" max="15886" width="8" style="240" customWidth="1"/>
    <col min="15887" max="15887" width="9.7109375" style="240" customWidth="1"/>
    <col min="15888" max="15896" width="0" style="240" hidden="1" customWidth="1"/>
    <col min="15897" max="16128" width="9" style="240"/>
    <col min="16129" max="16129" width="10.42578125" style="240" customWidth="1"/>
    <col min="16130" max="16130" width="10" style="240" customWidth="1"/>
    <col min="16131" max="16131" width="8.42578125" style="240" customWidth="1"/>
    <col min="16132" max="16132" width="7.5703125" style="240" customWidth="1"/>
    <col min="16133" max="16136" width="8.42578125" style="240" customWidth="1"/>
    <col min="16137" max="16138" width="7.5703125" style="240" customWidth="1"/>
    <col min="16139" max="16139" width="9.85546875" style="240" customWidth="1"/>
    <col min="16140" max="16140" width="8.28515625" style="240" customWidth="1"/>
    <col min="16141" max="16141" width="8.5703125" style="240" customWidth="1"/>
    <col min="16142" max="16142" width="8" style="240" customWidth="1"/>
    <col min="16143" max="16143" width="9.7109375" style="240" customWidth="1"/>
    <col min="16144" max="16152" width="0" style="240" hidden="1" customWidth="1"/>
    <col min="16153" max="16384" width="9" style="240"/>
  </cols>
  <sheetData>
    <row r="1" spans="1:60" ht="18" customHeight="1">
      <c r="A1" s="784" t="s">
        <v>720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60" ht="18" customHeight="1">
      <c r="A2" s="784" t="s">
        <v>721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60" s="13" customFormat="1" ht="18" customHeight="1">
      <c r="A3" s="813" t="s">
        <v>722</v>
      </c>
      <c r="B3" s="713"/>
      <c r="O3" s="19" t="s">
        <v>723</v>
      </c>
      <c r="Y3" s="1183"/>
      <c r="Z3" s="1183"/>
      <c r="AA3" s="1183"/>
      <c r="AB3" s="1183"/>
      <c r="AC3" s="1183"/>
      <c r="AD3" s="1183"/>
      <c r="AE3" s="1183"/>
      <c r="AF3" s="1183"/>
      <c r="AG3" s="1183"/>
      <c r="AH3" s="1183"/>
      <c r="AI3" s="1183"/>
      <c r="AJ3" s="1183"/>
      <c r="AK3" s="1183"/>
      <c r="AL3" s="1183"/>
      <c r="AM3" s="1183"/>
      <c r="AN3" s="1183"/>
      <c r="AO3" s="1183"/>
      <c r="AP3" s="1183"/>
      <c r="AQ3" s="1183"/>
      <c r="AR3" s="1183"/>
      <c r="AS3" s="1183"/>
      <c r="AT3" s="1183"/>
      <c r="AU3" s="1183"/>
      <c r="AV3" s="1183"/>
      <c r="AW3" s="1183"/>
      <c r="AX3" s="1183"/>
      <c r="AY3" s="1183"/>
      <c r="AZ3" s="1183"/>
      <c r="BA3" s="1183"/>
      <c r="BB3" s="1183"/>
      <c r="BC3" s="1183"/>
      <c r="BD3" s="1183"/>
      <c r="BE3" s="1183"/>
      <c r="BF3" s="1183"/>
      <c r="BG3" s="1183"/>
      <c r="BH3" s="1183"/>
    </row>
    <row r="4" spans="1:60" ht="18" customHeight="1">
      <c r="A4" s="705"/>
      <c r="B4" s="706"/>
      <c r="C4" s="1868" t="s">
        <v>724</v>
      </c>
      <c r="D4" s="1869"/>
      <c r="E4" s="1869"/>
      <c r="F4" s="1869"/>
      <c r="G4" s="1869"/>
      <c r="H4" s="1869"/>
      <c r="I4" s="1869"/>
      <c r="J4" s="1869"/>
      <c r="K4" s="1869"/>
      <c r="L4" s="1869"/>
      <c r="M4" s="1869"/>
      <c r="N4" s="1870"/>
      <c r="O4" s="814"/>
    </row>
    <row r="5" spans="1:60" s="650" customFormat="1" ht="39.75" customHeight="1">
      <c r="A5" s="815" t="s">
        <v>40</v>
      </c>
      <c r="B5" s="816" t="s">
        <v>41</v>
      </c>
      <c r="C5" s="33" t="s">
        <v>120</v>
      </c>
      <c r="D5" s="817" t="s">
        <v>725</v>
      </c>
      <c r="E5" s="818" t="s">
        <v>726</v>
      </c>
      <c r="F5" s="818" t="s">
        <v>727</v>
      </c>
      <c r="G5" s="818" t="s">
        <v>121</v>
      </c>
      <c r="H5" s="33" t="s">
        <v>728</v>
      </c>
      <c r="I5" s="818" t="s">
        <v>123</v>
      </c>
      <c r="J5" s="818" t="s">
        <v>111</v>
      </c>
      <c r="K5" s="818" t="s">
        <v>729</v>
      </c>
      <c r="L5" s="33" t="s">
        <v>78</v>
      </c>
      <c r="M5" s="818" t="s">
        <v>730</v>
      </c>
      <c r="N5" s="33" t="s">
        <v>91</v>
      </c>
      <c r="O5" s="819" t="s">
        <v>38</v>
      </c>
      <c r="Y5" s="1159"/>
      <c r="Z5" s="1159"/>
      <c r="AA5" s="1159"/>
      <c r="AB5" s="1159"/>
      <c r="AC5" s="1159"/>
      <c r="AD5" s="1159"/>
      <c r="AE5" s="1159"/>
      <c r="AF5" s="1159"/>
      <c r="AG5" s="1159"/>
      <c r="AH5" s="1159"/>
      <c r="AI5" s="1159"/>
      <c r="AJ5" s="1159"/>
      <c r="AK5" s="1159"/>
      <c r="AL5" s="1159"/>
      <c r="AM5" s="1159"/>
      <c r="AN5" s="1159"/>
      <c r="AO5" s="1159"/>
      <c r="AP5" s="1159"/>
      <c r="AQ5" s="1159"/>
      <c r="AR5" s="1159"/>
      <c r="AS5" s="1159"/>
      <c r="AT5" s="1159"/>
      <c r="AU5" s="1159"/>
      <c r="AV5" s="1159"/>
      <c r="AW5" s="1159"/>
      <c r="AX5" s="1159"/>
      <c r="AY5" s="1159"/>
      <c r="AZ5" s="1159"/>
      <c r="BA5" s="1159"/>
      <c r="BB5" s="1159"/>
      <c r="BC5" s="1159"/>
      <c r="BD5" s="1159"/>
      <c r="BE5" s="1159"/>
      <c r="BF5" s="1159"/>
      <c r="BG5" s="1159"/>
      <c r="BH5" s="1159"/>
    </row>
    <row r="6" spans="1:60" s="650" customFormat="1" ht="18" customHeight="1">
      <c r="A6" s="820" t="s">
        <v>51</v>
      </c>
      <c r="B6" s="821"/>
      <c r="C6" s="37" t="s">
        <v>110</v>
      </c>
      <c r="D6" s="1871" t="s">
        <v>731</v>
      </c>
      <c r="E6" s="819" t="s">
        <v>207</v>
      </c>
      <c r="F6" s="819"/>
      <c r="G6" s="1873" t="s">
        <v>70</v>
      </c>
      <c r="H6" s="37" t="s">
        <v>732</v>
      </c>
      <c r="I6" s="1875" t="s">
        <v>122</v>
      </c>
      <c r="J6" s="819"/>
      <c r="K6" s="819" t="s">
        <v>733</v>
      </c>
      <c r="L6" s="1875" t="s">
        <v>79</v>
      </c>
      <c r="M6" s="1875" t="s">
        <v>74</v>
      </c>
      <c r="N6" s="819"/>
      <c r="O6" s="819"/>
      <c r="Y6" s="1159"/>
      <c r="Z6" s="1159"/>
      <c r="AA6" s="1159"/>
      <c r="AB6" s="1159"/>
      <c r="AC6" s="1159"/>
      <c r="AD6" s="1159"/>
      <c r="AE6" s="1159"/>
      <c r="AF6" s="1159"/>
      <c r="AG6" s="1159"/>
      <c r="AH6" s="1159"/>
      <c r="AI6" s="1159"/>
      <c r="AJ6" s="1159"/>
      <c r="AK6" s="1159"/>
      <c r="AL6" s="1159"/>
      <c r="AM6" s="1159"/>
      <c r="AN6" s="1159"/>
      <c r="AO6" s="1159"/>
      <c r="AP6" s="1159"/>
      <c r="AQ6" s="1159"/>
      <c r="AR6" s="1159"/>
      <c r="AS6" s="1159"/>
      <c r="AT6" s="1159"/>
      <c r="AU6" s="1159"/>
      <c r="AV6" s="1159"/>
      <c r="AW6" s="1159"/>
      <c r="AX6" s="1159"/>
      <c r="AY6" s="1159"/>
      <c r="AZ6" s="1159"/>
      <c r="BA6" s="1159"/>
      <c r="BB6" s="1159"/>
      <c r="BC6" s="1159"/>
      <c r="BD6" s="1159"/>
      <c r="BE6" s="1159"/>
      <c r="BF6" s="1159"/>
      <c r="BG6" s="1159"/>
      <c r="BH6" s="1159"/>
    </row>
    <row r="7" spans="1:60" s="650" customFormat="1" ht="18" customHeight="1">
      <c r="A7" s="822"/>
      <c r="B7" s="823"/>
      <c r="C7" s="824" t="s">
        <v>113</v>
      </c>
      <c r="D7" s="1872"/>
      <c r="E7" s="825" t="s">
        <v>72</v>
      </c>
      <c r="F7" s="825" t="s">
        <v>734</v>
      </c>
      <c r="G7" s="1874"/>
      <c r="H7" s="826" t="s">
        <v>124</v>
      </c>
      <c r="I7" s="1876"/>
      <c r="J7" s="825" t="s">
        <v>85</v>
      </c>
      <c r="K7" s="825" t="s">
        <v>81</v>
      </c>
      <c r="L7" s="1876"/>
      <c r="M7" s="1876"/>
      <c r="N7" s="825" t="s">
        <v>92</v>
      </c>
      <c r="O7" s="825" t="s">
        <v>39</v>
      </c>
      <c r="Y7" s="1159"/>
      <c r="Z7" s="1159"/>
      <c r="AA7" s="1159"/>
      <c r="AB7" s="1159"/>
      <c r="AC7" s="1159"/>
      <c r="AD7" s="1159"/>
      <c r="AE7" s="1159"/>
      <c r="AF7" s="1159"/>
      <c r="AG7" s="1159"/>
      <c r="AH7" s="1159"/>
      <c r="AI7" s="1159"/>
      <c r="AJ7" s="1159"/>
      <c r="AK7" s="1159"/>
      <c r="AL7" s="1159"/>
      <c r="AM7" s="1159"/>
      <c r="AN7" s="1159"/>
      <c r="AO7" s="1159"/>
      <c r="AP7" s="1159"/>
      <c r="AQ7" s="1159"/>
      <c r="AR7" s="1159"/>
      <c r="AS7" s="1159"/>
      <c r="AT7" s="1159"/>
      <c r="AU7" s="1159"/>
      <c r="AV7" s="1159"/>
      <c r="AW7" s="1159"/>
      <c r="AX7" s="1159"/>
      <c r="AY7" s="1159"/>
      <c r="AZ7" s="1159"/>
      <c r="BA7" s="1159"/>
      <c r="BB7" s="1159"/>
      <c r="BC7" s="1159"/>
      <c r="BD7" s="1159"/>
      <c r="BE7" s="1159"/>
      <c r="BF7" s="1159"/>
      <c r="BG7" s="1159"/>
      <c r="BH7" s="1159"/>
    </row>
    <row r="8" spans="1:60" ht="18" customHeight="1">
      <c r="A8" s="827" t="s">
        <v>735</v>
      </c>
      <c r="B8" s="828" t="s">
        <v>4</v>
      </c>
      <c r="C8" s="829">
        <f>[2]أقسام!C8+'[2]اليوم الواحد'!C8</f>
        <v>14905</v>
      </c>
      <c r="D8" s="829">
        <f>[2]أقسام!D8+'[2]اليوم الواحد'!D8</f>
        <v>1355</v>
      </c>
      <c r="E8" s="829">
        <f>[2]أقسام!E8+'[2]اليوم الواحد'!E8</f>
        <v>2848</v>
      </c>
      <c r="F8" s="829">
        <f>[2]أقسام!F8+'[2]اليوم الواحد'!F8</f>
        <v>1056</v>
      </c>
      <c r="G8" s="829">
        <f>[2]أقسام!G8+'[2]اليوم الواحد'!G8</f>
        <v>6299</v>
      </c>
      <c r="H8" s="829">
        <f>[2]أقسام!H8+'[2]اليوم الواحد'!H8</f>
        <v>4434</v>
      </c>
      <c r="I8" s="829">
        <f>[2]أقسام!I8+'[2]اليوم الواحد'!I8</f>
        <v>772</v>
      </c>
      <c r="J8" s="829">
        <f>[2]أقسام!J8+'[2]اليوم الواحد'!J8</f>
        <v>2055</v>
      </c>
      <c r="K8" s="829">
        <f>[2]أقسام!K8+'[2]اليوم الواحد'!K8</f>
        <v>12043</v>
      </c>
      <c r="L8" s="829">
        <f>[2]أقسام!L8+'[2]اليوم الواحد'!L8</f>
        <v>14975</v>
      </c>
      <c r="M8" s="829">
        <f>[2]أقسام!M8+'[2]اليوم الواحد'!M8</f>
        <v>1494</v>
      </c>
      <c r="N8" s="829">
        <f>[2]أقسام!N8+'[2]اليوم الواحد'!N8</f>
        <v>20196</v>
      </c>
      <c r="O8" s="829">
        <f>SUM(C8:N8)</f>
        <v>82432</v>
      </c>
      <c r="P8" s="240">
        <v>135195</v>
      </c>
      <c r="Q8" s="240">
        <f t="shared" ref="Q8:Q42" si="0">O8-P8</f>
        <v>-52763</v>
      </c>
      <c r="R8" s="830">
        <f>Q8/P8</f>
        <v>-0.39027330892414658</v>
      </c>
      <c r="U8" s="240" t="s">
        <v>736</v>
      </c>
    </row>
    <row r="9" spans="1:60" ht="18" customHeight="1">
      <c r="A9" s="831" t="s">
        <v>270</v>
      </c>
      <c r="B9" s="832" t="s">
        <v>6</v>
      </c>
      <c r="C9" s="829">
        <f>[2]أقسام!C9+'[2]اليوم الواحد'!C9</f>
        <v>5000</v>
      </c>
      <c r="D9" s="829">
        <f>[2]أقسام!D9+'[2]اليوم الواحد'!D9</f>
        <v>1510</v>
      </c>
      <c r="E9" s="829">
        <f>[2]أقسام!E9+'[2]اليوم الواحد'!E9</f>
        <v>1383</v>
      </c>
      <c r="F9" s="829">
        <f>[2]أقسام!F9+'[2]اليوم الواحد'!F9</f>
        <v>807</v>
      </c>
      <c r="G9" s="829">
        <f>[2]أقسام!G9+'[2]اليوم الواحد'!G9</f>
        <v>3550</v>
      </c>
      <c r="H9" s="829">
        <f>[2]أقسام!H9+'[2]اليوم الواحد'!H9</f>
        <v>2476</v>
      </c>
      <c r="I9" s="829">
        <f>[2]أقسام!I9+'[2]اليوم الواحد'!I9</f>
        <v>429</v>
      </c>
      <c r="J9" s="829">
        <f>[2]أقسام!J9+'[2]اليوم الواحد'!J9</f>
        <v>1401</v>
      </c>
      <c r="K9" s="829">
        <f>[2]أقسام!K9+'[2]اليوم الواحد'!K9</f>
        <v>7790</v>
      </c>
      <c r="L9" s="829">
        <f>[2]أقسام!L9+'[2]اليوم الواحد'!L9</f>
        <v>3312</v>
      </c>
      <c r="M9" s="829">
        <f>[2]أقسام!M9+'[2]اليوم الواحد'!M9</f>
        <v>657</v>
      </c>
      <c r="N9" s="829">
        <f>[2]أقسام!N9+'[2]اليوم الواحد'!N9</f>
        <v>868</v>
      </c>
      <c r="O9" s="833">
        <f t="shared" ref="O9:O28" si="1">SUM(C9:N9)</f>
        <v>29183</v>
      </c>
      <c r="P9" s="240">
        <v>27514</v>
      </c>
      <c r="Q9" s="240">
        <f t="shared" si="0"/>
        <v>1669</v>
      </c>
      <c r="R9" s="830">
        <f t="shared" ref="R9:R42" si="2">Q9/P9</f>
        <v>6.0660027622301375E-2</v>
      </c>
      <c r="U9" s="240" t="s">
        <v>737</v>
      </c>
    </row>
    <row r="10" spans="1:60" ht="18" customHeight="1">
      <c r="A10" s="831" t="s">
        <v>177</v>
      </c>
      <c r="B10" s="832" t="s">
        <v>8</v>
      </c>
      <c r="C10" s="829">
        <f>[2]أقسام!C10+'[2]اليوم الواحد'!C10</f>
        <v>6528</v>
      </c>
      <c r="D10" s="829">
        <f>[2]أقسام!D10+'[2]اليوم الواحد'!D10</f>
        <v>679</v>
      </c>
      <c r="E10" s="829">
        <f>[2]أقسام!E10+'[2]اليوم الواحد'!E10</f>
        <v>3305</v>
      </c>
      <c r="F10" s="829">
        <f>[2]أقسام!F10+'[2]اليوم الواحد'!F10</f>
        <v>999</v>
      </c>
      <c r="G10" s="829">
        <f>[2]أقسام!G10+'[2]اليوم الواحد'!G10</f>
        <v>3927</v>
      </c>
      <c r="H10" s="829">
        <f>[2]أقسام!H10+'[2]اليوم الواحد'!H10</f>
        <v>2161</v>
      </c>
      <c r="I10" s="829">
        <f>[2]أقسام!I10+'[2]اليوم الواحد'!I10</f>
        <v>748</v>
      </c>
      <c r="J10" s="829">
        <f>[2]أقسام!J10+'[2]اليوم الواحد'!J10</f>
        <v>748</v>
      </c>
      <c r="K10" s="829">
        <f>[2]أقسام!K10+'[2]اليوم الواحد'!K10</f>
        <v>5071</v>
      </c>
      <c r="L10" s="829">
        <f>[2]أقسام!L10+'[2]اليوم الواحد'!L10</f>
        <v>6058</v>
      </c>
      <c r="M10" s="829">
        <f>[2]أقسام!M10+'[2]اليوم الواحد'!M10</f>
        <v>442</v>
      </c>
      <c r="N10" s="829">
        <f>[2]أقسام!N10+'[2]اليوم الواحد'!N10</f>
        <v>108</v>
      </c>
      <c r="O10" s="833">
        <f t="shared" si="1"/>
        <v>30774</v>
      </c>
      <c r="P10" s="240">
        <v>31679</v>
      </c>
      <c r="Q10" s="240">
        <f t="shared" si="0"/>
        <v>-905</v>
      </c>
      <c r="R10" s="830">
        <f t="shared" si="2"/>
        <v>-2.8567820953944254E-2</v>
      </c>
    </row>
    <row r="11" spans="1:60" ht="18" customHeight="1">
      <c r="A11" s="831" t="s">
        <v>178</v>
      </c>
      <c r="B11" s="832" t="s">
        <v>10</v>
      </c>
      <c r="C11" s="829">
        <f>[2]أقسام!C11+'[2]اليوم الواحد'!C11</f>
        <v>2370</v>
      </c>
      <c r="D11" s="829">
        <f>[2]أقسام!D11+'[2]اليوم الواحد'!D11</f>
        <v>222</v>
      </c>
      <c r="E11" s="829">
        <f>[2]أقسام!E11+'[2]اليوم الواحد'!E11</f>
        <v>635</v>
      </c>
      <c r="F11" s="829">
        <f>[2]أقسام!F11+'[2]اليوم الواحد'!F11</f>
        <v>383</v>
      </c>
      <c r="G11" s="829">
        <f>[2]أقسام!G11+'[2]اليوم الواحد'!G11</f>
        <v>987</v>
      </c>
      <c r="H11" s="829">
        <f>[2]أقسام!H11+'[2]اليوم الواحد'!H11</f>
        <v>464</v>
      </c>
      <c r="I11" s="829">
        <f>[2]أقسام!I11+'[2]اليوم الواحد'!I11</f>
        <v>445</v>
      </c>
      <c r="J11" s="829">
        <f>[2]أقسام!J11+'[2]اليوم الواحد'!J11</f>
        <v>339</v>
      </c>
      <c r="K11" s="829">
        <f>[2]أقسام!K11+'[2]اليوم الواحد'!K11</f>
        <v>4725</v>
      </c>
      <c r="L11" s="829">
        <f>[2]أقسام!L11+'[2]اليوم الواحد'!L11</f>
        <v>3141</v>
      </c>
      <c r="M11" s="829">
        <f>[2]أقسام!M11+'[2]اليوم الواحد'!M11</f>
        <v>138</v>
      </c>
      <c r="N11" s="829">
        <f>[2]أقسام!N11+'[2]اليوم الواحد'!N11</f>
        <v>2</v>
      </c>
      <c r="O11" s="833">
        <f t="shared" si="1"/>
        <v>13851</v>
      </c>
      <c r="P11" s="240">
        <v>23459</v>
      </c>
      <c r="Q11" s="240">
        <f t="shared" si="0"/>
        <v>-9608</v>
      </c>
      <c r="R11" s="830">
        <f t="shared" si="2"/>
        <v>-0.40956562513321115</v>
      </c>
    </row>
    <row r="12" spans="1:60" ht="18" customHeight="1">
      <c r="A12" s="831" t="s">
        <v>179</v>
      </c>
      <c r="B12" s="832" t="s">
        <v>11</v>
      </c>
      <c r="C12" s="829">
        <f>[2]أقسام!C12+'[2]اليوم الواحد'!C12</f>
        <v>13812</v>
      </c>
      <c r="D12" s="829">
        <f>[2]أقسام!D12+'[2]اليوم الواحد'!D12</f>
        <v>726</v>
      </c>
      <c r="E12" s="829">
        <f>[2]أقسام!E12+'[2]اليوم الواحد'!E12</f>
        <v>2169</v>
      </c>
      <c r="F12" s="829">
        <f>[2]أقسام!F12+'[2]اليوم الواحد'!F12</f>
        <v>452</v>
      </c>
      <c r="G12" s="829">
        <f>[2]أقسام!G12+'[2]اليوم الواحد'!G12</f>
        <v>3166</v>
      </c>
      <c r="H12" s="829">
        <f>[2]أقسام!H12+'[2]اليوم الواحد'!H12</f>
        <v>2307</v>
      </c>
      <c r="I12" s="829">
        <f>[2]أقسام!I12+'[2]اليوم الواحد'!I12</f>
        <v>264</v>
      </c>
      <c r="J12" s="829">
        <f>[2]أقسام!J12+'[2]اليوم الواحد'!J12</f>
        <v>2728</v>
      </c>
      <c r="K12" s="829">
        <f>[2]أقسام!K12+'[2]اليوم الواحد'!K12</f>
        <v>9795</v>
      </c>
      <c r="L12" s="829">
        <f>[2]أقسام!L12+'[2]اليوم الواحد'!L12</f>
        <v>2592</v>
      </c>
      <c r="M12" s="829">
        <f>[2]أقسام!M12+'[2]اليوم الواحد'!M12</f>
        <v>351</v>
      </c>
      <c r="N12" s="829">
        <f>[2]أقسام!N12+'[2]اليوم الواحد'!N12</f>
        <v>206</v>
      </c>
      <c r="O12" s="833">
        <f t="shared" si="1"/>
        <v>38568</v>
      </c>
      <c r="P12" s="240">
        <v>37196</v>
      </c>
      <c r="Q12" s="240">
        <f t="shared" si="0"/>
        <v>1372</v>
      </c>
      <c r="R12" s="830">
        <f t="shared" si="2"/>
        <v>3.6885686632971287E-2</v>
      </c>
    </row>
    <row r="13" spans="1:60" ht="18" customHeight="1">
      <c r="A13" s="831" t="s">
        <v>180</v>
      </c>
      <c r="B13" s="832" t="s">
        <v>13</v>
      </c>
      <c r="C13" s="829">
        <f>[2]أقسام!C13+'[2]اليوم الواحد'!C13</f>
        <v>9836</v>
      </c>
      <c r="D13" s="829">
        <f>[2]أقسام!D13+'[2]اليوم الواحد'!D13</f>
        <v>607</v>
      </c>
      <c r="E13" s="829">
        <f>[2]أقسام!E13+'[2]اليوم الواحد'!E13</f>
        <v>1272</v>
      </c>
      <c r="F13" s="829">
        <f>[2]أقسام!F13+'[2]اليوم الواحد'!F13</f>
        <v>832</v>
      </c>
      <c r="G13" s="829">
        <f>[2]أقسام!G13+'[2]اليوم الواحد'!G13</f>
        <v>3150</v>
      </c>
      <c r="H13" s="829">
        <f>[2]أقسام!H13+'[2]اليوم الواحد'!H13</f>
        <v>2439</v>
      </c>
      <c r="I13" s="829">
        <f>[2]أقسام!I13+'[2]اليوم الواحد'!I13</f>
        <v>844</v>
      </c>
      <c r="J13" s="829">
        <f>[2]أقسام!J13+'[2]اليوم الواحد'!J13</f>
        <v>2017</v>
      </c>
      <c r="K13" s="829">
        <f>[2]أقسام!K13+'[2]اليوم الواحد'!K13</f>
        <v>10530</v>
      </c>
      <c r="L13" s="829">
        <f>[2]أقسام!L13+'[2]اليوم الواحد'!L13</f>
        <v>3151</v>
      </c>
      <c r="M13" s="829">
        <f>[2]أقسام!M13+'[2]اليوم الواحد'!M13</f>
        <v>356</v>
      </c>
      <c r="N13" s="829">
        <f>[2]أقسام!N13+'[2]اليوم الواحد'!N13</f>
        <v>520</v>
      </c>
      <c r="O13" s="833">
        <f t="shared" si="1"/>
        <v>35554</v>
      </c>
      <c r="P13" s="240">
        <v>28609</v>
      </c>
      <c r="Q13" s="240">
        <f t="shared" si="0"/>
        <v>6945</v>
      </c>
      <c r="R13" s="830">
        <f t="shared" si="2"/>
        <v>0.24275577615435703</v>
      </c>
    </row>
    <row r="14" spans="1:60" ht="18" customHeight="1">
      <c r="A14" s="831" t="s">
        <v>44</v>
      </c>
      <c r="B14" s="832" t="s">
        <v>14</v>
      </c>
      <c r="C14" s="829">
        <f>[2]أقسام!C14+'[2]اليوم الواحد'!C14</f>
        <v>5011</v>
      </c>
      <c r="D14" s="829">
        <f>[2]أقسام!D14+'[2]اليوم الواحد'!D14</f>
        <v>748</v>
      </c>
      <c r="E14" s="829">
        <f>[2]أقسام!E14+'[2]اليوم الواحد'!E14</f>
        <v>2773</v>
      </c>
      <c r="F14" s="829">
        <f>[2]أقسام!F14+'[2]اليوم الواحد'!F14</f>
        <v>339</v>
      </c>
      <c r="G14" s="829">
        <f>[2]أقسام!G14+'[2]اليوم الواحد'!G14</f>
        <v>2059</v>
      </c>
      <c r="H14" s="829">
        <f>[2]أقسام!H14+'[2]اليوم الواحد'!H14</f>
        <v>1717</v>
      </c>
      <c r="I14" s="829">
        <f>[2]أقسام!I14+'[2]اليوم الواحد'!I14</f>
        <v>889</v>
      </c>
      <c r="J14" s="829">
        <f>[2]أقسام!J14+'[2]اليوم الواحد'!J14</f>
        <v>638</v>
      </c>
      <c r="K14" s="829">
        <f>[2]أقسام!K14+'[2]اليوم الواحد'!K14</f>
        <v>828</v>
      </c>
      <c r="L14" s="829">
        <f>[2]أقسام!L14+'[2]اليوم الواحد'!L14</f>
        <v>4411</v>
      </c>
      <c r="M14" s="829">
        <f>[2]أقسام!M14+'[2]اليوم الواحد'!M14</f>
        <v>737</v>
      </c>
      <c r="N14" s="829">
        <f>[2]أقسام!N14+'[2]اليوم الواحد'!N14</f>
        <v>1974</v>
      </c>
      <c r="O14" s="833">
        <f t="shared" si="1"/>
        <v>22124</v>
      </c>
      <c r="P14" s="240">
        <v>28282</v>
      </c>
      <c r="Q14" s="240">
        <f t="shared" si="0"/>
        <v>-6158</v>
      </c>
      <c r="R14" s="830">
        <f t="shared" si="2"/>
        <v>-0.21773566225868043</v>
      </c>
    </row>
    <row r="15" spans="1:60" ht="18" customHeight="1">
      <c r="A15" s="831" t="s">
        <v>183</v>
      </c>
      <c r="B15" s="832" t="s">
        <v>16</v>
      </c>
      <c r="C15" s="829">
        <f>[2]أقسام!C15+'[2]اليوم الواحد'!C15</f>
        <v>3812</v>
      </c>
      <c r="D15" s="829">
        <f>[2]أقسام!D15+'[2]اليوم الواحد'!D15</f>
        <v>381</v>
      </c>
      <c r="E15" s="829">
        <f>[2]أقسام!E15+'[2]اليوم الواحد'!E15</f>
        <v>644</v>
      </c>
      <c r="F15" s="829">
        <f>[2]أقسام!F15+'[2]اليوم الواحد'!F15</f>
        <v>377</v>
      </c>
      <c r="G15" s="829">
        <f>[2]أقسام!G15+'[2]اليوم الواحد'!G15</f>
        <v>1831</v>
      </c>
      <c r="H15" s="829">
        <f>[2]أقسام!H15+'[2]اليوم الواحد'!H15</f>
        <v>1639</v>
      </c>
      <c r="I15" s="829">
        <f>[2]أقسام!I15+'[2]اليوم الواحد'!I15</f>
        <v>605</v>
      </c>
      <c r="J15" s="829">
        <f>[2]أقسام!J15+'[2]اليوم الواحد'!J15</f>
        <v>1560</v>
      </c>
      <c r="K15" s="829">
        <f>[2]أقسام!K15+'[2]اليوم الواحد'!K15</f>
        <v>6048</v>
      </c>
      <c r="L15" s="829">
        <f>[2]أقسام!L15+'[2]اليوم الواحد'!L15</f>
        <v>2599</v>
      </c>
      <c r="M15" s="829">
        <f>[2]أقسام!M15+'[2]اليوم الواحد'!M15</f>
        <v>393</v>
      </c>
      <c r="N15" s="829">
        <f>[2]أقسام!N15+'[2]اليوم الواحد'!N15</f>
        <v>96</v>
      </c>
      <c r="O15" s="833">
        <f t="shared" si="1"/>
        <v>19985</v>
      </c>
      <c r="P15" s="240">
        <v>28706</v>
      </c>
      <c r="Q15" s="240">
        <f t="shared" si="0"/>
        <v>-8721</v>
      </c>
      <c r="R15" s="830">
        <f t="shared" si="2"/>
        <v>-0.30380408277015258</v>
      </c>
      <c r="S15" s="240" t="s">
        <v>738</v>
      </c>
    </row>
    <row r="16" spans="1:60" ht="18" customHeight="1">
      <c r="A16" s="831" t="s">
        <v>17</v>
      </c>
      <c r="B16" s="834" t="s">
        <v>18</v>
      </c>
      <c r="C16" s="829">
        <f>[2]أقسام!C16+'[2]اليوم الواحد'!C16</f>
        <v>2134</v>
      </c>
      <c r="D16" s="829">
        <f>[2]أقسام!D16+'[2]اليوم الواحد'!D16</f>
        <v>89</v>
      </c>
      <c r="E16" s="829">
        <f>[2]أقسام!E16+'[2]اليوم الواحد'!E16</f>
        <v>681</v>
      </c>
      <c r="F16" s="829">
        <f>[2]أقسام!F16+'[2]اليوم الواحد'!F16</f>
        <v>132</v>
      </c>
      <c r="G16" s="829">
        <f>[2]أقسام!G16+'[2]اليوم الواحد'!G16</f>
        <v>1252</v>
      </c>
      <c r="H16" s="829">
        <f>[2]أقسام!H16+'[2]اليوم الواحد'!H16</f>
        <v>348</v>
      </c>
      <c r="I16" s="829">
        <f>[2]أقسام!I16+'[2]اليوم الواحد'!I16</f>
        <v>138</v>
      </c>
      <c r="J16" s="829">
        <f>[2]أقسام!J16+'[2]اليوم الواحد'!J16</f>
        <v>940</v>
      </c>
      <c r="K16" s="829">
        <f>[2]أقسام!K16+'[2]اليوم الواحد'!K16</f>
        <v>2139</v>
      </c>
      <c r="L16" s="829">
        <f>[2]أقسام!L16+'[2]اليوم الواحد'!L16</f>
        <v>907</v>
      </c>
      <c r="M16" s="829">
        <f>[2]أقسام!M16+'[2]اليوم الواحد'!M16</f>
        <v>84</v>
      </c>
      <c r="N16" s="829">
        <f>[2]أقسام!N16+'[2]اليوم الواحد'!N16</f>
        <v>9</v>
      </c>
      <c r="O16" s="833">
        <f t="shared" si="1"/>
        <v>8853</v>
      </c>
      <c r="P16" s="240">
        <v>10073</v>
      </c>
      <c r="Q16" s="240">
        <f t="shared" si="0"/>
        <v>-1220</v>
      </c>
      <c r="R16" s="830">
        <f t="shared" si="2"/>
        <v>-0.12111585426387372</v>
      </c>
    </row>
    <row r="17" spans="1:60" ht="18" customHeight="1">
      <c r="A17" s="831" t="s">
        <v>184</v>
      </c>
      <c r="B17" s="832" t="s">
        <v>20</v>
      </c>
      <c r="C17" s="829">
        <f>[2]أقسام!C17+'[2]اليوم الواحد'!C17</f>
        <v>4571</v>
      </c>
      <c r="D17" s="829">
        <f>[2]أقسام!D17+'[2]اليوم الواحد'!D17</f>
        <v>516</v>
      </c>
      <c r="E17" s="829">
        <f>[2]أقسام!E17+'[2]اليوم الواحد'!E17</f>
        <v>2409</v>
      </c>
      <c r="F17" s="829">
        <f>[2]أقسام!F17+'[2]اليوم الواحد'!F17</f>
        <v>658</v>
      </c>
      <c r="G17" s="829">
        <f>[2]أقسام!G17+'[2]اليوم الواحد'!G17</f>
        <v>3639</v>
      </c>
      <c r="H17" s="829">
        <f>[2]أقسام!H17+'[2]اليوم الواحد'!H17</f>
        <v>2750</v>
      </c>
      <c r="I17" s="829">
        <f>[2]أقسام!I17+'[2]اليوم الواحد'!I17</f>
        <v>235</v>
      </c>
      <c r="J17" s="829">
        <f>[2]أقسام!J17+'[2]اليوم الواحد'!J17</f>
        <v>1696</v>
      </c>
      <c r="K17" s="829">
        <f>[2]أقسام!K17+'[2]اليوم الواحد'!K17</f>
        <v>8759</v>
      </c>
      <c r="L17" s="829">
        <f>[2]أقسام!L17+'[2]اليوم الواحد'!L17</f>
        <v>1521</v>
      </c>
      <c r="M17" s="829">
        <f>[2]أقسام!M17+'[2]اليوم الواحد'!M17</f>
        <v>578</v>
      </c>
      <c r="N17" s="829">
        <f>[2]أقسام!N17+'[2]اليوم الواحد'!N17</f>
        <v>2854</v>
      </c>
      <c r="O17" s="833">
        <f t="shared" si="1"/>
        <v>30186</v>
      </c>
      <c r="P17" s="240">
        <v>33537</v>
      </c>
      <c r="Q17" s="240">
        <f t="shared" si="0"/>
        <v>-3351</v>
      </c>
      <c r="R17" s="830">
        <f t="shared" si="2"/>
        <v>-9.9919491904463725E-2</v>
      </c>
    </row>
    <row r="18" spans="1:60" s="735" customFormat="1" ht="18" customHeight="1">
      <c r="A18" s="831" t="s">
        <v>45</v>
      </c>
      <c r="B18" s="832" t="s">
        <v>21</v>
      </c>
      <c r="C18" s="829">
        <f>[2]أقسام!C18+'[2]اليوم الواحد'!C18</f>
        <v>1702</v>
      </c>
      <c r="D18" s="829">
        <f>[2]أقسام!D18+'[2]اليوم الواحد'!D18</f>
        <v>91</v>
      </c>
      <c r="E18" s="829">
        <f>[2]أقسام!E18+'[2]اليوم الواحد'!E18</f>
        <v>73</v>
      </c>
      <c r="F18" s="829">
        <f>[2]أقسام!F18+'[2]اليوم الواحد'!F18</f>
        <v>57</v>
      </c>
      <c r="G18" s="829">
        <f>[2]أقسام!G18+'[2]اليوم الواحد'!G18</f>
        <v>759</v>
      </c>
      <c r="H18" s="829">
        <f>[2]أقسام!H18+'[2]اليوم الواحد'!H18</f>
        <v>371</v>
      </c>
      <c r="I18" s="829">
        <f>[2]أقسام!I18+'[2]اليوم الواحد'!I18</f>
        <v>147</v>
      </c>
      <c r="J18" s="829">
        <f>[2]أقسام!J18+'[2]اليوم الواحد'!J18</f>
        <v>257</v>
      </c>
      <c r="K18" s="829">
        <f>[2]أقسام!K18+'[2]اليوم الواحد'!K18</f>
        <v>1860</v>
      </c>
      <c r="L18" s="829">
        <f>[2]أقسام!L18+'[2]اليوم الواحد'!L18</f>
        <v>498</v>
      </c>
      <c r="M18" s="829">
        <f>[2]أقسام!M18+'[2]اليوم الواحد'!M18</f>
        <v>59</v>
      </c>
      <c r="N18" s="829">
        <f>[2]أقسام!N18+'[2]اليوم الواحد'!N18</f>
        <v>4</v>
      </c>
      <c r="O18" s="833">
        <f t="shared" si="1"/>
        <v>5878</v>
      </c>
      <c r="P18" s="735">
        <v>13068</v>
      </c>
      <c r="Q18" s="735">
        <f t="shared" si="0"/>
        <v>-7190</v>
      </c>
      <c r="R18" s="835">
        <f t="shared" si="2"/>
        <v>-0.55019895928986839</v>
      </c>
      <c r="U18" s="735">
        <v>13068</v>
      </c>
      <c r="V18" s="735" t="s">
        <v>739</v>
      </c>
      <c r="Y18" s="734"/>
      <c r="Z18" s="734"/>
      <c r="AA18" s="734"/>
      <c r="AB18" s="734"/>
      <c r="AC18" s="734"/>
      <c r="AD18" s="734"/>
      <c r="AE18" s="734"/>
      <c r="AF18" s="734"/>
      <c r="AG18" s="734"/>
      <c r="AH18" s="734"/>
      <c r="AI18" s="734"/>
      <c r="AJ18" s="734"/>
      <c r="AK18" s="734"/>
      <c r="AL18" s="734"/>
      <c r="AM18" s="734"/>
      <c r="AN18" s="734"/>
      <c r="AO18" s="734"/>
      <c r="AP18" s="734"/>
      <c r="AQ18" s="734"/>
      <c r="AR18" s="734"/>
      <c r="AS18" s="734"/>
      <c r="AT18" s="734"/>
      <c r="AU18" s="734"/>
      <c r="AV18" s="734"/>
      <c r="AW18" s="734"/>
      <c r="AX18" s="734"/>
      <c r="AY18" s="734"/>
      <c r="AZ18" s="734"/>
      <c r="BA18" s="734"/>
      <c r="BB18" s="734"/>
      <c r="BC18" s="734"/>
      <c r="BD18" s="734"/>
      <c r="BE18" s="734"/>
      <c r="BF18" s="734"/>
      <c r="BG18" s="734"/>
      <c r="BH18" s="734"/>
    </row>
    <row r="19" spans="1:60" ht="18" customHeight="1">
      <c r="A19" s="831" t="s">
        <v>22</v>
      </c>
      <c r="B19" s="832" t="s">
        <v>23</v>
      </c>
      <c r="C19" s="829">
        <f>[2]أقسام!C19+'[2]اليوم الواحد'!C19</f>
        <v>5437</v>
      </c>
      <c r="D19" s="829">
        <f>[2]أقسام!D19+'[2]اليوم الواحد'!D19</f>
        <v>113</v>
      </c>
      <c r="E19" s="829">
        <f>[2]أقسام!E19+'[2]اليوم الواحد'!E19</f>
        <v>320</v>
      </c>
      <c r="F19" s="829">
        <f>[2]أقسام!F19+'[2]اليوم الواحد'!F19</f>
        <v>429</v>
      </c>
      <c r="G19" s="829">
        <f>[2]أقسام!G19+'[2]اليوم الواحد'!G19</f>
        <v>3379</v>
      </c>
      <c r="H19" s="829">
        <f>[2]أقسام!H19+'[2]اليوم الواحد'!H19</f>
        <v>1241</v>
      </c>
      <c r="I19" s="829">
        <f>[2]أقسام!I19+'[2]اليوم الواحد'!I19</f>
        <v>132</v>
      </c>
      <c r="J19" s="829">
        <f>[2]أقسام!J19+'[2]اليوم الواحد'!J19</f>
        <v>208</v>
      </c>
      <c r="K19" s="829">
        <f>[2]أقسام!K19+'[2]اليوم الواحد'!K19</f>
        <v>5041</v>
      </c>
      <c r="L19" s="829">
        <f>[2]أقسام!L19+'[2]اليوم الواحد'!L19</f>
        <v>539</v>
      </c>
      <c r="M19" s="829">
        <f>[2]أقسام!M19+'[2]اليوم الواحد'!M19</f>
        <v>225</v>
      </c>
      <c r="N19" s="829">
        <f>[2]أقسام!N19+'[2]اليوم الواحد'!N19</f>
        <v>81</v>
      </c>
      <c r="O19" s="833">
        <f t="shared" si="1"/>
        <v>17145</v>
      </c>
      <c r="P19" s="240">
        <v>12018</v>
      </c>
      <c r="Q19" s="240">
        <f t="shared" si="0"/>
        <v>5127</v>
      </c>
      <c r="R19" s="830">
        <f t="shared" si="2"/>
        <v>0.42661008487269098</v>
      </c>
    </row>
    <row r="20" spans="1:60" ht="18" customHeight="1">
      <c r="A20" s="831" t="s">
        <v>24</v>
      </c>
      <c r="B20" s="832" t="s">
        <v>186</v>
      </c>
      <c r="C20" s="829">
        <f>[2]أقسام!C20+'[2]اليوم الواحد'!C20</f>
        <v>2603</v>
      </c>
      <c r="D20" s="829">
        <f>[2]أقسام!D20+'[2]اليوم الواحد'!D20</f>
        <v>215</v>
      </c>
      <c r="E20" s="829">
        <f>[2]أقسام!E20+'[2]اليوم الواحد'!E20</f>
        <v>856</v>
      </c>
      <c r="F20" s="829">
        <f>[2]أقسام!F20+'[2]اليوم الواحد'!F20</f>
        <v>114</v>
      </c>
      <c r="G20" s="829">
        <f>[2]أقسام!G20+'[2]اليوم الواحد'!G20</f>
        <v>660</v>
      </c>
      <c r="H20" s="829">
        <f>[2]أقسام!H20+'[2]اليوم الواحد'!H20</f>
        <v>958</v>
      </c>
      <c r="I20" s="829">
        <f>[2]أقسام!I20+'[2]اليوم الواحد'!I20</f>
        <v>556</v>
      </c>
      <c r="J20" s="829">
        <f>[2]أقسام!J20+'[2]اليوم الواحد'!J20</f>
        <v>375</v>
      </c>
      <c r="K20" s="829">
        <f>[2]أقسام!K20+'[2]اليوم الواحد'!K20</f>
        <v>5324</v>
      </c>
      <c r="L20" s="829">
        <f>[2]أقسام!L20+'[2]اليوم الواحد'!L20</f>
        <v>1962</v>
      </c>
      <c r="M20" s="829">
        <f>[2]أقسام!M20+'[2]اليوم الواحد'!M20</f>
        <v>65</v>
      </c>
      <c r="N20" s="829">
        <f>[2]أقسام!N20+'[2]اليوم الواحد'!N20</f>
        <v>1750</v>
      </c>
      <c r="O20" s="833">
        <f t="shared" si="1"/>
        <v>15438</v>
      </c>
      <c r="P20" s="240">
        <v>16855</v>
      </c>
      <c r="Q20" s="240">
        <f t="shared" si="0"/>
        <v>-1417</v>
      </c>
      <c r="R20" s="830">
        <f t="shared" si="2"/>
        <v>-8.4070008899436374E-2</v>
      </c>
    </row>
    <row r="21" spans="1:60" ht="18" customHeight="1">
      <c r="A21" s="831" t="s">
        <v>47</v>
      </c>
      <c r="B21" s="832" t="s">
        <v>26</v>
      </c>
      <c r="C21" s="829">
        <f>[2]أقسام!C21+'[2]اليوم الواحد'!C21</f>
        <v>1388</v>
      </c>
      <c r="D21" s="829">
        <f>[2]أقسام!D21+'[2]اليوم الواحد'!D21</f>
        <v>86</v>
      </c>
      <c r="E21" s="829">
        <f>[2]أقسام!E21+'[2]اليوم الواحد'!E21</f>
        <v>137</v>
      </c>
      <c r="F21" s="829">
        <f>[2]أقسام!F21+'[2]اليوم الواحد'!F21</f>
        <v>139</v>
      </c>
      <c r="G21" s="829">
        <f>[2]أقسام!G21+'[2]اليوم الواحد'!G21</f>
        <v>734</v>
      </c>
      <c r="H21" s="829">
        <f>[2]أقسام!H21+'[2]اليوم الواحد'!H21</f>
        <v>429</v>
      </c>
      <c r="I21" s="829">
        <f>[2]أقسام!I21+'[2]اليوم الواحد'!I21</f>
        <v>8</v>
      </c>
      <c r="J21" s="829">
        <f>[2]أقسام!J21+'[2]اليوم الواحد'!J21</f>
        <v>702</v>
      </c>
      <c r="K21" s="829">
        <f>[2]أقسام!K21+'[2]اليوم الواحد'!K21</f>
        <v>3199</v>
      </c>
      <c r="L21" s="829">
        <f>[2]أقسام!L21+'[2]اليوم الواحد'!L21</f>
        <v>171</v>
      </c>
      <c r="M21" s="829">
        <f>[2]أقسام!M21+'[2]اليوم الواحد'!M21</f>
        <v>99</v>
      </c>
      <c r="N21" s="829">
        <f>[2]أقسام!N21+'[2]اليوم الواحد'!N21</f>
        <v>1</v>
      </c>
      <c r="O21" s="833">
        <f t="shared" si="1"/>
        <v>7093</v>
      </c>
      <c r="P21" s="240">
        <v>13904</v>
      </c>
      <c r="Q21" s="240">
        <f t="shared" si="0"/>
        <v>-6811</v>
      </c>
      <c r="R21" s="830">
        <f t="shared" si="2"/>
        <v>-0.48985903337169162</v>
      </c>
    </row>
    <row r="22" spans="1:60" ht="18" customHeight="1">
      <c r="A22" s="831" t="s">
        <v>27</v>
      </c>
      <c r="B22" s="832" t="s">
        <v>28</v>
      </c>
      <c r="C22" s="829">
        <f>[2]أقسام!C22+'[2]اليوم الواحد'!C22</f>
        <v>6727</v>
      </c>
      <c r="D22" s="829">
        <f>[2]أقسام!D22+'[2]اليوم الواحد'!D22</f>
        <v>383</v>
      </c>
      <c r="E22" s="829">
        <f>[2]أقسام!E22+'[2]اليوم الواحد'!E22</f>
        <v>1277</v>
      </c>
      <c r="F22" s="829">
        <f>[2]أقسام!F22+'[2]اليوم الواحد'!F22</f>
        <v>394</v>
      </c>
      <c r="G22" s="829">
        <f>[2]أقسام!G22+'[2]اليوم الواحد'!G22</f>
        <v>3978</v>
      </c>
      <c r="H22" s="829">
        <f>[2]أقسام!H22+'[2]اليوم الواحد'!H22</f>
        <v>1781</v>
      </c>
      <c r="I22" s="829">
        <f>[2]أقسام!I22+'[2]اليوم الواحد'!I22</f>
        <v>355</v>
      </c>
      <c r="J22" s="829">
        <f>[2]أقسام!J22+'[2]اليوم الواحد'!J22</f>
        <v>279</v>
      </c>
      <c r="K22" s="829">
        <f>[2]أقسام!K22+'[2]اليوم الواحد'!K22</f>
        <v>6097</v>
      </c>
      <c r="L22" s="829">
        <f>[2]أقسام!L22+'[2]اليوم الواحد'!L22</f>
        <v>2671</v>
      </c>
      <c r="M22" s="829">
        <f>[2]أقسام!M22+'[2]اليوم الواحد'!M22</f>
        <v>215</v>
      </c>
      <c r="N22" s="829">
        <f>[2]أقسام!N22+'[2]اليوم الواحد'!N22</f>
        <v>632</v>
      </c>
      <c r="O22" s="833">
        <f t="shared" si="1"/>
        <v>24789</v>
      </c>
      <c r="P22" s="240">
        <v>20173</v>
      </c>
      <c r="Q22" s="240">
        <f t="shared" si="0"/>
        <v>4616</v>
      </c>
      <c r="R22" s="830">
        <f t="shared" si="2"/>
        <v>0.22882070093689585</v>
      </c>
    </row>
    <row r="23" spans="1:60" ht="18" customHeight="1">
      <c r="A23" s="831" t="s">
        <v>188</v>
      </c>
      <c r="B23" s="832" t="s">
        <v>189</v>
      </c>
      <c r="C23" s="829">
        <f>[2]أقسام!C23+'[2]اليوم الواحد'!C23</f>
        <v>2560</v>
      </c>
      <c r="D23" s="829">
        <f>[2]أقسام!D23+'[2]اليوم الواحد'!D23</f>
        <v>191</v>
      </c>
      <c r="E23" s="829">
        <f>[2]أقسام!E23+'[2]اليوم الواحد'!E23</f>
        <v>684</v>
      </c>
      <c r="F23" s="829">
        <f>[2]أقسام!F23+'[2]اليوم الواحد'!F23</f>
        <v>932</v>
      </c>
      <c r="G23" s="829">
        <f>[2]أقسام!G23+'[2]اليوم الواحد'!G23</f>
        <v>823</v>
      </c>
      <c r="H23" s="829">
        <f>[2]أقسام!H23+'[2]اليوم الواحد'!H23</f>
        <v>1212</v>
      </c>
      <c r="I23" s="829">
        <f>[2]أقسام!I23+'[2]اليوم الواحد'!I23</f>
        <v>302</v>
      </c>
      <c r="J23" s="829">
        <f>[2]أقسام!J23+'[2]اليوم الواحد'!J23</f>
        <v>550</v>
      </c>
      <c r="K23" s="829">
        <f>[2]أقسام!K23+'[2]اليوم الواحد'!K23</f>
        <v>4271</v>
      </c>
      <c r="L23" s="829">
        <f>[2]أقسام!L23+'[2]اليوم الواحد'!L23</f>
        <v>2535</v>
      </c>
      <c r="M23" s="829">
        <f>[2]أقسام!M23+'[2]اليوم الواحد'!M23</f>
        <v>266</v>
      </c>
      <c r="N23" s="829">
        <f>[2]أقسام!N23+'[2]اليوم الواحد'!N23</f>
        <v>259</v>
      </c>
      <c r="O23" s="833">
        <f t="shared" si="1"/>
        <v>14585</v>
      </c>
      <c r="P23" s="240">
        <v>17006</v>
      </c>
      <c r="Q23" s="240">
        <f t="shared" si="0"/>
        <v>-2421</v>
      </c>
      <c r="R23" s="830">
        <f t="shared" si="2"/>
        <v>-0.14236151946371869</v>
      </c>
    </row>
    <row r="24" spans="1:60" ht="18" customHeight="1">
      <c r="A24" s="831" t="s">
        <v>190</v>
      </c>
      <c r="B24" s="832" t="s">
        <v>31</v>
      </c>
      <c r="C24" s="829">
        <f>[2]أقسام!C24+'[2]اليوم الواحد'!C24</f>
        <v>2208</v>
      </c>
      <c r="D24" s="829">
        <f>[2]أقسام!D24+'[2]اليوم الواحد'!D24</f>
        <v>168</v>
      </c>
      <c r="E24" s="829">
        <f>[2]أقسام!E24+'[2]اليوم الواحد'!E24</f>
        <v>905</v>
      </c>
      <c r="F24" s="829">
        <f>[2]أقسام!F24+'[2]اليوم الواحد'!F24</f>
        <v>348</v>
      </c>
      <c r="G24" s="829">
        <f>[2]أقسام!G24+'[2]اليوم الواحد'!G24</f>
        <v>1382</v>
      </c>
      <c r="H24" s="829">
        <f>[2]أقسام!H24+'[2]اليوم الواحد'!H24</f>
        <v>1468</v>
      </c>
      <c r="I24" s="829">
        <f>[2]أقسام!I24+'[2]اليوم الواحد'!I24</f>
        <v>322</v>
      </c>
      <c r="J24" s="829">
        <f>[2]أقسام!J24+'[2]اليوم الواحد'!J24</f>
        <v>983</v>
      </c>
      <c r="K24" s="829">
        <f>[2]أقسام!K24+'[2]اليوم الواحد'!K24</f>
        <v>3242</v>
      </c>
      <c r="L24" s="829">
        <f>[2]أقسام!L24+'[2]اليوم الواحد'!L24</f>
        <v>1895</v>
      </c>
      <c r="M24" s="829">
        <f>[2]أقسام!M24+'[2]اليوم الواحد'!M24</f>
        <v>183</v>
      </c>
      <c r="N24" s="829">
        <f>[2]أقسام!N24+'[2]اليوم الواحد'!N24</f>
        <v>59</v>
      </c>
      <c r="O24" s="833">
        <f t="shared" si="1"/>
        <v>13163</v>
      </c>
      <c r="P24" s="240">
        <v>9143</v>
      </c>
      <c r="Q24" s="240">
        <f t="shared" si="0"/>
        <v>4020</v>
      </c>
      <c r="R24" s="830">
        <f t="shared" si="2"/>
        <v>0.43968062999015639</v>
      </c>
    </row>
    <row r="25" spans="1:60" ht="18" customHeight="1">
      <c r="A25" s="831" t="s">
        <v>32</v>
      </c>
      <c r="B25" s="832" t="s">
        <v>33</v>
      </c>
      <c r="C25" s="829">
        <f>[2]أقسام!C25+'[2]اليوم الواحد'!C25</f>
        <v>1612</v>
      </c>
      <c r="D25" s="829">
        <f>[2]أقسام!D25+'[2]اليوم الواحد'!D25</f>
        <v>224</v>
      </c>
      <c r="E25" s="829">
        <f>[2]أقسام!E25+'[2]اليوم الواحد'!E25</f>
        <v>606</v>
      </c>
      <c r="F25" s="829">
        <f>[2]أقسام!F25+'[2]اليوم الواحد'!F25</f>
        <v>173</v>
      </c>
      <c r="G25" s="829">
        <f>[2]أقسام!G25+'[2]اليوم الواحد'!G25</f>
        <v>1055</v>
      </c>
      <c r="H25" s="829">
        <f>[2]أقسام!H25+'[2]اليوم الواحد'!H25</f>
        <v>530</v>
      </c>
      <c r="I25" s="829">
        <f>[2]أقسام!I25+'[2]اليوم الواحد'!I25</f>
        <v>157</v>
      </c>
      <c r="J25" s="829">
        <f>[2]أقسام!J25+'[2]اليوم الواحد'!J25</f>
        <v>762</v>
      </c>
      <c r="K25" s="829">
        <f>[2]أقسام!K25+'[2]اليوم الواحد'!K25</f>
        <v>796</v>
      </c>
      <c r="L25" s="829">
        <f>[2]أقسام!L25+'[2]اليوم الواحد'!L25</f>
        <v>190</v>
      </c>
      <c r="M25" s="829">
        <f>[2]أقسام!M25+'[2]اليوم الواحد'!M25</f>
        <v>58</v>
      </c>
      <c r="N25" s="829">
        <f>[2]أقسام!N25+'[2]اليوم الواحد'!N25</f>
        <v>46</v>
      </c>
      <c r="O25" s="833">
        <f t="shared" si="1"/>
        <v>6209</v>
      </c>
      <c r="P25" s="240">
        <v>10621</v>
      </c>
      <c r="Q25" s="240">
        <f t="shared" si="0"/>
        <v>-4412</v>
      </c>
      <c r="R25" s="830">
        <f t="shared" si="2"/>
        <v>-0.41540344600320123</v>
      </c>
    </row>
    <row r="26" spans="1:60" ht="18" customHeight="1">
      <c r="A26" s="831" t="s">
        <v>191</v>
      </c>
      <c r="B26" s="832" t="s">
        <v>35</v>
      </c>
      <c r="C26" s="829">
        <f>[2]أقسام!C26+'[2]اليوم الواحد'!C26</f>
        <v>661</v>
      </c>
      <c r="D26" s="829">
        <f>[2]أقسام!D26+'[2]اليوم الواحد'!D26</f>
        <v>0</v>
      </c>
      <c r="E26" s="829">
        <f>[2]أقسام!E26+'[2]اليوم الواحد'!E26</f>
        <v>253</v>
      </c>
      <c r="F26" s="829">
        <f>[2]أقسام!F26+'[2]اليوم الواحد'!F26</f>
        <v>0</v>
      </c>
      <c r="G26" s="829">
        <f>[2]أقسام!G26+'[2]اليوم الواحد'!G26</f>
        <v>339</v>
      </c>
      <c r="H26" s="829">
        <f>[2]أقسام!H26+'[2]اليوم الواحد'!H26</f>
        <v>215</v>
      </c>
      <c r="I26" s="829">
        <f>[2]أقسام!I26+'[2]اليوم الواحد'!I26</f>
        <v>206</v>
      </c>
      <c r="J26" s="829">
        <f>[2]أقسام!J26+'[2]اليوم الواحد'!J26</f>
        <v>120</v>
      </c>
      <c r="K26" s="829">
        <f>[2]أقسام!K26+'[2]اليوم الواحد'!K26</f>
        <v>1697</v>
      </c>
      <c r="L26" s="829">
        <f>[2]أقسام!L26+'[2]اليوم الواحد'!L26</f>
        <v>292</v>
      </c>
      <c r="M26" s="829">
        <f>[2]أقسام!M26+'[2]اليوم الواحد'!M26</f>
        <v>22</v>
      </c>
      <c r="N26" s="829">
        <f>[2]أقسام!N26+'[2]اليوم الواحد'!N26</f>
        <v>0</v>
      </c>
      <c r="O26" s="833">
        <f t="shared" si="1"/>
        <v>3805</v>
      </c>
      <c r="P26" s="240">
        <v>4246</v>
      </c>
      <c r="Q26" s="240">
        <f t="shared" si="0"/>
        <v>-441</v>
      </c>
      <c r="R26" s="830">
        <f t="shared" si="2"/>
        <v>-0.10386245878473858</v>
      </c>
    </row>
    <row r="27" spans="1:60" ht="18" customHeight="1" thickBot="1">
      <c r="A27" s="836" t="s">
        <v>36</v>
      </c>
      <c r="B27" s="837" t="s">
        <v>37</v>
      </c>
      <c r="C27" s="829">
        <f>[2]أقسام!C27+'[2]اليوم الواحد'!C27</f>
        <v>189</v>
      </c>
      <c r="D27" s="829">
        <f>[2]أقسام!D27+'[2]اليوم الواحد'!D27</f>
        <v>0</v>
      </c>
      <c r="E27" s="829">
        <f>[2]أقسام!E27+'[2]اليوم الواحد'!E27</f>
        <v>24</v>
      </c>
      <c r="F27" s="829">
        <f>[2]أقسام!F27+'[2]اليوم الواحد'!F27</f>
        <v>3</v>
      </c>
      <c r="G27" s="829">
        <f>[2]أقسام!G27+'[2]اليوم الواحد'!G27</f>
        <v>81</v>
      </c>
      <c r="H27" s="829">
        <f>[2]أقسام!H27+'[2]اليوم الواحد'!H27</f>
        <v>33</v>
      </c>
      <c r="I27" s="829">
        <f>[2]أقسام!I27+'[2]اليوم الواحد'!I27</f>
        <v>9</v>
      </c>
      <c r="J27" s="829">
        <f>[2]أقسام!J27+'[2]اليوم الواحد'!J27</f>
        <v>19</v>
      </c>
      <c r="K27" s="829">
        <f>[2]أقسام!K27+'[2]اليوم الواحد'!K27</f>
        <v>406</v>
      </c>
      <c r="L27" s="829">
        <f>[2]أقسام!L27+'[2]اليوم الواحد'!L27</f>
        <v>119</v>
      </c>
      <c r="M27" s="829">
        <f>[2]أقسام!M27+'[2]اليوم الواحد'!M27</f>
        <v>1</v>
      </c>
      <c r="N27" s="829">
        <f>[2]أقسام!N27+'[2]اليوم الواحد'!N27</f>
        <v>3</v>
      </c>
      <c r="O27" s="838">
        <f t="shared" si="1"/>
        <v>887</v>
      </c>
      <c r="P27" s="240">
        <v>2950</v>
      </c>
      <c r="Q27" s="240">
        <f t="shared" si="0"/>
        <v>-2063</v>
      </c>
      <c r="R27" s="830">
        <f t="shared" si="2"/>
        <v>-0.69932203389830505</v>
      </c>
    </row>
    <row r="28" spans="1:60" ht="18" customHeight="1">
      <c r="A28" s="839" t="s">
        <v>66</v>
      </c>
      <c r="B28" s="840" t="s">
        <v>39</v>
      </c>
      <c r="C28" s="841">
        <f>SUM(C8:C27)</f>
        <v>93066</v>
      </c>
      <c r="D28" s="841">
        <f t="shared" ref="D28:N28" si="3">SUM(D8:D27)</f>
        <v>8304</v>
      </c>
      <c r="E28" s="841">
        <f t="shared" si="3"/>
        <v>23254</v>
      </c>
      <c r="F28" s="841">
        <f t="shared" si="3"/>
        <v>8624</v>
      </c>
      <c r="G28" s="841">
        <f t="shared" si="3"/>
        <v>43050</v>
      </c>
      <c r="H28" s="841">
        <f t="shared" si="3"/>
        <v>28973</v>
      </c>
      <c r="I28" s="841">
        <f t="shared" si="3"/>
        <v>7563</v>
      </c>
      <c r="J28" s="841">
        <f t="shared" si="3"/>
        <v>18377</v>
      </c>
      <c r="K28" s="841">
        <f t="shared" si="3"/>
        <v>99661</v>
      </c>
      <c r="L28" s="841">
        <f t="shared" si="3"/>
        <v>53539</v>
      </c>
      <c r="M28" s="841">
        <f t="shared" si="3"/>
        <v>6423</v>
      </c>
      <c r="N28" s="841">
        <f t="shared" si="3"/>
        <v>29668</v>
      </c>
      <c r="O28" s="841">
        <f t="shared" si="1"/>
        <v>420502</v>
      </c>
      <c r="P28" s="240">
        <v>504234</v>
      </c>
      <c r="Q28" s="240">
        <f t="shared" si="0"/>
        <v>-83732</v>
      </c>
      <c r="R28" s="830">
        <f t="shared" si="2"/>
        <v>-0.16605782236025338</v>
      </c>
    </row>
    <row r="29" spans="1:60" ht="18" hidden="1" customHeight="1">
      <c r="A29" s="1866"/>
      <c r="B29" s="1866"/>
      <c r="C29" s="1866"/>
      <c r="D29" s="842"/>
      <c r="E29" s="339"/>
      <c r="F29" s="339"/>
      <c r="G29" s="339"/>
      <c r="H29" s="339"/>
      <c r="I29" s="339"/>
      <c r="J29" s="339"/>
      <c r="K29" s="843"/>
      <c r="L29" s="842"/>
      <c r="M29" s="360"/>
      <c r="N29" s="360"/>
      <c r="O29" s="844"/>
      <c r="Q29" s="240">
        <f t="shared" si="0"/>
        <v>0</v>
      </c>
      <c r="R29" s="830" t="e">
        <f t="shared" si="2"/>
        <v>#DIV/0!</v>
      </c>
    </row>
    <row r="30" spans="1:60" ht="18" hidden="1" customHeight="1">
      <c r="A30" s="845"/>
      <c r="B30" s="359"/>
      <c r="C30" s="339"/>
      <c r="E30" s="1867"/>
      <c r="F30" s="1867"/>
      <c r="G30" s="1867"/>
      <c r="H30" s="1867"/>
      <c r="I30" s="1867"/>
      <c r="J30" s="1867"/>
      <c r="K30" s="844"/>
      <c r="L30" s="846"/>
      <c r="M30" s="360"/>
      <c r="N30" s="360"/>
      <c r="O30" s="844"/>
      <c r="Q30" s="240">
        <f t="shared" si="0"/>
        <v>0</v>
      </c>
      <c r="R30" s="830" t="e">
        <f t="shared" si="2"/>
        <v>#DIV/0!</v>
      </c>
    </row>
    <row r="31" spans="1:60" ht="18" hidden="1" customHeight="1">
      <c r="A31" s="827" t="s">
        <v>175</v>
      </c>
      <c r="B31" s="828" t="s">
        <v>4</v>
      </c>
      <c r="C31" s="841">
        <v>21794</v>
      </c>
      <c r="D31" s="841">
        <v>752</v>
      </c>
      <c r="E31" s="841">
        <v>3969</v>
      </c>
      <c r="F31" s="841">
        <v>1779</v>
      </c>
      <c r="G31" s="841">
        <v>10205</v>
      </c>
      <c r="H31" s="841">
        <v>6209</v>
      </c>
      <c r="I31" s="841">
        <v>3505</v>
      </c>
      <c r="J31" s="841">
        <v>2823</v>
      </c>
      <c r="K31" s="841">
        <v>15065</v>
      </c>
      <c r="L31" s="841">
        <v>25873</v>
      </c>
      <c r="M31" s="841">
        <v>2110</v>
      </c>
      <c r="N31" s="841">
        <v>2557</v>
      </c>
      <c r="O31" s="841">
        <f>SUM(C31:N31)</f>
        <v>96641</v>
      </c>
      <c r="Q31" s="240">
        <f t="shared" si="0"/>
        <v>96641</v>
      </c>
      <c r="R31" s="830" t="e">
        <f t="shared" si="2"/>
        <v>#DIV/0!</v>
      </c>
    </row>
    <row r="32" spans="1:60" ht="18" hidden="1" customHeight="1">
      <c r="A32" s="847" t="s">
        <v>740</v>
      </c>
      <c r="B32" s="848"/>
      <c r="C32" s="841">
        <v>977</v>
      </c>
      <c r="D32" s="841">
        <v>600</v>
      </c>
      <c r="E32" s="841">
        <v>513</v>
      </c>
      <c r="F32" s="841">
        <v>516</v>
      </c>
      <c r="G32" s="841">
        <v>737</v>
      </c>
      <c r="H32" s="841">
        <v>517</v>
      </c>
      <c r="I32" s="841">
        <v>135</v>
      </c>
      <c r="J32" s="841">
        <v>748</v>
      </c>
      <c r="K32" s="841">
        <v>3192</v>
      </c>
      <c r="L32" s="841">
        <v>440</v>
      </c>
      <c r="M32" s="841">
        <v>757</v>
      </c>
      <c r="N32" s="841">
        <v>840</v>
      </c>
      <c r="O32" s="841">
        <f>SUM(C32:N32)</f>
        <v>9972</v>
      </c>
      <c r="Q32" s="240">
        <f t="shared" si="0"/>
        <v>9972</v>
      </c>
      <c r="R32" s="830" t="e">
        <f t="shared" si="2"/>
        <v>#DIV/0!</v>
      </c>
    </row>
    <row r="33" spans="1:18" ht="18" hidden="1" customHeight="1">
      <c r="A33" s="847" t="s">
        <v>741</v>
      </c>
      <c r="B33" s="848"/>
      <c r="C33" s="841"/>
      <c r="D33" s="841"/>
      <c r="E33" s="841"/>
      <c r="F33" s="841"/>
      <c r="G33" s="841"/>
      <c r="H33" s="841"/>
      <c r="I33" s="841"/>
      <c r="J33" s="841"/>
      <c r="K33" s="841"/>
      <c r="L33" s="841">
        <v>22513</v>
      </c>
      <c r="M33" s="841"/>
      <c r="N33" s="841"/>
      <c r="O33" s="841"/>
      <c r="Q33" s="240">
        <f t="shared" si="0"/>
        <v>0</v>
      </c>
      <c r="R33" s="830" t="e">
        <f t="shared" si="2"/>
        <v>#DIV/0!</v>
      </c>
    </row>
    <row r="34" spans="1:18" ht="18" hidden="1" customHeight="1">
      <c r="A34" s="847" t="s">
        <v>176</v>
      </c>
      <c r="B34" s="848" t="s">
        <v>6</v>
      </c>
      <c r="C34" s="841">
        <v>5501</v>
      </c>
      <c r="D34" s="841">
        <v>929</v>
      </c>
      <c r="E34" s="841">
        <v>215</v>
      </c>
      <c r="F34" s="841">
        <v>540</v>
      </c>
      <c r="G34" s="841">
        <v>2866</v>
      </c>
      <c r="H34" s="841">
        <v>1881</v>
      </c>
      <c r="I34" s="841">
        <v>1584</v>
      </c>
      <c r="J34" s="841">
        <v>1062</v>
      </c>
      <c r="K34" s="841">
        <v>6673</v>
      </c>
      <c r="L34" s="841">
        <v>1747</v>
      </c>
      <c r="M34" s="841">
        <v>415</v>
      </c>
      <c r="N34" s="841">
        <v>643</v>
      </c>
      <c r="O34" s="841">
        <f>SUM(C34:N34)</f>
        <v>24056</v>
      </c>
      <c r="Q34" s="240">
        <f t="shared" si="0"/>
        <v>24056</v>
      </c>
      <c r="R34" s="830" t="e">
        <f t="shared" si="2"/>
        <v>#DIV/0!</v>
      </c>
    </row>
    <row r="35" spans="1:18" ht="18" hidden="1" customHeight="1">
      <c r="A35" s="847" t="s">
        <v>742</v>
      </c>
      <c r="B35" s="848"/>
      <c r="C35" s="841">
        <v>534</v>
      </c>
      <c r="D35" s="841">
        <v>379</v>
      </c>
      <c r="E35" s="841">
        <v>66</v>
      </c>
      <c r="F35" s="841">
        <v>30</v>
      </c>
      <c r="G35" s="841">
        <v>61</v>
      </c>
      <c r="H35" s="841">
        <v>603</v>
      </c>
      <c r="I35" s="841">
        <v>34</v>
      </c>
      <c r="J35" s="841">
        <v>0</v>
      </c>
      <c r="K35" s="841">
        <v>51</v>
      </c>
      <c r="L35" s="841">
        <v>909</v>
      </c>
      <c r="M35" s="841">
        <v>130</v>
      </c>
      <c r="N35" s="841">
        <v>973</v>
      </c>
      <c r="O35" s="841">
        <f>SUM(C35:N35)</f>
        <v>3770</v>
      </c>
      <c r="Q35" s="240">
        <f t="shared" si="0"/>
        <v>3770</v>
      </c>
      <c r="R35" s="830" t="e">
        <f t="shared" si="2"/>
        <v>#DIV/0!</v>
      </c>
    </row>
    <row r="36" spans="1:18" ht="18" hidden="1" customHeight="1">
      <c r="Q36" s="240">
        <f t="shared" si="0"/>
        <v>0</v>
      </c>
      <c r="R36" s="830" t="e">
        <f t="shared" si="2"/>
        <v>#DIV/0!</v>
      </c>
    </row>
    <row r="37" spans="1:18" ht="18" hidden="1" customHeight="1">
      <c r="Q37" s="240">
        <f t="shared" si="0"/>
        <v>0</v>
      </c>
      <c r="R37" s="830" t="e">
        <f t="shared" si="2"/>
        <v>#DIV/0!</v>
      </c>
    </row>
    <row r="38" spans="1:18" ht="18" hidden="1" customHeight="1">
      <c r="Q38" s="240">
        <f t="shared" si="0"/>
        <v>0</v>
      </c>
      <c r="R38" s="830" t="e">
        <f t="shared" si="2"/>
        <v>#DIV/0!</v>
      </c>
    </row>
    <row r="39" spans="1:18" ht="18" hidden="1" customHeight="1">
      <c r="Q39" s="240">
        <f t="shared" si="0"/>
        <v>0</v>
      </c>
      <c r="R39" s="830" t="e">
        <f t="shared" si="2"/>
        <v>#DIV/0!</v>
      </c>
    </row>
    <row r="40" spans="1:18" ht="18" hidden="1" customHeight="1">
      <c r="Q40" s="240">
        <f t="shared" si="0"/>
        <v>0</v>
      </c>
      <c r="R40" s="830" t="e">
        <f t="shared" si="2"/>
        <v>#DIV/0!</v>
      </c>
    </row>
    <row r="41" spans="1:18" ht="18" hidden="1" customHeight="1">
      <c r="Q41" s="240">
        <f t="shared" si="0"/>
        <v>0</v>
      </c>
      <c r="R41" s="830" t="e">
        <f t="shared" si="2"/>
        <v>#DIV/0!</v>
      </c>
    </row>
    <row r="42" spans="1:18" ht="18" hidden="1" customHeight="1">
      <c r="Q42" s="240">
        <f t="shared" si="0"/>
        <v>0</v>
      </c>
      <c r="R42" s="830" t="e">
        <f t="shared" si="2"/>
        <v>#DIV/0!</v>
      </c>
    </row>
    <row r="43" spans="1:18" ht="18" customHeight="1">
      <c r="A43" s="1851" t="s">
        <v>743</v>
      </c>
      <c r="B43" s="1851"/>
      <c r="C43" s="1851"/>
      <c r="D43" s="1851"/>
      <c r="E43" s="1851"/>
      <c r="F43" s="1851"/>
      <c r="G43" s="1851"/>
      <c r="H43" s="1851"/>
      <c r="I43" s="1851"/>
    </row>
    <row r="44" spans="1:18" ht="18" customHeight="1">
      <c r="A44" s="1851" t="s">
        <v>744</v>
      </c>
      <c r="B44" s="1851"/>
      <c r="C44" s="1851"/>
      <c r="D44" s="1851"/>
      <c r="E44" s="1851"/>
      <c r="F44" s="1851"/>
      <c r="G44" s="1851"/>
      <c r="H44" s="1851"/>
      <c r="I44" s="1851"/>
    </row>
    <row r="46" spans="1:18" ht="18" customHeight="1">
      <c r="E46" s="491"/>
      <c r="F46" s="491"/>
      <c r="G46" s="491"/>
      <c r="H46" s="491"/>
    </row>
  </sheetData>
  <mergeCells count="10">
    <mergeCell ref="A29:C29"/>
    <mergeCell ref="E30:J30"/>
    <mergeCell ref="A43:I43"/>
    <mergeCell ref="A44:I44"/>
    <mergeCell ref="C4:N4"/>
    <mergeCell ref="D6:D7"/>
    <mergeCell ref="G6:G7"/>
    <mergeCell ref="I6:I7"/>
    <mergeCell ref="L6:L7"/>
    <mergeCell ref="M6:M7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77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O74"/>
  <sheetViews>
    <sheetView showGridLines="0" rightToLeft="1" topLeftCell="A49" zoomScale="70" zoomScaleNormal="70" zoomScaleSheetLayoutView="50" workbookViewId="0">
      <selection activeCell="U28" sqref="U28"/>
    </sheetView>
  </sheetViews>
  <sheetFormatPr defaultRowHeight="18" customHeight="1"/>
  <cols>
    <col min="1" max="1" width="37.5703125" style="35" customWidth="1"/>
    <col min="2" max="2" width="7.42578125" style="712" customWidth="1"/>
    <col min="3" max="5" width="9.42578125" style="712" customWidth="1"/>
    <col min="6" max="6" width="9.42578125" style="849" customWidth="1"/>
    <col min="7" max="7" width="6.85546875" style="849" customWidth="1"/>
    <col min="8" max="8" width="7.5703125" style="849" customWidth="1"/>
    <col min="9" max="9" width="6.85546875" style="849" customWidth="1"/>
    <col min="10" max="12" width="8.42578125" style="849" customWidth="1"/>
    <col min="13" max="13" width="8.42578125" style="712" customWidth="1"/>
    <col min="14" max="14" width="9.42578125" style="849" customWidth="1"/>
    <col min="15" max="256" width="9" style="849"/>
    <col min="257" max="257" width="37.5703125" style="849" customWidth="1"/>
    <col min="258" max="258" width="7.42578125" style="849" customWidth="1"/>
    <col min="259" max="262" width="9.42578125" style="849" customWidth="1"/>
    <col min="263" max="263" width="6.85546875" style="849" customWidth="1"/>
    <col min="264" max="264" width="7.5703125" style="849" customWidth="1"/>
    <col min="265" max="265" width="6.85546875" style="849" customWidth="1"/>
    <col min="266" max="269" width="8.42578125" style="849" customWidth="1"/>
    <col min="270" max="270" width="9.42578125" style="849" customWidth="1"/>
    <col min="271" max="512" width="9" style="849"/>
    <col min="513" max="513" width="37.5703125" style="849" customWidth="1"/>
    <col min="514" max="514" width="7.42578125" style="849" customWidth="1"/>
    <col min="515" max="518" width="9.42578125" style="849" customWidth="1"/>
    <col min="519" max="519" width="6.85546875" style="849" customWidth="1"/>
    <col min="520" max="520" width="7.5703125" style="849" customWidth="1"/>
    <col min="521" max="521" width="6.85546875" style="849" customWidth="1"/>
    <col min="522" max="525" width="8.42578125" style="849" customWidth="1"/>
    <col min="526" max="526" width="9.42578125" style="849" customWidth="1"/>
    <col min="527" max="768" width="9" style="849"/>
    <col min="769" max="769" width="37.5703125" style="849" customWidth="1"/>
    <col min="770" max="770" width="7.42578125" style="849" customWidth="1"/>
    <col min="771" max="774" width="9.42578125" style="849" customWidth="1"/>
    <col min="775" max="775" width="6.85546875" style="849" customWidth="1"/>
    <col min="776" max="776" width="7.5703125" style="849" customWidth="1"/>
    <col min="777" max="777" width="6.85546875" style="849" customWidth="1"/>
    <col min="778" max="781" width="8.42578125" style="849" customWidth="1"/>
    <col min="782" max="782" width="9.42578125" style="849" customWidth="1"/>
    <col min="783" max="1024" width="9" style="849"/>
    <col min="1025" max="1025" width="37.5703125" style="849" customWidth="1"/>
    <col min="1026" max="1026" width="7.42578125" style="849" customWidth="1"/>
    <col min="1027" max="1030" width="9.42578125" style="849" customWidth="1"/>
    <col min="1031" max="1031" width="6.85546875" style="849" customWidth="1"/>
    <col min="1032" max="1032" width="7.5703125" style="849" customWidth="1"/>
    <col min="1033" max="1033" width="6.85546875" style="849" customWidth="1"/>
    <col min="1034" max="1037" width="8.42578125" style="849" customWidth="1"/>
    <col min="1038" max="1038" width="9.42578125" style="849" customWidth="1"/>
    <col min="1039" max="1280" width="9" style="849"/>
    <col min="1281" max="1281" width="37.5703125" style="849" customWidth="1"/>
    <col min="1282" max="1282" width="7.42578125" style="849" customWidth="1"/>
    <col min="1283" max="1286" width="9.42578125" style="849" customWidth="1"/>
    <col min="1287" max="1287" width="6.85546875" style="849" customWidth="1"/>
    <col min="1288" max="1288" width="7.5703125" style="849" customWidth="1"/>
    <col min="1289" max="1289" width="6.85546875" style="849" customWidth="1"/>
    <col min="1290" max="1293" width="8.42578125" style="849" customWidth="1"/>
    <col min="1294" max="1294" width="9.42578125" style="849" customWidth="1"/>
    <col min="1295" max="1536" width="9" style="849"/>
    <col min="1537" max="1537" width="37.5703125" style="849" customWidth="1"/>
    <col min="1538" max="1538" width="7.42578125" style="849" customWidth="1"/>
    <col min="1539" max="1542" width="9.42578125" style="849" customWidth="1"/>
    <col min="1543" max="1543" width="6.85546875" style="849" customWidth="1"/>
    <col min="1544" max="1544" width="7.5703125" style="849" customWidth="1"/>
    <col min="1545" max="1545" width="6.85546875" style="849" customWidth="1"/>
    <col min="1546" max="1549" width="8.42578125" style="849" customWidth="1"/>
    <col min="1550" max="1550" width="9.42578125" style="849" customWidth="1"/>
    <col min="1551" max="1792" width="9" style="849"/>
    <col min="1793" max="1793" width="37.5703125" style="849" customWidth="1"/>
    <col min="1794" max="1794" width="7.42578125" style="849" customWidth="1"/>
    <col min="1795" max="1798" width="9.42578125" style="849" customWidth="1"/>
    <col min="1799" max="1799" width="6.85546875" style="849" customWidth="1"/>
    <col min="1800" max="1800" width="7.5703125" style="849" customWidth="1"/>
    <col min="1801" max="1801" width="6.85546875" style="849" customWidth="1"/>
    <col min="1802" max="1805" width="8.42578125" style="849" customWidth="1"/>
    <col min="1806" max="1806" width="9.42578125" style="849" customWidth="1"/>
    <col min="1807" max="2048" width="9" style="849"/>
    <col min="2049" max="2049" width="37.5703125" style="849" customWidth="1"/>
    <col min="2050" max="2050" width="7.42578125" style="849" customWidth="1"/>
    <col min="2051" max="2054" width="9.42578125" style="849" customWidth="1"/>
    <col min="2055" max="2055" width="6.85546875" style="849" customWidth="1"/>
    <col min="2056" max="2056" width="7.5703125" style="849" customWidth="1"/>
    <col min="2057" max="2057" width="6.85546875" style="849" customWidth="1"/>
    <col min="2058" max="2061" width="8.42578125" style="849" customWidth="1"/>
    <col min="2062" max="2062" width="9.42578125" style="849" customWidth="1"/>
    <col min="2063" max="2304" width="9" style="849"/>
    <col min="2305" max="2305" width="37.5703125" style="849" customWidth="1"/>
    <col min="2306" max="2306" width="7.42578125" style="849" customWidth="1"/>
    <col min="2307" max="2310" width="9.42578125" style="849" customWidth="1"/>
    <col min="2311" max="2311" width="6.85546875" style="849" customWidth="1"/>
    <col min="2312" max="2312" width="7.5703125" style="849" customWidth="1"/>
    <col min="2313" max="2313" width="6.85546875" style="849" customWidth="1"/>
    <col min="2314" max="2317" width="8.42578125" style="849" customWidth="1"/>
    <col min="2318" max="2318" width="9.42578125" style="849" customWidth="1"/>
    <col min="2319" max="2560" width="9" style="849"/>
    <col min="2561" max="2561" width="37.5703125" style="849" customWidth="1"/>
    <col min="2562" max="2562" width="7.42578125" style="849" customWidth="1"/>
    <col min="2563" max="2566" width="9.42578125" style="849" customWidth="1"/>
    <col min="2567" max="2567" width="6.85546875" style="849" customWidth="1"/>
    <col min="2568" max="2568" width="7.5703125" style="849" customWidth="1"/>
    <col min="2569" max="2569" width="6.85546875" style="849" customWidth="1"/>
    <col min="2570" max="2573" width="8.42578125" style="849" customWidth="1"/>
    <col min="2574" max="2574" width="9.42578125" style="849" customWidth="1"/>
    <col min="2575" max="2816" width="9" style="849"/>
    <col min="2817" max="2817" width="37.5703125" style="849" customWidth="1"/>
    <col min="2818" max="2818" width="7.42578125" style="849" customWidth="1"/>
    <col min="2819" max="2822" width="9.42578125" style="849" customWidth="1"/>
    <col min="2823" max="2823" width="6.85546875" style="849" customWidth="1"/>
    <col min="2824" max="2824" width="7.5703125" style="849" customWidth="1"/>
    <col min="2825" max="2825" width="6.85546875" style="849" customWidth="1"/>
    <col min="2826" max="2829" width="8.42578125" style="849" customWidth="1"/>
    <col min="2830" max="2830" width="9.42578125" style="849" customWidth="1"/>
    <col min="2831" max="3072" width="9" style="849"/>
    <col min="3073" max="3073" width="37.5703125" style="849" customWidth="1"/>
    <col min="3074" max="3074" width="7.42578125" style="849" customWidth="1"/>
    <col min="3075" max="3078" width="9.42578125" style="849" customWidth="1"/>
    <col min="3079" max="3079" width="6.85546875" style="849" customWidth="1"/>
    <col min="3080" max="3080" width="7.5703125" style="849" customWidth="1"/>
    <col min="3081" max="3081" width="6.85546875" style="849" customWidth="1"/>
    <col min="3082" max="3085" width="8.42578125" style="849" customWidth="1"/>
    <col min="3086" max="3086" width="9.42578125" style="849" customWidth="1"/>
    <col min="3087" max="3328" width="9" style="849"/>
    <col min="3329" max="3329" width="37.5703125" style="849" customWidth="1"/>
    <col min="3330" max="3330" width="7.42578125" style="849" customWidth="1"/>
    <col min="3331" max="3334" width="9.42578125" style="849" customWidth="1"/>
    <col min="3335" max="3335" width="6.85546875" style="849" customWidth="1"/>
    <col min="3336" max="3336" width="7.5703125" style="849" customWidth="1"/>
    <col min="3337" max="3337" width="6.85546875" style="849" customWidth="1"/>
    <col min="3338" max="3341" width="8.42578125" style="849" customWidth="1"/>
    <col min="3342" max="3342" width="9.42578125" style="849" customWidth="1"/>
    <col min="3343" max="3584" width="9" style="849"/>
    <col min="3585" max="3585" width="37.5703125" style="849" customWidth="1"/>
    <col min="3586" max="3586" width="7.42578125" style="849" customWidth="1"/>
    <col min="3587" max="3590" width="9.42578125" style="849" customWidth="1"/>
    <col min="3591" max="3591" width="6.85546875" style="849" customWidth="1"/>
    <col min="3592" max="3592" width="7.5703125" style="849" customWidth="1"/>
    <col min="3593" max="3593" width="6.85546875" style="849" customWidth="1"/>
    <col min="3594" max="3597" width="8.42578125" style="849" customWidth="1"/>
    <col min="3598" max="3598" width="9.42578125" style="849" customWidth="1"/>
    <col min="3599" max="3840" width="9" style="849"/>
    <col min="3841" max="3841" width="37.5703125" style="849" customWidth="1"/>
    <col min="3842" max="3842" width="7.42578125" style="849" customWidth="1"/>
    <col min="3843" max="3846" width="9.42578125" style="849" customWidth="1"/>
    <col min="3847" max="3847" width="6.85546875" style="849" customWidth="1"/>
    <col min="3848" max="3848" width="7.5703125" style="849" customWidth="1"/>
    <col min="3849" max="3849" width="6.85546875" style="849" customWidth="1"/>
    <col min="3850" max="3853" width="8.42578125" style="849" customWidth="1"/>
    <col min="3854" max="3854" width="9.42578125" style="849" customWidth="1"/>
    <col min="3855" max="4096" width="9" style="849"/>
    <col min="4097" max="4097" width="37.5703125" style="849" customWidth="1"/>
    <col min="4098" max="4098" width="7.42578125" style="849" customWidth="1"/>
    <col min="4099" max="4102" width="9.42578125" style="849" customWidth="1"/>
    <col min="4103" max="4103" width="6.85546875" style="849" customWidth="1"/>
    <col min="4104" max="4104" width="7.5703125" style="849" customWidth="1"/>
    <col min="4105" max="4105" width="6.85546875" style="849" customWidth="1"/>
    <col min="4106" max="4109" width="8.42578125" style="849" customWidth="1"/>
    <col min="4110" max="4110" width="9.42578125" style="849" customWidth="1"/>
    <col min="4111" max="4352" width="9" style="849"/>
    <col min="4353" max="4353" width="37.5703125" style="849" customWidth="1"/>
    <col min="4354" max="4354" width="7.42578125" style="849" customWidth="1"/>
    <col min="4355" max="4358" width="9.42578125" style="849" customWidth="1"/>
    <col min="4359" max="4359" width="6.85546875" style="849" customWidth="1"/>
    <col min="4360" max="4360" width="7.5703125" style="849" customWidth="1"/>
    <col min="4361" max="4361" width="6.85546875" style="849" customWidth="1"/>
    <col min="4362" max="4365" width="8.42578125" style="849" customWidth="1"/>
    <col min="4366" max="4366" width="9.42578125" style="849" customWidth="1"/>
    <col min="4367" max="4608" width="9" style="849"/>
    <col min="4609" max="4609" width="37.5703125" style="849" customWidth="1"/>
    <col min="4610" max="4610" width="7.42578125" style="849" customWidth="1"/>
    <col min="4611" max="4614" width="9.42578125" style="849" customWidth="1"/>
    <col min="4615" max="4615" width="6.85546875" style="849" customWidth="1"/>
    <col min="4616" max="4616" width="7.5703125" style="849" customWidth="1"/>
    <col min="4617" max="4617" width="6.85546875" style="849" customWidth="1"/>
    <col min="4618" max="4621" width="8.42578125" style="849" customWidth="1"/>
    <col min="4622" max="4622" width="9.42578125" style="849" customWidth="1"/>
    <col min="4623" max="4864" width="9" style="849"/>
    <col min="4865" max="4865" width="37.5703125" style="849" customWidth="1"/>
    <col min="4866" max="4866" width="7.42578125" style="849" customWidth="1"/>
    <col min="4867" max="4870" width="9.42578125" style="849" customWidth="1"/>
    <col min="4871" max="4871" width="6.85546875" style="849" customWidth="1"/>
    <col min="4872" max="4872" width="7.5703125" style="849" customWidth="1"/>
    <col min="4873" max="4873" width="6.85546875" style="849" customWidth="1"/>
    <col min="4874" max="4877" width="8.42578125" style="849" customWidth="1"/>
    <col min="4878" max="4878" width="9.42578125" style="849" customWidth="1"/>
    <col min="4879" max="5120" width="9" style="849"/>
    <col min="5121" max="5121" width="37.5703125" style="849" customWidth="1"/>
    <col min="5122" max="5122" width="7.42578125" style="849" customWidth="1"/>
    <col min="5123" max="5126" width="9.42578125" style="849" customWidth="1"/>
    <col min="5127" max="5127" width="6.85546875" style="849" customWidth="1"/>
    <col min="5128" max="5128" width="7.5703125" style="849" customWidth="1"/>
    <col min="5129" max="5129" width="6.85546875" style="849" customWidth="1"/>
    <col min="5130" max="5133" width="8.42578125" style="849" customWidth="1"/>
    <col min="5134" max="5134" width="9.42578125" style="849" customWidth="1"/>
    <col min="5135" max="5376" width="9" style="849"/>
    <col min="5377" max="5377" width="37.5703125" style="849" customWidth="1"/>
    <col min="5378" max="5378" width="7.42578125" style="849" customWidth="1"/>
    <col min="5379" max="5382" width="9.42578125" style="849" customWidth="1"/>
    <col min="5383" max="5383" width="6.85546875" style="849" customWidth="1"/>
    <col min="5384" max="5384" width="7.5703125" style="849" customWidth="1"/>
    <col min="5385" max="5385" width="6.85546875" style="849" customWidth="1"/>
    <col min="5386" max="5389" width="8.42578125" style="849" customWidth="1"/>
    <col min="5390" max="5390" width="9.42578125" style="849" customWidth="1"/>
    <col min="5391" max="5632" width="9" style="849"/>
    <col min="5633" max="5633" width="37.5703125" style="849" customWidth="1"/>
    <col min="5634" max="5634" width="7.42578125" style="849" customWidth="1"/>
    <col min="5635" max="5638" width="9.42578125" style="849" customWidth="1"/>
    <col min="5639" max="5639" width="6.85546875" style="849" customWidth="1"/>
    <col min="5640" max="5640" width="7.5703125" style="849" customWidth="1"/>
    <col min="5641" max="5641" width="6.85546875" style="849" customWidth="1"/>
    <col min="5642" max="5645" width="8.42578125" style="849" customWidth="1"/>
    <col min="5646" max="5646" width="9.42578125" style="849" customWidth="1"/>
    <col min="5647" max="5888" width="9" style="849"/>
    <col min="5889" max="5889" width="37.5703125" style="849" customWidth="1"/>
    <col min="5890" max="5890" width="7.42578125" style="849" customWidth="1"/>
    <col min="5891" max="5894" width="9.42578125" style="849" customWidth="1"/>
    <col min="5895" max="5895" width="6.85546875" style="849" customWidth="1"/>
    <col min="5896" max="5896" width="7.5703125" style="849" customWidth="1"/>
    <col min="5897" max="5897" width="6.85546875" style="849" customWidth="1"/>
    <col min="5898" max="5901" width="8.42578125" style="849" customWidth="1"/>
    <col min="5902" max="5902" width="9.42578125" style="849" customWidth="1"/>
    <col min="5903" max="6144" width="9" style="849"/>
    <col min="6145" max="6145" width="37.5703125" style="849" customWidth="1"/>
    <col min="6146" max="6146" width="7.42578125" style="849" customWidth="1"/>
    <col min="6147" max="6150" width="9.42578125" style="849" customWidth="1"/>
    <col min="6151" max="6151" width="6.85546875" style="849" customWidth="1"/>
    <col min="6152" max="6152" width="7.5703125" style="849" customWidth="1"/>
    <col min="6153" max="6153" width="6.85546875" style="849" customWidth="1"/>
    <col min="6154" max="6157" width="8.42578125" style="849" customWidth="1"/>
    <col min="6158" max="6158" width="9.42578125" style="849" customWidth="1"/>
    <col min="6159" max="6400" width="9" style="849"/>
    <col min="6401" max="6401" width="37.5703125" style="849" customWidth="1"/>
    <col min="6402" max="6402" width="7.42578125" style="849" customWidth="1"/>
    <col min="6403" max="6406" width="9.42578125" style="849" customWidth="1"/>
    <col min="6407" max="6407" width="6.85546875" style="849" customWidth="1"/>
    <col min="6408" max="6408" width="7.5703125" style="849" customWidth="1"/>
    <col min="6409" max="6409" width="6.85546875" style="849" customWidth="1"/>
    <col min="6410" max="6413" width="8.42578125" style="849" customWidth="1"/>
    <col min="6414" max="6414" width="9.42578125" style="849" customWidth="1"/>
    <col min="6415" max="6656" width="9" style="849"/>
    <col min="6657" max="6657" width="37.5703125" style="849" customWidth="1"/>
    <col min="6658" max="6658" width="7.42578125" style="849" customWidth="1"/>
    <col min="6659" max="6662" width="9.42578125" style="849" customWidth="1"/>
    <col min="6663" max="6663" width="6.85546875" style="849" customWidth="1"/>
    <col min="6664" max="6664" width="7.5703125" style="849" customWidth="1"/>
    <col min="6665" max="6665" width="6.85546875" style="849" customWidth="1"/>
    <col min="6666" max="6669" width="8.42578125" style="849" customWidth="1"/>
    <col min="6670" max="6670" width="9.42578125" style="849" customWidth="1"/>
    <col min="6671" max="6912" width="9" style="849"/>
    <col min="6913" max="6913" width="37.5703125" style="849" customWidth="1"/>
    <col min="6914" max="6914" width="7.42578125" style="849" customWidth="1"/>
    <col min="6915" max="6918" width="9.42578125" style="849" customWidth="1"/>
    <col min="6919" max="6919" width="6.85546875" style="849" customWidth="1"/>
    <col min="6920" max="6920" width="7.5703125" style="849" customWidth="1"/>
    <col min="6921" max="6921" width="6.85546875" style="849" customWidth="1"/>
    <col min="6922" max="6925" width="8.42578125" style="849" customWidth="1"/>
    <col min="6926" max="6926" width="9.42578125" style="849" customWidth="1"/>
    <col min="6927" max="7168" width="9" style="849"/>
    <col min="7169" max="7169" width="37.5703125" style="849" customWidth="1"/>
    <col min="7170" max="7170" width="7.42578125" style="849" customWidth="1"/>
    <col min="7171" max="7174" width="9.42578125" style="849" customWidth="1"/>
    <col min="7175" max="7175" width="6.85546875" style="849" customWidth="1"/>
    <col min="7176" max="7176" width="7.5703125" style="849" customWidth="1"/>
    <col min="7177" max="7177" width="6.85546875" style="849" customWidth="1"/>
    <col min="7178" max="7181" width="8.42578125" style="849" customWidth="1"/>
    <col min="7182" max="7182" width="9.42578125" style="849" customWidth="1"/>
    <col min="7183" max="7424" width="9" style="849"/>
    <col min="7425" max="7425" width="37.5703125" style="849" customWidth="1"/>
    <col min="7426" max="7426" width="7.42578125" style="849" customWidth="1"/>
    <col min="7427" max="7430" width="9.42578125" style="849" customWidth="1"/>
    <col min="7431" max="7431" width="6.85546875" style="849" customWidth="1"/>
    <col min="7432" max="7432" width="7.5703125" style="849" customWidth="1"/>
    <col min="7433" max="7433" width="6.85546875" style="849" customWidth="1"/>
    <col min="7434" max="7437" width="8.42578125" style="849" customWidth="1"/>
    <col min="7438" max="7438" width="9.42578125" style="849" customWidth="1"/>
    <col min="7439" max="7680" width="9" style="849"/>
    <col min="7681" max="7681" width="37.5703125" style="849" customWidth="1"/>
    <col min="7682" max="7682" width="7.42578125" style="849" customWidth="1"/>
    <col min="7683" max="7686" width="9.42578125" style="849" customWidth="1"/>
    <col min="7687" max="7687" width="6.85546875" style="849" customWidth="1"/>
    <col min="7688" max="7688" width="7.5703125" style="849" customWidth="1"/>
    <col min="7689" max="7689" width="6.85546875" style="849" customWidth="1"/>
    <col min="7690" max="7693" width="8.42578125" style="849" customWidth="1"/>
    <col min="7694" max="7694" width="9.42578125" style="849" customWidth="1"/>
    <col min="7695" max="7936" width="9" style="849"/>
    <col min="7937" max="7937" width="37.5703125" style="849" customWidth="1"/>
    <col min="7938" max="7938" width="7.42578125" style="849" customWidth="1"/>
    <col min="7939" max="7942" width="9.42578125" style="849" customWidth="1"/>
    <col min="7943" max="7943" width="6.85546875" style="849" customWidth="1"/>
    <col min="7944" max="7944" width="7.5703125" style="849" customWidth="1"/>
    <col min="7945" max="7945" width="6.85546875" style="849" customWidth="1"/>
    <col min="7946" max="7949" width="8.42578125" style="849" customWidth="1"/>
    <col min="7950" max="7950" width="9.42578125" style="849" customWidth="1"/>
    <col min="7951" max="8192" width="9" style="849"/>
    <col min="8193" max="8193" width="37.5703125" style="849" customWidth="1"/>
    <col min="8194" max="8194" width="7.42578125" style="849" customWidth="1"/>
    <col min="8195" max="8198" width="9.42578125" style="849" customWidth="1"/>
    <col min="8199" max="8199" width="6.85546875" style="849" customWidth="1"/>
    <col min="8200" max="8200" width="7.5703125" style="849" customWidth="1"/>
    <col min="8201" max="8201" width="6.85546875" style="849" customWidth="1"/>
    <col min="8202" max="8205" width="8.42578125" style="849" customWidth="1"/>
    <col min="8206" max="8206" width="9.42578125" style="849" customWidth="1"/>
    <col min="8207" max="8448" width="9" style="849"/>
    <col min="8449" max="8449" width="37.5703125" style="849" customWidth="1"/>
    <col min="8450" max="8450" width="7.42578125" style="849" customWidth="1"/>
    <col min="8451" max="8454" width="9.42578125" style="849" customWidth="1"/>
    <col min="8455" max="8455" width="6.85546875" style="849" customWidth="1"/>
    <col min="8456" max="8456" width="7.5703125" style="849" customWidth="1"/>
    <col min="8457" max="8457" width="6.85546875" style="849" customWidth="1"/>
    <col min="8458" max="8461" width="8.42578125" style="849" customWidth="1"/>
    <col min="8462" max="8462" width="9.42578125" style="849" customWidth="1"/>
    <col min="8463" max="8704" width="9" style="849"/>
    <col min="8705" max="8705" width="37.5703125" style="849" customWidth="1"/>
    <col min="8706" max="8706" width="7.42578125" style="849" customWidth="1"/>
    <col min="8707" max="8710" width="9.42578125" style="849" customWidth="1"/>
    <col min="8711" max="8711" width="6.85546875" style="849" customWidth="1"/>
    <col min="8712" max="8712" width="7.5703125" style="849" customWidth="1"/>
    <col min="8713" max="8713" width="6.85546875" style="849" customWidth="1"/>
    <col min="8714" max="8717" width="8.42578125" style="849" customWidth="1"/>
    <col min="8718" max="8718" width="9.42578125" style="849" customWidth="1"/>
    <col min="8719" max="8960" width="9" style="849"/>
    <col min="8961" max="8961" width="37.5703125" style="849" customWidth="1"/>
    <col min="8962" max="8962" width="7.42578125" style="849" customWidth="1"/>
    <col min="8963" max="8966" width="9.42578125" style="849" customWidth="1"/>
    <col min="8967" max="8967" width="6.85546875" style="849" customWidth="1"/>
    <col min="8968" max="8968" width="7.5703125" style="849" customWidth="1"/>
    <col min="8969" max="8969" width="6.85546875" style="849" customWidth="1"/>
    <col min="8970" max="8973" width="8.42578125" style="849" customWidth="1"/>
    <col min="8974" max="8974" width="9.42578125" style="849" customWidth="1"/>
    <col min="8975" max="9216" width="9" style="849"/>
    <col min="9217" max="9217" width="37.5703125" style="849" customWidth="1"/>
    <col min="9218" max="9218" width="7.42578125" style="849" customWidth="1"/>
    <col min="9219" max="9222" width="9.42578125" style="849" customWidth="1"/>
    <col min="9223" max="9223" width="6.85546875" style="849" customWidth="1"/>
    <col min="9224" max="9224" width="7.5703125" style="849" customWidth="1"/>
    <col min="9225" max="9225" width="6.85546875" style="849" customWidth="1"/>
    <col min="9226" max="9229" width="8.42578125" style="849" customWidth="1"/>
    <col min="9230" max="9230" width="9.42578125" style="849" customWidth="1"/>
    <col min="9231" max="9472" width="9" style="849"/>
    <col min="9473" max="9473" width="37.5703125" style="849" customWidth="1"/>
    <col min="9474" max="9474" width="7.42578125" style="849" customWidth="1"/>
    <col min="9475" max="9478" width="9.42578125" style="849" customWidth="1"/>
    <col min="9479" max="9479" width="6.85546875" style="849" customWidth="1"/>
    <col min="9480" max="9480" width="7.5703125" style="849" customWidth="1"/>
    <col min="9481" max="9481" width="6.85546875" style="849" customWidth="1"/>
    <col min="9482" max="9485" width="8.42578125" style="849" customWidth="1"/>
    <col min="9486" max="9486" width="9.42578125" style="849" customWidth="1"/>
    <col min="9487" max="9728" width="9" style="849"/>
    <col min="9729" max="9729" width="37.5703125" style="849" customWidth="1"/>
    <col min="9730" max="9730" width="7.42578125" style="849" customWidth="1"/>
    <col min="9731" max="9734" width="9.42578125" style="849" customWidth="1"/>
    <col min="9735" max="9735" width="6.85546875" style="849" customWidth="1"/>
    <col min="9736" max="9736" width="7.5703125" style="849" customWidth="1"/>
    <col min="9737" max="9737" width="6.85546875" style="849" customWidth="1"/>
    <col min="9738" max="9741" width="8.42578125" style="849" customWidth="1"/>
    <col min="9742" max="9742" width="9.42578125" style="849" customWidth="1"/>
    <col min="9743" max="9984" width="9" style="849"/>
    <col min="9985" max="9985" width="37.5703125" style="849" customWidth="1"/>
    <col min="9986" max="9986" width="7.42578125" style="849" customWidth="1"/>
    <col min="9987" max="9990" width="9.42578125" style="849" customWidth="1"/>
    <col min="9991" max="9991" width="6.85546875" style="849" customWidth="1"/>
    <col min="9992" max="9992" width="7.5703125" style="849" customWidth="1"/>
    <col min="9993" max="9993" width="6.85546875" style="849" customWidth="1"/>
    <col min="9994" max="9997" width="8.42578125" style="849" customWidth="1"/>
    <col min="9998" max="9998" width="9.42578125" style="849" customWidth="1"/>
    <col min="9999" max="10240" width="9" style="849"/>
    <col min="10241" max="10241" width="37.5703125" style="849" customWidth="1"/>
    <col min="10242" max="10242" width="7.42578125" style="849" customWidth="1"/>
    <col min="10243" max="10246" width="9.42578125" style="849" customWidth="1"/>
    <col min="10247" max="10247" width="6.85546875" style="849" customWidth="1"/>
    <col min="10248" max="10248" width="7.5703125" style="849" customWidth="1"/>
    <col min="10249" max="10249" width="6.85546875" style="849" customWidth="1"/>
    <col min="10250" max="10253" width="8.42578125" style="849" customWidth="1"/>
    <col min="10254" max="10254" width="9.42578125" style="849" customWidth="1"/>
    <col min="10255" max="10496" width="9" style="849"/>
    <col min="10497" max="10497" width="37.5703125" style="849" customWidth="1"/>
    <col min="10498" max="10498" width="7.42578125" style="849" customWidth="1"/>
    <col min="10499" max="10502" width="9.42578125" style="849" customWidth="1"/>
    <col min="10503" max="10503" width="6.85546875" style="849" customWidth="1"/>
    <col min="10504" max="10504" width="7.5703125" style="849" customWidth="1"/>
    <col min="10505" max="10505" width="6.85546875" style="849" customWidth="1"/>
    <col min="10506" max="10509" width="8.42578125" style="849" customWidth="1"/>
    <col min="10510" max="10510" width="9.42578125" style="849" customWidth="1"/>
    <col min="10511" max="10752" width="9" style="849"/>
    <col min="10753" max="10753" width="37.5703125" style="849" customWidth="1"/>
    <col min="10754" max="10754" width="7.42578125" style="849" customWidth="1"/>
    <col min="10755" max="10758" width="9.42578125" style="849" customWidth="1"/>
    <col min="10759" max="10759" width="6.85546875" style="849" customWidth="1"/>
    <col min="10760" max="10760" width="7.5703125" style="849" customWidth="1"/>
    <col min="10761" max="10761" width="6.85546875" style="849" customWidth="1"/>
    <col min="10762" max="10765" width="8.42578125" style="849" customWidth="1"/>
    <col min="10766" max="10766" width="9.42578125" style="849" customWidth="1"/>
    <col min="10767" max="11008" width="9" style="849"/>
    <col min="11009" max="11009" width="37.5703125" style="849" customWidth="1"/>
    <col min="11010" max="11010" width="7.42578125" style="849" customWidth="1"/>
    <col min="11011" max="11014" width="9.42578125" style="849" customWidth="1"/>
    <col min="11015" max="11015" width="6.85546875" style="849" customWidth="1"/>
    <col min="11016" max="11016" width="7.5703125" style="849" customWidth="1"/>
    <col min="11017" max="11017" width="6.85546875" style="849" customWidth="1"/>
    <col min="11018" max="11021" width="8.42578125" style="849" customWidth="1"/>
    <col min="11022" max="11022" width="9.42578125" style="849" customWidth="1"/>
    <col min="11023" max="11264" width="9" style="849"/>
    <col min="11265" max="11265" width="37.5703125" style="849" customWidth="1"/>
    <col min="11266" max="11266" width="7.42578125" style="849" customWidth="1"/>
    <col min="11267" max="11270" width="9.42578125" style="849" customWidth="1"/>
    <col min="11271" max="11271" width="6.85546875" style="849" customWidth="1"/>
    <col min="11272" max="11272" width="7.5703125" style="849" customWidth="1"/>
    <col min="11273" max="11273" width="6.85546875" style="849" customWidth="1"/>
    <col min="11274" max="11277" width="8.42578125" style="849" customWidth="1"/>
    <col min="11278" max="11278" width="9.42578125" style="849" customWidth="1"/>
    <col min="11279" max="11520" width="9" style="849"/>
    <col min="11521" max="11521" width="37.5703125" style="849" customWidth="1"/>
    <col min="11522" max="11522" width="7.42578125" style="849" customWidth="1"/>
    <col min="11523" max="11526" width="9.42578125" style="849" customWidth="1"/>
    <col min="11527" max="11527" width="6.85546875" style="849" customWidth="1"/>
    <col min="11528" max="11528" width="7.5703125" style="849" customWidth="1"/>
    <col min="11529" max="11529" width="6.85546875" style="849" customWidth="1"/>
    <col min="11530" max="11533" width="8.42578125" style="849" customWidth="1"/>
    <col min="11534" max="11534" width="9.42578125" style="849" customWidth="1"/>
    <col min="11535" max="11776" width="9" style="849"/>
    <col min="11777" max="11777" width="37.5703125" style="849" customWidth="1"/>
    <col min="11778" max="11778" width="7.42578125" style="849" customWidth="1"/>
    <col min="11779" max="11782" width="9.42578125" style="849" customWidth="1"/>
    <col min="11783" max="11783" width="6.85546875" style="849" customWidth="1"/>
    <col min="11784" max="11784" width="7.5703125" style="849" customWidth="1"/>
    <col min="11785" max="11785" width="6.85546875" style="849" customWidth="1"/>
    <col min="11786" max="11789" width="8.42578125" style="849" customWidth="1"/>
    <col min="11790" max="11790" width="9.42578125" style="849" customWidth="1"/>
    <col min="11791" max="12032" width="9" style="849"/>
    <col min="12033" max="12033" width="37.5703125" style="849" customWidth="1"/>
    <col min="12034" max="12034" width="7.42578125" style="849" customWidth="1"/>
    <col min="12035" max="12038" width="9.42578125" style="849" customWidth="1"/>
    <col min="12039" max="12039" width="6.85546875" style="849" customWidth="1"/>
    <col min="12040" max="12040" width="7.5703125" style="849" customWidth="1"/>
    <col min="12041" max="12041" width="6.85546875" style="849" customWidth="1"/>
    <col min="12042" max="12045" width="8.42578125" style="849" customWidth="1"/>
    <col min="12046" max="12046" width="9.42578125" style="849" customWidth="1"/>
    <col min="12047" max="12288" width="9" style="849"/>
    <col min="12289" max="12289" width="37.5703125" style="849" customWidth="1"/>
    <col min="12290" max="12290" width="7.42578125" style="849" customWidth="1"/>
    <col min="12291" max="12294" width="9.42578125" style="849" customWidth="1"/>
    <col min="12295" max="12295" width="6.85546875" style="849" customWidth="1"/>
    <col min="12296" max="12296" width="7.5703125" style="849" customWidth="1"/>
    <col min="12297" max="12297" width="6.85546875" style="849" customWidth="1"/>
    <col min="12298" max="12301" width="8.42578125" style="849" customWidth="1"/>
    <col min="12302" max="12302" width="9.42578125" style="849" customWidth="1"/>
    <col min="12303" max="12544" width="9" style="849"/>
    <col min="12545" max="12545" width="37.5703125" style="849" customWidth="1"/>
    <col min="12546" max="12546" width="7.42578125" style="849" customWidth="1"/>
    <col min="12547" max="12550" width="9.42578125" style="849" customWidth="1"/>
    <col min="12551" max="12551" width="6.85546875" style="849" customWidth="1"/>
    <col min="12552" max="12552" width="7.5703125" style="849" customWidth="1"/>
    <col min="12553" max="12553" width="6.85546875" style="849" customWidth="1"/>
    <col min="12554" max="12557" width="8.42578125" style="849" customWidth="1"/>
    <col min="12558" max="12558" width="9.42578125" style="849" customWidth="1"/>
    <col min="12559" max="12800" width="9" style="849"/>
    <col min="12801" max="12801" width="37.5703125" style="849" customWidth="1"/>
    <col min="12802" max="12802" width="7.42578125" style="849" customWidth="1"/>
    <col min="12803" max="12806" width="9.42578125" style="849" customWidth="1"/>
    <col min="12807" max="12807" width="6.85546875" style="849" customWidth="1"/>
    <col min="12808" max="12808" width="7.5703125" style="849" customWidth="1"/>
    <col min="12809" max="12809" width="6.85546875" style="849" customWidth="1"/>
    <col min="12810" max="12813" width="8.42578125" style="849" customWidth="1"/>
    <col min="12814" max="12814" width="9.42578125" style="849" customWidth="1"/>
    <col min="12815" max="13056" width="9" style="849"/>
    <col min="13057" max="13057" width="37.5703125" style="849" customWidth="1"/>
    <col min="13058" max="13058" width="7.42578125" style="849" customWidth="1"/>
    <col min="13059" max="13062" width="9.42578125" style="849" customWidth="1"/>
    <col min="13063" max="13063" width="6.85546875" style="849" customWidth="1"/>
    <col min="13064" max="13064" width="7.5703125" style="849" customWidth="1"/>
    <col min="13065" max="13065" width="6.85546875" style="849" customWidth="1"/>
    <col min="13066" max="13069" width="8.42578125" style="849" customWidth="1"/>
    <col min="13070" max="13070" width="9.42578125" style="849" customWidth="1"/>
    <col min="13071" max="13312" width="9" style="849"/>
    <col min="13313" max="13313" width="37.5703125" style="849" customWidth="1"/>
    <col min="13314" max="13314" width="7.42578125" style="849" customWidth="1"/>
    <col min="13315" max="13318" width="9.42578125" style="849" customWidth="1"/>
    <col min="13319" max="13319" width="6.85546875" style="849" customWidth="1"/>
    <col min="13320" max="13320" width="7.5703125" style="849" customWidth="1"/>
    <col min="13321" max="13321" width="6.85546875" style="849" customWidth="1"/>
    <col min="13322" max="13325" width="8.42578125" style="849" customWidth="1"/>
    <col min="13326" max="13326" width="9.42578125" style="849" customWidth="1"/>
    <col min="13327" max="13568" width="9" style="849"/>
    <col min="13569" max="13569" width="37.5703125" style="849" customWidth="1"/>
    <col min="13570" max="13570" width="7.42578125" style="849" customWidth="1"/>
    <col min="13571" max="13574" width="9.42578125" style="849" customWidth="1"/>
    <col min="13575" max="13575" width="6.85546875" style="849" customWidth="1"/>
    <col min="13576" max="13576" width="7.5703125" style="849" customWidth="1"/>
    <col min="13577" max="13577" width="6.85546875" style="849" customWidth="1"/>
    <col min="13578" max="13581" width="8.42578125" style="849" customWidth="1"/>
    <col min="13582" max="13582" width="9.42578125" style="849" customWidth="1"/>
    <col min="13583" max="13824" width="9" style="849"/>
    <col min="13825" max="13825" width="37.5703125" style="849" customWidth="1"/>
    <col min="13826" max="13826" width="7.42578125" style="849" customWidth="1"/>
    <col min="13827" max="13830" width="9.42578125" style="849" customWidth="1"/>
    <col min="13831" max="13831" width="6.85546875" style="849" customWidth="1"/>
    <col min="13832" max="13832" width="7.5703125" style="849" customWidth="1"/>
    <col min="13833" max="13833" width="6.85546875" style="849" customWidth="1"/>
    <col min="13834" max="13837" width="8.42578125" style="849" customWidth="1"/>
    <col min="13838" max="13838" width="9.42578125" style="849" customWidth="1"/>
    <col min="13839" max="14080" width="9" style="849"/>
    <col min="14081" max="14081" width="37.5703125" style="849" customWidth="1"/>
    <col min="14082" max="14082" width="7.42578125" style="849" customWidth="1"/>
    <col min="14083" max="14086" width="9.42578125" style="849" customWidth="1"/>
    <col min="14087" max="14087" width="6.85546875" style="849" customWidth="1"/>
    <col min="14088" max="14088" width="7.5703125" style="849" customWidth="1"/>
    <col min="14089" max="14089" width="6.85546875" style="849" customWidth="1"/>
    <col min="14090" max="14093" width="8.42578125" style="849" customWidth="1"/>
    <col min="14094" max="14094" width="9.42578125" style="849" customWidth="1"/>
    <col min="14095" max="14336" width="9" style="849"/>
    <col min="14337" max="14337" width="37.5703125" style="849" customWidth="1"/>
    <col min="14338" max="14338" width="7.42578125" style="849" customWidth="1"/>
    <col min="14339" max="14342" width="9.42578125" style="849" customWidth="1"/>
    <col min="14343" max="14343" width="6.85546875" style="849" customWidth="1"/>
    <col min="14344" max="14344" width="7.5703125" style="849" customWidth="1"/>
    <col min="14345" max="14345" width="6.85546875" style="849" customWidth="1"/>
    <col min="14346" max="14349" width="8.42578125" style="849" customWidth="1"/>
    <col min="14350" max="14350" width="9.42578125" style="849" customWidth="1"/>
    <col min="14351" max="14592" width="9" style="849"/>
    <col min="14593" max="14593" width="37.5703125" style="849" customWidth="1"/>
    <col min="14594" max="14594" width="7.42578125" style="849" customWidth="1"/>
    <col min="14595" max="14598" width="9.42578125" style="849" customWidth="1"/>
    <col min="14599" max="14599" width="6.85546875" style="849" customWidth="1"/>
    <col min="14600" max="14600" width="7.5703125" style="849" customWidth="1"/>
    <col min="14601" max="14601" width="6.85546875" style="849" customWidth="1"/>
    <col min="14602" max="14605" width="8.42578125" style="849" customWidth="1"/>
    <col min="14606" max="14606" width="9.42578125" style="849" customWidth="1"/>
    <col min="14607" max="14848" width="9" style="849"/>
    <col min="14849" max="14849" width="37.5703125" style="849" customWidth="1"/>
    <col min="14850" max="14850" width="7.42578125" style="849" customWidth="1"/>
    <col min="14851" max="14854" width="9.42578125" style="849" customWidth="1"/>
    <col min="14855" max="14855" width="6.85546875" style="849" customWidth="1"/>
    <col min="14856" max="14856" width="7.5703125" style="849" customWidth="1"/>
    <col min="14857" max="14857" width="6.85546875" style="849" customWidth="1"/>
    <col min="14858" max="14861" width="8.42578125" style="849" customWidth="1"/>
    <col min="14862" max="14862" width="9.42578125" style="849" customWidth="1"/>
    <col min="14863" max="15104" width="9" style="849"/>
    <col min="15105" max="15105" width="37.5703125" style="849" customWidth="1"/>
    <col min="15106" max="15106" width="7.42578125" style="849" customWidth="1"/>
    <col min="15107" max="15110" width="9.42578125" style="849" customWidth="1"/>
    <col min="15111" max="15111" width="6.85546875" style="849" customWidth="1"/>
    <col min="15112" max="15112" width="7.5703125" style="849" customWidth="1"/>
    <col min="15113" max="15113" width="6.85546875" style="849" customWidth="1"/>
    <col min="15114" max="15117" width="8.42578125" style="849" customWidth="1"/>
    <col min="15118" max="15118" width="9.42578125" style="849" customWidth="1"/>
    <col min="15119" max="15360" width="9" style="849"/>
    <col min="15361" max="15361" width="37.5703125" style="849" customWidth="1"/>
    <col min="15362" max="15362" width="7.42578125" style="849" customWidth="1"/>
    <col min="15363" max="15366" width="9.42578125" style="849" customWidth="1"/>
    <col min="15367" max="15367" width="6.85546875" style="849" customWidth="1"/>
    <col min="15368" max="15368" width="7.5703125" style="849" customWidth="1"/>
    <col min="15369" max="15369" width="6.85546875" style="849" customWidth="1"/>
    <col min="15370" max="15373" width="8.42578125" style="849" customWidth="1"/>
    <col min="15374" max="15374" width="9.42578125" style="849" customWidth="1"/>
    <col min="15375" max="15616" width="9" style="849"/>
    <col min="15617" max="15617" width="37.5703125" style="849" customWidth="1"/>
    <col min="15618" max="15618" width="7.42578125" style="849" customWidth="1"/>
    <col min="15619" max="15622" width="9.42578125" style="849" customWidth="1"/>
    <col min="15623" max="15623" width="6.85546875" style="849" customWidth="1"/>
    <col min="15624" max="15624" width="7.5703125" style="849" customWidth="1"/>
    <col min="15625" max="15625" width="6.85546875" style="849" customWidth="1"/>
    <col min="15626" max="15629" width="8.42578125" style="849" customWidth="1"/>
    <col min="15630" max="15630" width="9.42578125" style="849" customWidth="1"/>
    <col min="15631" max="15872" width="9" style="849"/>
    <col min="15873" max="15873" width="37.5703125" style="849" customWidth="1"/>
    <col min="15874" max="15874" width="7.42578125" style="849" customWidth="1"/>
    <col min="15875" max="15878" width="9.42578125" style="849" customWidth="1"/>
    <col min="15879" max="15879" width="6.85546875" style="849" customWidth="1"/>
    <col min="15880" max="15880" width="7.5703125" style="849" customWidth="1"/>
    <col min="15881" max="15881" width="6.85546875" style="849" customWidth="1"/>
    <col min="15882" max="15885" width="8.42578125" style="849" customWidth="1"/>
    <col min="15886" max="15886" width="9.42578125" style="849" customWidth="1"/>
    <col min="15887" max="16128" width="9" style="849"/>
    <col min="16129" max="16129" width="37.5703125" style="849" customWidth="1"/>
    <col min="16130" max="16130" width="7.42578125" style="849" customWidth="1"/>
    <col min="16131" max="16134" width="9.42578125" style="849" customWidth="1"/>
    <col min="16135" max="16135" width="6.85546875" style="849" customWidth="1"/>
    <col min="16136" max="16136" width="7.5703125" style="849" customWidth="1"/>
    <col min="16137" max="16137" width="6.85546875" style="849" customWidth="1"/>
    <col min="16138" max="16141" width="8.42578125" style="849" customWidth="1"/>
    <col min="16142" max="16142" width="9.42578125" style="849" customWidth="1"/>
    <col min="16143" max="16384" width="9" style="849"/>
  </cols>
  <sheetData>
    <row r="1" spans="1:15" ht="18" hidden="1" customHeight="1">
      <c r="A1" s="1891" t="s">
        <v>745</v>
      </c>
      <c r="B1" s="1891"/>
      <c r="C1" s="1891"/>
      <c r="D1" s="1891"/>
      <c r="E1" s="1891"/>
      <c r="F1" s="1891"/>
      <c r="G1" s="1891"/>
      <c r="H1" s="1891"/>
      <c r="I1" s="1891"/>
      <c r="J1" s="1891"/>
      <c r="K1" s="1891"/>
      <c r="L1" s="1891"/>
      <c r="M1" s="1891"/>
      <c r="N1" s="1891"/>
      <c r="O1" s="1891"/>
    </row>
    <row r="2" spans="1:15" ht="18" hidden="1" customHeight="1">
      <c r="A2" s="1892" t="s">
        <v>746</v>
      </c>
      <c r="B2" s="1892"/>
      <c r="C2" s="1892"/>
      <c r="D2" s="1892"/>
      <c r="E2" s="1892"/>
      <c r="F2" s="1892"/>
      <c r="G2" s="1892"/>
      <c r="H2" s="1892"/>
      <c r="I2" s="1892"/>
      <c r="J2" s="1892"/>
      <c r="K2" s="1892"/>
      <c r="L2" s="1892"/>
      <c r="M2" s="1892"/>
      <c r="N2" s="1892"/>
      <c r="O2" s="1892"/>
    </row>
    <row r="3" spans="1:15" s="35" customFormat="1" ht="18" hidden="1" customHeight="1">
      <c r="A3" s="850" t="s">
        <v>747</v>
      </c>
      <c r="N3" s="204" t="s">
        <v>748</v>
      </c>
    </row>
    <row r="4" spans="1:15" s="35" customFormat="1" ht="24.95" hidden="1" customHeight="1">
      <c r="A4" s="785" t="s">
        <v>59</v>
      </c>
      <c r="B4" s="851" t="s">
        <v>120</v>
      </c>
      <c r="C4" s="851" t="s">
        <v>749</v>
      </c>
      <c r="D4" s="852" t="s">
        <v>750</v>
      </c>
      <c r="E4" s="851" t="s">
        <v>751</v>
      </c>
      <c r="F4" s="851" t="s">
        <v>752</v>
      </c>
      <c r="G4" s="851" t="s">
        <v>753</v>
      </c>
      <c r="H4" s="851" t="s">
        <v>726</v>
      </c>
      <c r="I4" s="851" t="s">
        <v>727</v>
      </c>
      <c r="J4" s="851" t="s">
        <v>121</v>
      </c>
      <c r="K4" s="851" t="s">
        <v>728</v>
      </c>
      <c r="L4" s="851" t="s">
        <v>123</v>
      </c>
      <c r="M4" s="851" t="s">
        <v>111</v>
      </c>
      <c r="N4" s="851" t="s">
        <v>729</v>
      </c>
      <c r="O4" s="851" t="s">
        <v>78</v>
      </c>
    </row>
    <row r="5" spans="1:15" s="35" customFormat="1" ht="24.95" hidden="1" customHeight="1">
      <c r="A5" s="789" t="s">
        <v>64</v>
      </c>
      <c r="B5" s="853" t="s">
        <v>110</v>
      </c>
      <c r="C5" s="853"/>
      <c r="D5" s="853" t="s">
        <v>754</v>
      </c>
      <c r="E5" s="853" t="s">
        <v>755</v>
      </c>
      <c r="F5" s="853" t="s">
        <v>756</v>
      </c>
      <c r="G5" s="853"/>
      <c r="H5" s="853" t="s">
        <v>207</v>
      </c>
      <c r="I5" s="853"/>
      <c r="J5" s="853"/>
      <c r="K5" s="853" t="s">
        <v>732</v>
      </c>
      <c r="L5" s="854"/>
      <c r="M5" s="853"/>
      <c r="N5" s="853" t="s">
        <v>733</v>
      </c>
      <c r="O5" s="854"/>
    </row>
    <row r="6" spans="1:15" s="35" customFormat="1" ht="24.95" hidden="1" customHeight="1">
      <c r="A6" s="212"/>
      <c r="B6" s="855" t="s">
        <v>113</v>
      </c>
      <c r="C6" s="855" t="s">
        <v>757</v>
      </c>
      <c r="D6" s="855" t="s">
        <v>758</v>
      </c>
      <c r="E6" s="856" t="s">
        <v>759</v>
      </c>
      <c r="F6" s="856" t="s">
        <v>760</v>
      </c>
      <c r="G6" s="855" t="s">
        <v>115</v>
      </c>
      <c r="H6" s="855" t="s">
        <v>72</v>
      </c>
      <c r="I6" s="855" t="s">
        <v>734</v>
      </c>
      <c r="J6" s="855" t="s">
        <v>70</v>
      </c>
      <c r="K6" s="855" t="s">
        <v>124</v>
      </c>
      <c r="L6" s="857" t="s">
        <v>122</v>
      </c>
      <c r="M6" s="855" t="s">
        <v>85</v>
      </c>
      <c r="N6" s="855" t="s">
        <v>81</v>
      </c>
      <c r="O6" s="857" t="s">
        <v>79</v>
      </c>
    </row>
    <row r="7" spans="1:15" s="35" customFormat="1" ht="18" hidden="1" customHeight="1">
      <c r="A7" s="785" t="s">
        <v>134</v>
      </c>
      <c r="B7" s="1889">
        <v>2674</v>
      </c>
      <c r="C7" s="1889"/>
      <c r="D7" s="1889">
        <v>0</v>
      </c>
      <c r="E7" s="1889">
        <v>2064</v>
      </c>
      <c r="F7" s="1889"/>
      <c r="G7" s="1889">
        <v>721</v>
      </c>
      <c r="H7" s="1889">
        <v>1224</v>
      </c>
      <c r="I7" s="1889">
        <v>789</v>
      </c>
      <c r="J7" s="1889">
        <v>1612</v>
      </c>
      <c r="K7" s="1889">
        <v>2106</v>
      </c>
      <c r="L7" s="1889">
        <v>302</v>
      </c>
      <c r="M7" s="1889">
        <v>285</v>
      </c>
      <c r="N7" s="1889">
        <v>1908</v>
      </c>
      <c r="O7" s="1889">
        <v>3086</v>
      </c>
    </row>
    <row r="8" spans="1:15" s="35" customFormat="1" ht="18" hidden="1" customHeight="1">
      <c r="A8" s="795" t="s">
        <v>135</v>
      </c>
      <c r="B8" s="1888"/>
      <c r="C8" s="1888"/>
      <c r="D8" s="1888"/>
      <c r="E8" s="1888"/>
      <c r="F8" s="1888"/>
      <c r="G8" s="1888"/>
      <c r="H8" s="1888"/>
      <c r="I8" s="1888"/>
      <c r="J8" s="1888"/>
      <c r="K8" s="1888"/>
      <c r="L8" s="1888"/>
      <c r="M8" s="1888"/>
      <c r="N8" s="1888"/>
      <c r="O8" s="1888"/>
    </row>
    <row r="9" spans="1:15" s="35" customFormat="1" ht="18" hidden="1" customHeight="1">
      <c r="A9" s="858" t="s">
        <v>136</v>
      </c>
      <c r="B9" s="1887">
        <v>1616</v>
      </c>
      <c r="C9" s="1885">
        <v>153</v>
      </c>
      <c r="D9" s="1885">
        <v>0</v>
      </c>
      <c r="E9" s="1885">
        <v>0</v>
      </c>
      <c r="F9" s="1885">
        <v>319</v>
      </c>
      <c r="G9" s="1885">
        <v>0</v>
      </c>
      <c r="H9" s="1885">
        <v>875</v>
      </c>
      <c r="I9" s="1885">
        <v>361</v>
      </c>
      <c r="J9" s="1885">
        <v>610</v>
      </c>
      <c r="K9" s="1885">
        <v>963</v>
      </c>
      <c r="L9" s="1885">
        <v>281</v>
      </c>
      <c r="M9" s="1885">
        <v>673</v>
      </c>
      <c r="N9" s="1885">
        <v>2060</v>
      </c>
      <c r="O9" s="1885">
        <v>436</v>
      </c>
    </row>
    <row r="10" spans="1:15" s="35" customFormat="1" ht="18" hidden="1" customHeight="1">
      <c r="A10" s="859" t="s">
        <v>137</v>
      </c>
      <c r="B10" s="1888"/>
      <c r="C10" s="1890"/>
      <c r="D10" s="1890"/>
      <c r="E10" s="1890"/>
      <c r="F10" s="1890"/>
      <c r="G10" s="1890"/>
      <c r="H10" s="1890"/>
      <c r="I10" s="1890"/>
      <c r="J10" s="1890"/>
      <c r="K10" s="1890"/>
      <c r="L10" s="1890"/>
      <c r="M10" s="1890"/>
      <c r="N10" s="1890"/>
      <c r="O10" s="1890"/>
    </row>
    <row r="11" spans="1:15" s="35" customFormat="1" ht="18" hidden="1" customHeight="1">
      <c r="A11" s="860" t="s">
        <v>670</v>
      </c>
      <c r="B11" s="1887">
        <v>1066</v>
      </c>
      <c r="C11" s="1885">
        <v>120</v>
      </c>
      <c r="D11" s="1885">
        <v>0</v>
      </c>
      <c r="E11" s="1885">
        <v>0</v>
      </c>
      <c r="F11" s="1885">
        <v>0</v>
      </c>
      <c r="G11" s="1885">
        <v>117</v>
      </c>
      <c r="H11" s="1885">
        <v>503</v>
      </c>
      <c r="I11" s="1885">
        <v>260</v>
      </c>
      <c r="J11" s="1885">
        <v>746</v>
      </c>
      <c r="K11" s="1885">
        <v>682</v>
      </c>
      <c r="L11" s="1885">
        <v>189</v>
      </c>
      <c r="M11" s="1885">
        <v>272</v>
      </c>
      <c r="N11" s="1885">
        <v>685</v>
      </c>
      <c r="O11" s="1885">
        <v>1017</v>
      </c>
    </row>
    <row r="12" spans="1:15" s="35" customFormat="1" ht="18" hidden="1" customHeight="1">
      <c r="A12" s="859" t="s">
        <v>139</v>
      </c>
      <c r="B12" s="1888"/>
      <c r="C12" s="1890"/>
      <c r="D12" s="1890"/>
      <c r="E12" s="1890"/>
      <c r="F12" s="1890"/>
      <c r="G12" s="1890"/>
      <c r="H12" s="1890"/>
      <c r="I12" s="1890"/>
      <c r="J12" s="1890"/>
      <c r="K12" s="1890"/>
      <c r="L12" s="1890"/>
      <c r="M12" s="1890"/>
      <c r="N12" s="1890"/>
      <c r="O12" s="1890"/>
    </row>
    <row r="13" spans="1:15" s="35" customFormat="1" ht="18" hidden="1" customHeight="1">
      <c r="A13" s="860" t="s">
        <v>140</v>
      </c>
      <c r="B13" s="1887">
        <v>16445</v>
      </c>
      <c r="C13" s="1885">
        <v>1874</v>
      </c>
      <c r="D13" s="1885">
        <v>0</v>
      </c>
      <c r="E13" s="1885">
        <v>0</v>
      </c>
      <c r="F13" s="1885">
        <v>0</v>
      </c>
      <c r="G13" s="1885">
        <v>2156</v>
      </c>
      <c r="H13" s="1885">
        <v>5857</v>
      </c>
      <c r="I13" s="1885">
        <v>3199</v>
      </c>
      <c r="J13" s="1885">
        <v>7107</v>
      </c>
      <c r="K13" s="1885">
        <v>7439</v>
      </c>
      <c r="L13" s="1885">
        <v>1529</v>
      </c>
      <c r="M13" s="1885">
        <v>4661</v>
      </c>
      <c r="N13" s="1885">
        <v>19037</v>
      </c>
      <c r="O13" s="1885">
        <v>4963</v>
      </c>
    </row>
    <row r="14" spans="1:15" s="35" customFormat="1" ht="18" hidden="1" customHeight="1">
      <c r="A14" s="859" t="s">
        <v>605</v>
      </c>
      <c r="B14" s="1888"/>
      <c r="C14" s="1890"/>
      <c r="D14" s="1890"/>
      <c r="E14" s="1890"/>
      <c r="F14" s="1890"/>
      <c r="G14" s="1890"/>
      <c r="H14" s="1890"/>
      <c r="I14" s="1890"/>
      <c r="J14" s="1890"/>
      <c r="K14" s="1890"/>
      <c r="L14" s="1890"/>
      <c r="M14" s="1890"/>
      <c r="N14" s="1890"/>
      <c r="O14" s="1890"/>
    </row>
    <row r="15" spans="1:15" s="35" customFormat="1" ht="18" hidden="1" customHeight="1">
      <c r="A15" s="860" t="s">
        <v>141</v>
      </c>
      <c r="B15" s="1887"/>
      <c r="C15" s="1885"/>
      <c r="D15" s="1885"/>
      <c r="E15" s="1885"/>
      <c r="F15" s="1885"/>
      <c r="G15" s="1885"/>
      <c r="H15" s="1885"/>
      <c r="I15" s="1885"/>
      <c r="J15" s="1885"/>
      <c r="K15" s="1885"/>
      <c r="L15" s="1885"/>
      <c r="M15" s="1885"/>
      <c r="N15" s="1885"/>
      <c r="O15" s="1885"/>
    </row>
    <row r="16" spans="1:15" s="35" customFormat="1" ht="18" hidden="1" customHeight="1">
      <c r="A16" s="859" t="s">
        <v>710</v>
      </c>
      <c r="B16" s="1888"/>
      <c r="C16" s="1890"/>
      <c r="D16" s="1890"/>
      <c r="E16" s="1890"/>
      <c r="F16" s="1890"/>
      <c r="G16" s="1890"/>
      <c r="H16" s="1890"/>
      <c r="I16" s="1890"/>
      <c r="J16" s="1890"/>
      <c r="K16" s="1890"/>
      <c r="L16" s="1890"/>
      <c r="M16" s="1890"/>
      <c r="N16" s="1890"/>
      <c r="O16" s="1890"/>
    </row>
    <row r="17" spans="1:15" s="35" customFormat="1" ht="18" hidden="1" customHeight="1">
      <c r="A17" s="860" t="s">
        <v>142</v>
      </c>
      <c r="B17" s="1887"/>
      <c r="C17" s="1885"/>
      <c r="D17" s="1885"/>
      <c r="E17" s="1885"/>
      <c r="F17" s="1885"/>
      <c r="G17" s="1885"/>
      <c r="H17" s="1885"/>
      <c r="I17" s="1885"/>
      <c r="J17" s="1885"/>
      <c r="K17" s="1885"/>
      <c r="L17" s="1885"/>
      <c r="M17" s="1885"/>
      <c r="N17" s="1885"/>
      <c r="O17" s="1885"/>
    </row>
    <row r="18" spans="1:15" s="35" customFormat="1" ht="18" hidden="1" customHeight="1">
      <c r="A18" s="859" t="s">
        <v>143</v>
      </c>
      <c r="B18" s="1888"/>
      <c r="C18" s="1890"/>
      <c r="D18" s="1890"/>
      <c r="E18" s="1890"/>
      <c r="F18" s="1890"/>
      <c r="G18" s="1890"/>
      <c r="H18" s="1890"/>
      <c r="I18" s="1890"/>
      <c r="J18" s="1890"/>
      <c r="K18" s="1890"/>
      <c r="L18" s="1890"/>
      <c r="M18" s="1890"/>
      <c r="N18" s="1890"/>
      <c r="O18" s="1890"/>
    </row>
    <row r="19" spans="1:15" s="35" customFormat="1" ht="18" hidden="1" customHeight="1">
      <c r="A19" s="860" t="s">
        <v>144</v>
      </c>
      <c r="B19" s="1887"/>
      <c r="C19" s="1885"/>
      <c r="D19" s="1885"/>
      <c r="E19" s="1885"/>
      <c r="F19" s="1885"/>
      <c r="G19" s="1885"/>
      <c r="H19" s="1885"/>
      <c r="I19" s="1885"/>
      <c r="J19" s="1885"/>
      <c r="K19" s="1885"/>
      <c r="L19" s="1885"/>
      <c r="M19" s="1885"/>
      <c r="N19" s="1885"/>
      <c r="O19" s="1885"/>
    </row>
    <row r="20" spans="1:15" s="35" customFormat="1" ht="18" hidden="1" customHeight="1">
      <c r="A20" s="859" t="s">
        <v>145</v>
      </c>
      <c r="B20" s="1888"/>
      <c r="C20" s="1890"/>
      <c r="D20" s="1890"/>
      <c r="E20" s="1890"/>
      <c r="F20" s="1890"/>
      <c r="G20" s="1890"/>
      <c r="H20" s="1890"/>
      <c r="I20" s="1890"/>
      <c r="J20" s="1890"/>
      <c r="K20" s="1890"/>
      <c r="L20" s="1890"/>
      <c r="M20" s="1890"/>
      <c r="N20" s="1890"/>
      <c r="O20" s="1890"/>
    </row>
    <row r="21" spans="1:15" s="35" customFormat="1" ht="18" hidden="1" customHeight="1">
      <c r="A21" s="860" t="s">
        <v>146</v>
      </c>
      <c r="B21" s="1887"/>
      <c r="C21" s="1885"/>
      <c r="D21" s="1885"/>
      <c r="E21" s="1885"/>
      <c r="F21" s="1885"/>
      <c r="G21" s="1885"/>
      <c r="H21" s="1885"/>
      <c r="I21" s="1885"/>
      <c r="J21" s="1885"/>
      <c r="K21" s="1885"/>
      <c r="L21" s="1885"/>
      <c r="M21" s="1885"/>
      <c r="N21" s="1885"/>
      <c r="O21" s="1885"/>
    </row>
    <row r="22" spans="1:15" s="35" customFormat="1" ht="18" hidden="1" customHeight="1">
      <c r="A22" s="859" t="s">
        <v>147</v>
      </c>
      <c r="B22" s="1888"/>
      <c r="C22" s="1890"/>
      <c r="D22" s="1890"/>
      <c r="E22" s="1890"/>
      <c r="F22" s="1890"/>
      <c r="G22" s="1890"/>
      <c r="H22" s="1890"/>
      <c r="I22" s="1890"/>
      <c r="J22" s="1890"/>
      <c r="K22" s="1890"/>
      <c r="L22" s="1890"/>
      <c r="M22" s="1890"/>
      <c r="N22" s="1890"/>
      <c r="O22" s="1890"/>
    </row>
    <row r="23" spans="1:15" s="35" customFormat="1" ht="18" hidden="1" customHeight="1">
      <c r="A23" s="860" t="s">
        <v>671</v>
      </c>
      <c r="B23" s="1887"/>
      <c r="C23" s="1885"/>
      <c r="D23" s="1885"/>
      <c r="E23" s="1885"/>
      <c r="F23" s="1885"/>
      <c r="G23" s="1885"/>
      <c r="H23" s="1885"/>
      <c r="I23" s="1885"/>
      <c r="J23" s="1885"/>
      <c r="K23" s="1885"/>
      <c r="L23" s="1885"/>
      <c r="M23" s="1885"/>
      <c r="N23" s="1885"/>
      <c r="O23" s="1885"/>
    </row>
    <row r="24" spans="1:15" s="35" customFormat="1" ht="18" hidden="1" customHeight="1">
      <c r="A24" s="859" t="s">
        <v>164</v>
      </c>
      <c r="B24" s="1888"/>
      <c r="C24" s="1890"/>
      <c r="D24" s="1890"/>
      <c r="E24" s="1890"/>
      <c r="F24" s="1890"/>
      <c r="G24" s="1890"/>
      <c r="H24" s="1890"/>
      <c r="I24" s="1890"/>
      <c r="J24" s="1890"/>
      <c r="K24" s="1890"/>
      <c r="L24" s="1890"/>
      <c r="M24" s="1890"/>
      <c r="N24" s="1890"/>
      <c r="O24" s="1890"/>
    </row>
    <row r="25" spans="1:15" s="35" customFormat="1" ht="18" hidden="1" customHeight="1">
      <c r="A25" s="860" t="s">
        <v>371</v>
      </c>
      <c r="B25" s="1887"/>
      <c r="C25" s="1885"/>
      <c r="D25" s="1885"/>
      <c r="E25" s="1885"/>
      <c r="F25" s="1885"/>
      <c r="G25" s="1885"/>
      <c r="H25" s="1885"/>
      <c r="I25" s="1885"/>
      <c r="J25" s="1885"/>
      <c r="K25" s="1885"/>
      <c r="L25" s="1885"/>
      <c r="M25" s="1885"/>
      <c r="N25" s="1885"/>
      <c r="O25" s="1885"/>
    </row>
    <row r="26" spans="1:15" s="35" customFormat="1" ht="18" hidden="1" customHeight="1">
      <c r="A26" s="859" t="s">
        <v>372</v>
      </c>
      <c r="B26" s="1888"/>
      <c r="C26" s="1890"/>
      <c r="D26" s="1890"/>
      <c r="E26" s="1890"/>
      <c r="F26" s="1890"/>
      <c r="G26" s="1890"/>
      <c r="H26" s="1890"/>
      <c r="I26" s="1890"/>
      <c r="J26" s="1890"/>
      <c r="K26" s="1890"/>
      <c r="L26" s="1890"/>
      <c r="M26" s="1890"/>
      <c r="N26" s="1890"/>
      <c r="O26" s="1890"/>
    </row>
    <row r="27" spans="1:15" s="35" customFormat="1" ht="18" hidden="1" customHeight="1">
      <c r="A27" s="861" t="s">
        <v>387</v>
      </c>
      <c r="B27" s="1887"/>
      <c r="C27" s="1885"/>
      <c r="D27" s="1885"/>
      <c r="E27" s="1885"/>
      <c r="F27" s="1885"/>
      <c r="G27" s="1885"/>
      <c r="H27" s="1885"/>
      <c r="I27" s="1885"/>
      <c r="J27" s="1885"/>
      <c r="K27" s="1885"/>
      <c r="L27" s="1885"/>
      <c r="M27" s="1885"/>
      <c r="N27" s="1885"/>
      <c r="O27" s="1885"/>
    </row>
    <row r="28" spans="1:15" s="35" customFormat="1" ht="18" hidden="1" customHeight="1">
      <c r="A28" s="862" t="s">
        <v>163</v>
      </c>
      <c r="B28" s="1888"/>
      <c r="C28" s="1890"/>
      <c r="D28" s="1890"/>
      <c r="E28" s="1890"/>
      <c r="F28" s="1890"/>
      <c r="G28" s="1890"/>
      <c r="H28" s="1890"/>
      <c r="I28" s="1890"/>
      <c r="J28" s="1890"/>
      <c r="K28" s="1890"/>
      <c r="L28" s="1890"/>
      <c r="M28" s="1890"/>
      <c r="N28" s="1890"/>
      <c r="O28" s="1890"/>
    </row>
    <row r="29" spans="1:15" s="35" customFormat="1" ht="18" hidden="1" customHeight="1">
      <c r="A29" s="386" t="s">
        <v>150</v>
      </c>
      <c r="B29" s="1887">
        <v>38</v>
      </c>
      <c r="C29" s="1887">
        <v>0</v>
      </c>
      <c r="D29" s="1887">
        <v>0</v>
      </c>
      <c r="E29" s="1887">
        <v>0</v>
      </c>
      <c r="F29" s="1887">
        <v>0</v>
      </c>
      <c r="G29" s="1887">
        <v>0</v>
      </c>
      <c r="H29" s="1887">
        <v>5</v>
      </c>
      <c r="I29" s="1887">
        <v>26</v>
      </c>
      <c r="J29" s="1887">
        <v>34</v>
      </c>
      <c r="K29" s="1887">
        <v>0</v>
      </c>
      <c r="L29" s="1887">
        <v>0</v>
      </c>
      <c r="M29" s="1887">
        <v>9</v>
      </c>
      <c r="N29" s="1887">
        <v>83</v>
      </c>
      <c r="O29" s="1887">
        <v>0</v>
      </c>
    </row>
    <row r="30" spans="1:15" s="35" customFormat="1" ht="18" hidden="1" customHeight="1">
      <c r="A30" s="387" t="s">
        <v>151</v>
      </c>
      <c r="B30" s="1888"/>
      <c r="C30" s="1888"/>
      <c r="D30" s="1888"/>
      <c r="E30" s="1888"/>
      <c r="F30" s="1888"/>
      <c r="G30" s="1888"/>
      <c r="H30" s="1888"/>
      <c r="I30" s="1888"/>
      <c r="J30" s="1888"/>
      <c r="K30" s="1888"/>
      <c r="L30" s="1888"/>
      <c r="M30" s="1888"/>
      <c r="N30" s="1888"/>
      <c r="O30" s="1888"/>
    </row>
    <row r="31" spans="1:15" s="35" customFormat="1" ht="18" hidden="1" customHeight="1">
      <c r="A31" s="789" t="s">
        <v>152</v>
      </c>
      <c r="B31" s="1887">
        <v>120</v>
      </c>
      <c r="C31" s="1885">
        <v>0</v>
      </c>
      <c r="D31" s="1885">
        <v>0</v>
      </c>
      <c r="E31" s="1885">
        <v>0</v>
      </c>
      <c r="F31" s="1885">
        <v>0</v>
      </c>
      <c r="G31" s="1885">
        <v>0</v>
      </c>
      <c r="H31" s="1885">
        <v>58</v>
      </c>
      <c r="I31" s="1885">
        <v>0</v>
      </c>
      <c r="J31" s="1885">
        <v>0</v>
      </c>
      <c r="K31" s="1885">
        <v>88</v>
      </c>
      <c r="L31" s="1885">
        <v>0</v>
      </c>
      <c r="M31" s="1885">
        <v>0</v>
      </c>
      <c r="N31" s="1885">
        <v>0</v>
      </c>
      <c r="O31" s="1885">
        <v>0</v>
      </c>
    </row>
    <row r="32" spans="1:15" s="35" customFormat="1" ht="18" hidden="1" customHeight="1" thickBot="1">
      <c r="A32" s="789" t="s">
        <v>153</v>
      </c>
      <c r="B32" s="1889"/>
      <c r="C32" s="1886"/>
      <c r="D32" s="1886"/>
      <c r="E32" s="1886"/>
      <c r="F32" s="1886"/>
      <c r="G32" s="1886"/>
      <c r="H32" s="1886"/>
      <c r="I32" s="1886"/>
      <c r="J32" s="1886"/>
      <c r="K32" s="1886"/>
      <c r="L32" s="1886"/>
      <c r="M32" s="1886"/>
      <c r="N32" s="1886"/>
      <c r="O32" s="1886"/>
    </row>
    <row r="33" spans="1:15" s="35" customFormat="1" ht="35.1" hidden="1" customHeight="1">
      <c r="A33" s="643" t="s">
        <v>610</v>
      </c>
      <c r="B33" s="863">
        <f>SUM(B7:B32)</f>
        <v>21959</v>
      </c>
      <c r="C33" s="863">
        <f t="shared" ref="C33:O33" si="0">SUM(C7:C32)</f>
        <v>2147</v>
      </c>
      <c r="D33" s="863">
        <f t="shared" si="0"/>
        <v>0</v>
      </c>
      <c r="E33" s="863">
        <f t="shared" si="0"/>
        <v>2064</v>
      </c>
      <c r="F33" s="863">
        <f t="shared" si="0"/>
        <v>319</v>
      </c>
      <c r="G33" s="863">
        <f t="shared" si="0"/>
        <v>2994</v>
      </c>
      <c r="H33" s="863">
        <f t="shared" si="0"/>
        <v>8522</v>
      </c>
      <c r="I33" s="863">
        <f t="shared" si="0"/>
        <v>4635</v>
      </c>
      <c r="J33" s="863">
        <f t="shared" si="0"/>
        <v>10109</v>
      </c>
      <c r="K33" s="863">
        <f t="shared" si="0"/>
        <v>11278</v>
      </c>
      <c r="L33" s="863">
        <f t="shared" si="0"/>
        <v>2301</v>
      </c>
      <c r="M33" s="863">
        <f t="shared" si="0"/>
        <v>5900</v>
      </c>
      <c r="N33" s="863">
        <f t="shared" si="0"/>
        <v>23773</v>
      </c>
      <c r="O33" s="863">
        <f t="shared" si="0"/>
        <v>9502</v>
      </c>
    </row>
    <row r="34" spans="1:15" s="35" customFormat="1" ht="18" hidden="1" customHeight="1">
      <c r="A34" s="864" t="s">
        <v>154</v>
      </c>
      <c r="B34" s="865"/>
      <c r="C34" s="865"/>
      <c r="D34" s="865"/>
      <c r="E34" s="865"/>
      <c r="F34" s="866"/>
      <c r="G34" s="866"/>
      <c r="H34" s="867"/>
      <c r="I34" s="204"/>
      <c r="L34" s="868"/>
      <c r="M34" s="1878" t="s">
        <v>761</v>
      </c>
      <c r="N34" s="1878"/>
    </row>
    <row r="35" spans="1:15" s="35" customFormat="1" ht="18" hidden="1" customHeight="1">
      <c r="A35" s="1855" t="s">
        <v>762</v>
      </c>
      <c r="B35" s="1855"/>
      <c r="C35" s="1855"/>
      <c r="D35" s="1855"/>
      <c r="E35" s="1855"/>
      <c r="F35" s="867"/>
      <c r="G35" s="867"/>
      <c r="H35" s="867"/>
      <c r="I35" s="204"/>
      <c r="J35" s="204"/>
      <c r="K35" s="869"/>
      <c r="L35" s="868"/>
      <c r="M35" s="204"/>
      <c r="N35" s="869"/>
    </row>
    <row r="36" spans="1:15" s="35" customFormat="1" ht="18" hidden="1" customHeight="1">
      <c r="A36" s="1855" t="s">
        <v>763</v>
      </c>
      <c r="B36" s="1855"/>
      <c r="C36" s="1855"/>
      <c r="D36" s="1855"/>
      <c r="E36" s="1855"/>
      <c r="F36" s="849"/>
      <c r="G36" s="849"/>
      <c r="H36" s="849"/>
      <c r="I36" s="849"/>
      <c r="L36" s="204"/>
      <c r="M36" s="1879" t="s">
        <v>764</v>
      </c>
      <c r="N36" s="1879"/>
    </row>
    <row r="37" spans="1:15" s="35" customFormat="1" ht="18" customHeight="1">
      <c r="A37" s="784" t="s">
        <v>765</v>
      </c>
      <c r="B37" s="784"/>
      <c r="C37" s="784"/>
      <c r="D37" s="784"/>
      <c r="E37" s="784"/>
      <c r="F37" s="784"/>
      <c r="G37" s="784"/>
      <c r="H37" s="784"/>
      <c r="I37" s="784"/>
      <c r="J37" s="784"/>
      <c r="K37" s="784"/>
      <c r="L37" s="784"/>
      <c r="M37" s="784"/>
      <c r="N37" s="784"/>
      <c r="O37" s="870"/>
    </row>
    <row r="38" spans="1:15" s="35" customFormat="1" ht="18" customHeight="1">
      <c r="A38" s="784" t="s">
        <v>766</v>
      </c>
      <c r="B38" s="784"/>
      <c r="C38" s="784"/>
      <c r="D38" s="784"/>
      <c r="E38" s="784"/>
      <c r="F38" s="784"/>
      <c r="G38" s="784"/>
      <c r="H38" s="784"/>
      <c r="I38" s="784"/>
      <c r="J38" s="784"/>
      <c r="K38" s="784"/>
      <c r="L38" s="784"/>
      <c r="M38" s="784"/>
      <c r="N38" s="784"/>
      <c r="O38" s="871"/>
    </row>
    <row r="39" spans="1:15" s="35" customFormat="1" ht="18" customHeight="1">
      <c r="A39" s="850" t="s">
        <v>747</v>
      </c>
      <c r="N39" s="204" t="s">
        <v>748</v>
      </c>
    </row>
    <row r="40" spans="1:15" ht="18" customHeight="1">
      <c r="A40" s="205"/>
      <c r="B40" s="484" t="s">
        <v>767</v>
      </c>
      <c r="C40" s="872"/>
      <c r="D40" s="872"/>
      <c r="E40" s="872"/>
      <c r="F40" s="872"/>
      <c r="G40" s="872"/>
      <c r="H40" s="872"/>
      <c r="I40" s="872"/>
      <c r="J40" s="872"/>
      <c r="K40" s="872"/>
      <c r="L40" s="872"/>
      <c r="M40" s="769" t="s">
        <v>768</v>
      </c>
      <c r="N40" s="873"/>
    </row>
    <row r="41" spans="1:15" ht="18" customHeight="1">
      <c r="A41" s="209" t="s">
        <v>59</v>
      </c>
      <c r="B41" s="874" t="s">
        <v>120</v>
      </c>
      <c r="C41" s="874" t="s">
        <v>78</v>
      </c>
      <c r="D41" s="874" t="s">
        <v>728</v>
      </c>
      <c r="E41" s="873" t="s">
        <v>726</v>
      </c>
      <c r="F41" s="873" t="s">
        <v>121</v>
      </c>
      <c r="G41" s="875" t="s">
        <v>769</v>
      </c>
      <c r="H41" s="873" t="s">
        <v>727</v>
      </c>
      <c r="I41" s="873" t="s">
        <v>770</v>
      </c>
      <c r="J41" s="873" t="s">
        <v>729</v>
      </c>
      <c r="K41" s="873" t="s">
        <v>111</v>
      </c>
      <c r="L41" s="873" t="s">
        <v>123</v>
      </c>
      <c r="M41" s="214" t="s">
        <v>91</v>
      </c>
      <c r="N41" s="876" t="s">
        <v>38</v>
      </c>
    </row>
    <row r="42" spans="1:15" ht="18" customHeight="1">
      <c r="A42" s="209" t="s">
        <v>64</v>
      </c>
      <c r="B42" s="877" t="s">
        <v>110</v>
      </c>
      <c r="C42" s="877"/>
      <c r="D42" s="877" t="s">
        <v>732</v>
      </c>
      <c r="E42" s="876" t="s">
        <v>207</v>
      </c>
      <c r="F42" s="876"/>
      <c r="G42" s="876"/>
      <c r="H42" s="876"/>
      <c r="I42" s="876" t="s">
        <v>771</v>
      </c>
      <c r="J42" s="876" t="s">
        <v>733</v>
      </c>
      <c r="K42" s="876"/>
      <c r="L42" s="876"/>
      <c r="M42" s="214"/>
      <c r="N42" s="876" t="s">
        <v>39</v>
      </c>
    </row>
    <row r="43" spans="1:15" s="1570" customFormat="1" ht="55.5" customHeight="1">
      <c r="A43" s="1566"/>
      <c r="B43" s="1565" t="s">
        <v>1572</v>
      </c>
      <c r="C43" s="1565" t="s">
        <v>79</v>
      </c>
      <c r="D43" s="1567" t="s">
        <v>174</v>
      </c>
      <c r="E43" s="1568" t="s">
        <v>72</v>
      </c>
      <c r="F43" s="1568" t="s">
        <v>70</v>
      </c>
      <c r="G43" s="1568" t="s">
        <v>115</v>
      </c>
      <c r="H43" s="1571" t="s">
        <v>76</v>
      </c>
      <c r="I43" s="1571" t="s">
        <v>74</v>
      </c>
      <c r="J43" s="1568" t="s">
        <v>81</v>
      </c>
      <c r="K43" s="1568" t="s">
        <v>772</v>
      </c>
      <c r="L43" s="1568" t="s">
        <v>122</v>
      </c>
      <c r="M43" s="1569" t="s">
        <v>92</v>
      </c>
      <c r="N43" s="1567"/>
    </row>
    <row r="44" spans="1:15" ht="18" customHeight="1">
      <c r="A44" s="379" t="s">
        <v>134</v>
      </c>
      <c r="B44" s="1884">
        <v>2674</v>
      </c>
      <c r="C44" s="1861">
        <v>3086</v>
      </c>
      <c r="D44" s="1861">
        <v>2106</v>
      </c>
      <c r="E44" s="1861">
        <v>1224</v>
      </c>
      <c r="F44" s="1861">
        <v>1612</v>
      </c>
      <c r="G44" s="1861">
        <v>2785</v>
      </c>
      <c r="H44" s="1884">
        <v>789</v>
      </c>
      <c r="I44" s="1884">
        <v>384</v>
      </c>
      <c r="J44" s="1884">
        <v>1908</v>
      </c>
      <c r="K44" s="1884">
        <v>285</v>
      </c>
      <c r="L44" s="1861">
        <v>302</v>
      </c>
      <c r="M44" s="1861">
        <v>10713</v>
      </c>
      <c r="N44" s="1838">
        <f>SUM(B44:M45)</f>
        <v>27868</v>
      </c>
    </row>
    <row r="45" spans="1:15" ht="18" customHeight="1">
      <c r="A45" s="380" t="s">
        <v>135</v>
      </c>
      <c r="B45" s="1883"/>
      <c r="C45" s="1883"/>
      <c r="D45" s="1883"/>
      <c r="E45" s="1883"/>
      <c r="F45" s="1883"/>
      <c r="G45" s="1883"/>
      <c r="H45" s="1883"/>
      <c r="I45" s="1883"/>
      <c r="J45" s="1883"/>
      <c r="K45" s="1883"/>
      <c r="L45" s="1883"/>
      <c r="M45" s="1883"/>
      <c r="N45" s="1839"/>
    </row>
    <row r="46" spans="1:15" ht="18" customHeight="1">
      <c r="A46" s="879" t="s">
        <v>136</v>
      </c>
      <c r="B46" s="1884">
        <v>1616</v>
      </c>
      <c r="C46" s="1884">
        <v>436</v>
      </c>
      <c r="D46" s="1884">
        <v>963</v>
      </c>
      <c r="E46" s="1884">
        <v>875</v>
      </c>
      <c r="F46" s="1884">
        <v>610</v>
      </c>
      <c r="G46" s="1861">
        <v>472</v>
      </c>
      <c r="H46" s="1884">
        <v>361</v>
      </c>
      <c r="I46" s="1861">
        <v>365</v>
      </c>
      <c r="J46" s="1884">
        <v>2060</v>
      </c>
      <c r="K46" s="1884">
        <v>673</v>
      </c>
      <c r="L46" s="1861">
        <v>281</v>
      </c>
      <c r="M46" s="1861">
        <v>957</v>
      </c>
      <c r="N46" s="1838">
        <f>SUM(B46:M47)</f>
        <v>9669</v>
      </c>
    </row>
    <row r="47" spans="1:15" ht="18" customHeight="1">
      <c r="A47" s="642" t="s">
        <v>137</v>
      </c>
      <c r="B47" s="1883"/>
      <c r="C47" s="1883"/>
      <c r="D47" s="1883"/>
      <c r="E47" s="1883"/>
      <c r="F47" s="1883"/>
      <c r="G47" s="1883"/>
      <c r="H47" s="1883"/>
      <c r="I47" s="1883"/>
      <c r="J47" s="1883"/>
      <c r="K47" s="1883"/>
      <c r="L47" s="1883"/>
      <c r="M47" s="1883"/>
      <c r="N47" s="1839"/>
    </row>
    <row r="48" spans="1:15" ht="18" customHeight="1">
      <c r="A48" s="641" t="s">
        <v>670</v>
      </c>
      <c r="B48" s="1884">
        <v>1066</v>
      </c>
      <c r="C48" s="1884">
        <v>1017</v>
      </c>
      <c r="D48" s="1884">
        <v>682</v>
      </c>
      <c r="E48" s="1884">
        <v>503</v>
      </c>
      <c r="F48" s="1884">
        <v>746</v>
      </c>
      <c r="G48" s="1884">
        <v>237</v>
      </c>
      <c r="H48" s="1884">
        <v>260</v>
      </c>
      <c r="I48" s="1884">
        <v>377</v>
      </c>
      <c r="J48" s="1884">
        <v>685</v>
      </c>
      <c r="K48" s="1884">
        <v>272</v>
      </c>
      <c r="L48" s="1861">
        <v>189</v>
      </c>
      <c r="M48" s="1861">
        <v>312</v>
      </c>
      <c r="N48" s="1838">
        <f>SUM(B48:M49)</f>
        <v>6346</v>
      </c>
    </row>
    <row r="49" spans="1:14" ht="18" customHeight="1">
      <c r="A49" s="642" t="s">
        <v>139</v>
      </c>
      <c r="B49" s="1883"/>
      <c r="C49" s="1883"/>
      <c r="D49" s="1883"/>
      <c r="E49" s="1883"/>
      <c r="F49" s="1883"/>
      <c r="G49" s="1883"/>
      <c r="H49" s="1883"/>
      <c r="I49" s="1883"/>
      <c r="J49" s="1883"/>
      <c r="K49" s="1883"/>
      <c r="L49" s="1883"/>
      <c r="M49" s="1883"/>
      <c r="N49" s="1839"/>
    </row>
    <row r="50" spans="1:14" ht="18" customHeight="1">
      <c r="A50" s="641" t="s">
        <v>140</v>
      </c>
      <c r="B50" s="1884">
        <v>16445</v>
      </c>
      <c r="C50" s="1884">
        <v>4963</v>
      </c>
      <c r="D50" s="1884">
        <v>7439</v>
      </c>
      <c r="E50" s="1884">
        <v>5857</v>
      </c>
      <c r="F50" s="1884">
        <v>7107</v>
      </c>
      <c r="G50" s="1884">
        <v>4030</v>
      </c>
      <c r="H50" s="1884">
        <v>3199</v>
      </c>
      <c r="I50" s="1884">
        <v>1668</v>
      </c>
      <c r="J50" s="1884">
        <v>19037</v>
      </c>
      <c r="K50" s="1884">
        <v>4661</v>
      </c>
      <c r="L50" s="1861">
        <v>1529</v>
      </c>
      <c r="M50" s="1861">
        <v>3733</v>
      </c>
      <c r="N50" s="1838">
        <f>SUM(B50:M51)</f>
        <v>79668</v>
      </c>
    </row>
    <row r="51" spans="1:14" ht="18" customHeight="1">
      <c r="A51" s="642" t="s">
        <v>605</v>
      </c>
      <c r="B51" s="1883"/>
      <c r="C51" s="1883"/>
      <c r="D51" s="1883"/>
      <c r="E51" s="1883"/>
      <c r="F51" s="1883"/>
      <c r="G51" s="1883"/>
      <c r="H51" s="1883"/>
      <c r="I51" s="1883"/>
      <c r="J51" s="1883"/>
      <c r="K51" s="1883"/>
      <c r="L51" s="1883"/>
      <c r="M51" s="1883"/>
      <c r="N51" s="1839"/>
    </row>
    <row r="52" spans="1:14" ht="18" customHeight="1">
      <c r="A52" s="641" t="s">
        <v>141</v>
      </c>
      <c r="B52" s="1884">
        <v>8005</v>
      </c>
      <c r="C52" s="1884">
        <v>3570</v>
      </c>
      <c r="D52" s="1884">
        <v>4388</v>
      </c>
      <c r="E52" s="1884">
        <v>3777</v>
      </c>
      <c r="F52" s="1884">
        <v>4982</v>
      </c>
      <c r="G52" s="1861">
        <v>3501</v>
      </c>
      <c r="H52" s="1884">
        <v>2215</v>
      </c>
      <c r="I52" s="1884">
        <v>1013</v>
      </c>
      <c r="J52" s="1884">
        <v>7336</v>
      </c>
      <c r="K52" s="1884">
        <v>997</v>
      </c>
      <c r="L52" s="1884">
        <v>1422</v>
      </c>
      <c r="M52" s="1861">
        <v>1378</v>
      </c>
      <c r="N52" s="1838">
        <f>SUM(B52:M53)</f>
        <v>42584</v>
      </c>
    </row>
    <row r="53" spans="1:14" ht="18" customHeight="1">
      <c r="A53" s="642" t="s">
        <v>710</v>
      </c>
      <c r="B53" s="1883"/>
      <c r="C53" s="1883"/>
      <c r="D53" s="1883"/>
      <c r="E53" s="1883"/>
      <c r="F53" s="1883"/>
      <c r="G53" s="1883"/>
      <c r="H53" s="1883"/>
      <c r="I53" s="1883"/>
      <c r="J53" s="1883"/>
      <c r="K53" s="1883"/>
      <c r="L53" s="1883"/>
      <c r="M53" s="1883"/>
      <c r="N53" s="1839"/>
    </row>
    <row r="54" spans="1:14" ht="18" customHeight="1">
      <c r="A54" s="641" t="s">
        <v>773</v>
      </c>
      <c r="B54" s="1884">
        <v>3229</v>
      </c>
      <c r="C54" s="1884">
        <v>1866</v>
      </c>
      <c r="D54" s="1884">
        <v>2323</v>
      </c>
      <c r="E54" s="1884">
        <v>1927</v>
      </c>
      <c r="F54" s="1884">
        <v>2261</v>
      </c>
      <c r="G54" s="1884">
        <v>422</v>
      </c>
      <c r="H54" s="1884">
        <v>1286</v>
      </c>
      <c r="I54" s="1884">
        <v>108</v>
      </c>
      <c r="J54" s="1884">
        <v>4099</v>
      </c>
      <c r="K54" s="1884">
        <v>1206</v>
      </c>
      <c r="L54" s="1861">
        <v>793</v>
      </c>
      <c r="M54" s="1861">
        <v>436</v>
      </c>
      <c r="N54" s="1838">
        <f>SUM(B54:M55)</f>
        <v>19956</v>
      </c>
    </row>
    <row r="55" spans="1:14" ht="18" customHeight="1">
      <c r="A55" s="642" t="s">
        <v>143</v>
      </c>
      <c r="B55" s="1883"/>
      <c r="C55" s="1883"/>
      <c r="D55" s="1883"/>
      <c r="E55" s="1883"/>
      <c r="F55" s="1883"/>
      <c r="G55" s="1883"/>
      <c r="H55" s="1883"/>
      <c r="I55" s="1883"/>
      <c r="J55" s="1883"/>
      <c r="K55" s="1883"/>
      <c r="L55" s="1883"/>
      <c r="M55" s="1883"/>
      <c r="N55" s="1839"/>
    </row>
    <row r="56" spans="1:14" s="674" customFormat="1" ht="18" customHeight="1">
      <c r="A56" s="880" t="s">
        <v>144</v>
      </c>
      <c r="B56" s="1884">
        <v>1935</v>
      </c>
      <c r="C56" s="1884">
        <v>831</v>
      </c>
      <c r="D56" s="1884">
        <v>844</v>
      </c>
      <c r="E56" s="1884">
        <v>2142</v>
      </c>
      <c r="F56" s="1884">
        <v>1212</v>
      </c>
      <c r="G56" s="1861">
        <v>11768</v>
      </c>
      <c r="H56" s="1884">
        <v>854</v>
      </c>
      <c r="I56" s="1884">
        <v>745</v>
      </c>
      <c r="J56" s="1884">
        <v>1095</v>
      </c>
      <c r="K56" s="1884">
        <v>1650</v>
      </c>
      <c r="L56" s="1884">
        <v>329</v>
      </c>
      <c r="M56" s="1861">
        <v>2312</v>
      </c>
      <c r="N56" s="1838">
        <f>SUM(B56:M57)</f>
        <v>25717</v>
      </c>
    </row>
    <row r="57" spans="1:14" s="674" customFormat="1" ht="18" customHeight="1">
      <c r="A57" s="642" t="s">
        <v>145</v>
      </c>
      <c r="B57" s="1883"/>
      <c r="C57" s="1883"/>
      <c r="D57" s="1883"/>
      <c r="E57" s="1883"/>
      <c r="F57" s="1883"/>
      <c r="G57" s="1883"/>
      <c r="H57" s="1883"/>
      <c r="I57" s="1883"/>
      <c r="J57" s="1883"/>
      <c r="K57" s="1883"/>
      <c r="L57" s="1883"/>
      <c r="M57" s="1883"/>
      <c r="N57" s="1839"/>
    </row>
    <row r="58" spans="1:14" ht="18" customHeight="1">
      <c r="A58" s="880" t="s">
        <v>146</v>
      </c>
      <c r="B58" s="1884">
        <v>858</v>
      </c>
      <c r="C58" s="1884">
        <v>282</v>
      </c>
      <c r="D58" s="1884">
        <v>275</v>
      </c>
      <c r="E58" s="1884">
        <v>1291</v>
      </c>
      <c r="F58" s="1884">
        <v>310</v>
      </c>
      <c r="G58" s="1861">
        <v>886</v>
      </c>
      <c r="H58" s="1884">
        <v>174</v>
      </c>
      <c r="I58" s="1884">
        <v>450</v>
      </c>
      <c r="J58" s="1884">
        <v>365</v>
      </c>
      <c r="K58" s="1884">
        <v>430</v>
      </c>
      <c r="L58" s="1884">
        <v>113</v>
      </c>
      <c r="M58" s="1861">
        <v>1025</v>
      </c>
      <c r="N58" s="1838">
        <f>SUM(B58:M59)</f>
        <v>6459</v>
      </c>
    </row>
    <row r="59" spans="1:14" ht="18" customHeight="1">
      <c r="A59" s="642" t="s">
        <v>147</v>
      </c>
      <c r="B59" s="1883"/>
      <c r="C59" s="1883"/>
      <c r="D59" s="1883"/>
      <c r="E59" s="1883"/>
      <c r="F59" s="1883"/>
      <c r="G59" s="1883"/>
      <c r="H59" s="1883"/>
      <c r="I59" s="1883"/>
      <c r="J59" s="1883"/>
      <c r="K59" s="1883"/>
      <c r="L59" s="1883"/>
      <c r="M59" s="1883"/>
      <c r="N59" s="1839"/>
    </row>
    <row r="60" spans="1:14" ht="18" customHeight="1">
      <c r="A60" s="641" t="s">
        <v>671</v>
      </c>
      <c r="B60" s="1884">
        <v>1297</v>
      </c>
      <c r="C60" s="1884">
        <v>532</v>
      </c>
      <c r="D60" s="1884">
        <v>358</v>
      </c>
      <c r="E60" s="1884">
        <v>196</v>
      </c>
      <c r="F60" s="1884">
        <v>792</v>
      </c>
      <c r="G60" s="1861">
        <v>134</v>
      </c>
      <c r="H60" s="1861">
        <v>193</v>
      </c>
      <c r="I60" s="1861">
        <v>124</v>
      </c>
      <c r="J60" s="1884">
        <v>1691</v>
      </c>
      <c r="K60" s="1861">
        <v>261</v>
      </c>
      <c r="L60" s="1884">
        <v>198</v>
      </c>
      <c r="M60" s="1861">
        <v>23</v>
      </c>
      <c r="N60" s="1838">
        <f>SUM(B60:M61)</f>
        <v>5799</v>
      </c>
    </row>
    <row r="61" spans="1:14" ht="18" customHeight="1">
      <c r="A61" s="642" t="s">
        <v>164</v>
      </c>
      <c r="B61" s="1883"/>
      <c r="C61" s="1883"/>
      <c r="D61" s="1883"/>
      <c r="E61" s="1883"/>
      <c r="F61" s="1883"/>
      <c r="G61" s="1883"/>
      <c r="H61" s="1883"/>
      <c r="I61" s="1883"/>
      <c r="J61" s="1883"/>
      <c r="K61" s="1883"/>
      <c r="L61" s="1883"/>
      <c r="M61" s="1883"/>
      <c r="N61" s="1839"/>
    </row>
    <row r="62" spans="1:14" ht="18" customHeight="1">
      <c r="A62" s="641" t="s">
        <v>371</v>
      </c>
      <c r="B62" s="1884">
        <v>2312</v>
      </c>
      <c r="C62" s="1884">
        <v>964</v>
      </c>
      <c r="D62" s="1884">
        <v>1216</v>
      </c>
      <c r="E62" s="1884">
        <v>609</v>
      </c>
      <c r="F62" s="1884">
        <v>1633</v>
      </c>
      <c r="G62" s="1861">
        <v>1651</v>
      </c>
      <c r="H62" s="1884">
        <v>783</v>
      </c>
      <c r="I62" s="1884">
        <v>574</v>
      </c>
      <c r="J62" s="1884">
        <v>1117</v>
      </c>
      <c r="K62" s="1884">
        <v>1309</v>
      </c>
      <c r="L62" s="1861">
        <v>643</v>
      </c>
      <c r="M62" s="1861">
        <v>2720</v>
      </c>
      <c r="N62" s="1838">
        <f>SUM(B62:M63)</f>
        <v>15531</v>
      </c>
    </row>
    <row r="63" spans="1:14" ht="18" customHeight="1">
      <c r="A63" s="642" t="s">
        <v>372</v>
      </c>
      <c r="B63" s="1883"/>
      <c r="C63" s="1883"/>
      <c r="D63" s="1883"/>
      <c r="E63" s="1883"/>
      <c r="F63" s="1883"/>
      <c r="G63" s="1883"/>
      <c r="H63" s="1883"/>
      <c r="I63" s="1883"/>
      <c r="J63" s="1883"/>
      <c r="K63" s="1883"/>
      <c r="L63" s="1883"/>
      <c r="M63" s="1883"/>
      <c r="N63" s="1839"/>
    </row>
    <row r="64" spans="1:14" ht="18" customHeight="1">
      <c r="A64" s="384" t="s">
        <v>387</v>
      </c>
      <c r="B64" s="1880">
        <v>1200</v>
      </c>
      <c r="C64" s="1880">
        <v>0</v>
      </c>
      <c r="D64" s="1880">
        <v>0</v>
      </c>
      <c r="E64" s="1880">
        <v>0</v>
      </c>
      <c r="F64" s="1880">
        <v>0</v>
      </c>
      <c r="G64" s="1880">
        <v>0</v>
      </c>
      <c r="H64" s="1880">
        <v>0</v>
      </c>
      <c r="I64" s="1880">
        <v>0</v>
      </c>
      <c r="J64" s="1880">
        <v>0</v>
      </c>
      <c r="K64" s="1880">
        <v>0</v>
      </c>
      <c r="L64" s="1880">
        <v>940</v>
      </c>
      <c r="M64" s="1880">
        <v>842</v>
      </c>
      <c r="N64" s="1840">
        <f>SUM(B64:M65)</f>
        <v>2982</v>
      </c>
    </row>
    <row r="65" spans="1:15" ht="18" customHeight="1">
      <c r="A65" s="382" t="s">
        <v>163</v>
      </c>
      <c r="B65" s="1880"/>
      <c r="C65" s="1880"/>
      <c r="D65" s="1880"/>
      <c r="E65" s="1880"/>
      <c r="F65" s="1880"/>
      <c r="G65" s="1880"/>
      <c r="H65" s="1880"/>
      <c r="I65" s="1880"/>
      <c r="J65" s="1880"/>
      <c r="K65" s="1880"/>
      <c r="L65" s="1880"/>
      <c r="M65" s="1880"/>
      <c r="N65" s="1840"/>
    </row>
    <row r="66" spans="1:15" ht="39" customHeight="1">
      <c r="A66" s="1580" t="s">
        <v>1600</v>
      </c>
      <c r="B66" s="1882">
        <v>38</v>
      </c>
      <c r="C66" s="1882">
        <v>0</v>
      </c>
      <c r="D66" s="1882">
        <v>0</v>
      </c>
      <c r="E66" s="1882">
        <v>5</v>
      </c>
      <c r="F66" s="1882">
        <v>34</v>
      </c>
      <c r="G66" s="1882">
        <v>0</v>
      </c>
      <c r="H66" s="1882">
        <v>26</v>
      </c>
      <c r="I66" s="1882">
        <v>0</v>
      </c>
      <c r="J66" s="1882">
        <v>83</v>
      </c>
      <c r="K66" s="1882">
        <v>9</v>
      </c>
      <c r="L66" s="1882">
        <v>0</v>
      </c>
      <c r="M66" s="1882">
        <v>0</v>
      </c>
      <c r="N66" s="1840">
        <f>SUM(B66:M67)</f>
        <v>195</v>
      </c>
    </row>
    <row r="67" spans="1:15" ht="18" customHeight="1">
      <c r="A67" s="387" t="s">
        <v>151</v>
      </c>
      <c r="B67" s="1883"/>
      <c r="C67" s="1883"/>
      <c r="D67" s="1883"/>
      <c r="E67" s="1883"/>
      <c r="F67" s="1883"/>
      <c r="G67" s="1883"/>
      <c r="H67" s="1883"/>
      <c r="I67" s="1883"/>
      <c r="J67" s="1883"/>
      <c r="K67" s="1883"/>
      <c r="L67" s="1883"/>
      <c r="M67" s="1883"/>
      <c r="N67" s="1840"/>
    </row>
    <row r="68" spans="1:15" ht="18" customHeight="1">
      <c r="A68" s="881" t="s">
        <v>152</v>
      </c>
      <c r="B68" s="1880">
        <v>120</v>
      </c>
      <c r="C68" s="1880">
        <v>0</v>
      </c>
      <c r="D68" s="1880">
        <v>88</v>
      </c>
      <c r="E68" s="1880">
        <v>58</v>
      </c>
      <c r="F68" s="1880">
        <v>0</v>
      </c>
      <c r="G68" s="1880">
        <v>0</v>
      </c>
      <c r="H68" s="1880">
        <v>0</v>
      </c>
      <c r="I68" s="1880">
        <v>0</v>
      </c>
      <c r="J68" s="1880">
        <v>0</v>
      </c>
      <c r="K68" s="1880">
        <v>0</v>
      </c>
      <c r="L68" s="1880">
        <v>0</v>
      </c>
      <c r="M68" s="1880">
        <v>0</v>
      </c>
      <c r="N68" s="1840">
        <f>SUM(B68:M69)</f>
        <v>266</v>
      </c>
    </row>
    <row r="69" spans="1:15" ht="18" customHeight="1" thickBot="1">
      <c r="A69" s="881" t="s">
        <v>153</v>
      </c>
      <c r="B69" s="1881"/>
      <c r="C69" s="1881"/>
      <c r="D69" s="1881"/>
      <c r="E69" s="1881"/>
      <c r="F69" s="1881"/>
      <c r="G69" s="1881"/>
      <c r="H69" s="1881"/>
      <c r="I69" s="1881"/>
      <c r="J69" s="1881"/>
      <c r="K69" s="1881"/>
      <c r="L69" s="1881"/>
      <c r="M69" s="1881"/>
      <c r="N69" s="1877"/>
    </row>
    <row r="70" spans="1:15" ht="35.25" customHeight="1">
      <c r="A70" s="643" t="s">
        <v>610</v>
      </c>
      <c r="B70" s="358">
        <f>SUM(B44:B69)</f>
        <v>40795</v>
      </c>
      <c r="C70" s="358">
        <f t="shared" ref="C70:N70" si="1">SUM(C44:C69)</f>
        <v>17547</v>
      </c>
      <c r="D70" s="358">
        <f t="shared" si="1"/>
        <v>20682</v>
      </c>
      <c r="E70" s="358">
        <f t="shared" si="1"/>
        <v>18464</v>
      </c>
      <c r="F70" s="358">
        <f t="shared" si="1"/>
        <v>21299</v>
      </c>
      <c r="G70" s="358">
        <f t="shared" si="1"/>
        <v>25886</v>
      </c>
      <c r="H70" s="358">
        <f t="shared" si="1"/>
        <v>10140</v>
      </c>
      <c r="I70" s="358">
        <f t="shared" si="1"/>
        <v>5808</v>
      </c>
      <c r="J70" s="358">
        <f t="shared" si="1"/>
        <v>39476</v>
      </c>
      <c r="K70" s="358">
        <f t="shared" si="1"/>
        <v>11753</v>
      </c>
      <c r="L70" s="358">
        <f t="shared" si="1"/>
        <v>6739</v>
      </c>
      <c r="M70" s="358">
        <f t="shared" si="1"/>
        <v>24451</v>
      </c>
      <c r="N70" s="358">
        <f t="shared" si="1"/>
        <v>243040</v>
      </c>
    </row>
    <row r="71" spans="1:15" ht="18" customHeight="1">
      <c r="A71" s="864" t="s">
        <v>154</v>
      </c>
      <c r="B71" s="865"/>
      <c r="C71" s="865"/>
      <c r="D71" s="865"/>
      <c r="E71" s="865"/>
      <c r="F71" s="866"/>
      <c r="G71" s="866"/>
      <c r="H71" s="867"/>
      <c r="I71" s="204"/>
      <c r="J71" s="1878"/>
      <c r="K71" s="1878"/>
      <c r="L71" s="868"/>
      <c r="M71" s="1878"/>
      <c r="N71" s="1878"/>
    </row>
    <row r="72" spans="1:15" ht="18" customHeight="1">
      <c r="A72" s="1855" t="s">
        <v>1571</v>
      </c>
      <c r="B72" s="1855"/>
      <c r="C72" s="1855"/>
      <c r="D72" s="1855"/>
      <c r="E72" s="1855"/>
      <c r="F72" s="867"/>
      <c r="G72" s="867"/>
      <c r="H72" s="867"/>
      <c r="I72" s="204"/>
      <c r="J72" s="1879"/>
      <c r="K72" s="1879"/>
      <c r="L72" s="868"/>
      <c r="M72" s="1879"/>
      <c r="N72" s="1879"/>
    </row>
    <row r="73" spans="1:15" ht="18" customHeight="1">
      <c r="A73" s="1855" t="s">
        <v>763</v>
      </c>
      <c r="B73" s="1855"/>
      <c r="C73" s="1855"/>
      <c r="D73" s="1855"/>
      <c r="E73" s="1855"/>
      <c r="L73" s="204"/>
    </row>
    <row r="74" spans="1:15" ht="18" customHeight="1">
      <c r="A74" s="1855"/>
      <c r="B74" s="1855"/>
      <c r="C74" s="1855"/>
      <c r="D74" s="1855"/>
      <c r="E74" s="1855"/>
      <c r="L74" s="204"/>
      <c r="M74" s="204"/>
      <c r="N74" s="868"/>
      <c r="O74" s="882"/>
    </row>
  </sheetData>
  <mergeCells count="364">
    <mergeCell ref="J7:J8"/>
    <mergeCell ref="K7:K8"/>
    <mergeCell ref="L7:L8"/>
    <mergeCell ref="M7:M8"/>
    <mergeCell ref="N7:N8"/>
    <mergeCell ref="O7:O8"/>
    <mergeCell ref="A1:O1"/>
    <mergeCell ref="A2:O2"/>
    <mergeCell ref="B7:B8"/>
    <mergeCell ref="C7:C8"/>
    <mergeCell ref="D7:D8"/>
    <mergeCell ref="E7:E8"/>
    <mergeCell ref="F7:F8"/>
    <mergeCell ref="G7:G8"/>
    <mergeCell ref="H7:H8"/>
    <mergeCell ref="I7:I8"/>
    <mergeCell ref="O11:O12"/>
    <mergeCell ref="N9:N10"/>
    <mergeCell ref="O9:O10"/>
    <mergeCell ref="B11:B12"/>
    <mergeCell ref="C11:C12"/>
    <mergeCell ref="D11:D12"/>
    <mergeCell ref="E11:E12"/>
    <mergeCell ref="F11:F12"/>
    <mergeCell ref="G11:G12"/>
    <mergeCell ref="H11:H12"/>
    <mergeCell ref="I11:I12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D13:D14"/>
    <mergeCell ref="E13:E14"/>
    <mergeCell ref="F13:F14"/>
    <mergeCell ref="G13:G14"/>
    <mergeCell ref="J11:J12"/>
    <mergeCell ref="K11:K12"/>
    <mergeCell ref="L11:L12"/>
    <mergeCell ref="M11:M12"/>
    <mergeCell ref="N11:N12"/>
    <mergeCell ref="J15:J16"/>
    <mergeCell ref="K15:K16"/>
    <mergeCell ref="L15:L16"/>
    <mergeCell ref="M15:M16"/>
    <mergeCell ref="N15:N16"/>
    <mergeCell ref="O15:O16"/>
    <mergeCell ref="N13:N14"/>
    <mergeCell ref="O13:O14"/>
    <mergeCell ref="B15:B16"/>
    <mergeCell ref="C15:C16"/>
    <mergeCell ref="D15:D16"/>
    <mergeCell ref="E15:E16"/>
    <mergeCell ref="F15:F16"/>
    <mergeCell ref="G15:G16"/>
    <mergeCell ref="H15:H16"/>
    <mergeCell ref="I15:I16"/>
    <mergeCell ref="H13:H14"/>
    <mergeCell ref="I13:I14"/>
    <mergeCell ref="J13:J14"/>
    <mergeCell ref="K13:K14"/>
    <mergeCell ref="L13:L14"/>
    <mergeCell ref="M13:M14"/>
    <mergeCell ref="B13:B14"/>
    <mergeCell ref="C13:C14"/>
    <mergeCell ref="O19:O20"/>
    <mergeCell ref="N17:N18"/>
    <mergeCell ref="O17:O18"/>
    <mergeCell ref="B19:B20"/>
    <mergeCell ref="C19:C20"/>
    <mergeCell ref="D19:D20"/>
    <mergeCell ref="E19:E20"/>
    <mergeCell ref="F19:F20"/>
    <mergeCell ref="G19:G20"/>
    <mergeCell ref="H19:H20"/>
    <mergeCell ref="I19:I20"/>
    <mergeCell ref="H17:H18"/>
    <mergeCell ref="I17:I18"/>
    <mergeCell ref="J17:J18"/>
    <mergeCell ref="K17:K18"/>
    <mergeCell ref="L17:L18"/>
    <mergeCell ref="M17:M18"/>
    <mergeCell ref="B17:B18"/>
    <mergeCell ref="C17:C18"/>
    <mergeCell ref="D17:D18"/>
    <mergeCell ref="E17:E18"/>
    <mergeCell ref="F17:F18"/>
    <mergeCell ref="G17:G18"/>
    <mergeCell ref="D21:D22"/>
    <mergeCell ref="E21:E22"/>
    <mergeCell ref="F21:F22"/>
    <mergeCell ref="G21:G22"/>
    <mergeCell ref="J19:J20"/>
    <mergeCell ref="K19:K20"/>
    <mergeCell ref="L19:L20"/>
    <mergeCell ref="M19:M20"/>
    <mergeCell ref="N19:N20"/>
    <mergeCell ref="J23:J24"/>
    <mergeCell ref="K23:K24"/>
    <mergeCell ref="L23:L24"/>
    <mergeCell ref="M23:M24"/>
    <mergeCell ref="N23:N24"/>
    <mergeCell ref="O23:O24"/>
    <mergeCell ref="N21:N22"/>
    <mergeCell ref="O21:O22"/>
    <mergeCell ref="B23:B24"/>
    <mergeCell ref="C23:C24"/>
    <mergeCell ref="D23:D24"/>
    <mergeCell ref="E23:E24"/>
    <mergeCell ref="F23:F24"/>
    <mergeCell ref="G23:G24"/>
    <mergeCell ref="H23:H24"/>
    <mergeCell ref="I23:I24"/>
    <mergeCell ref="H21:H22"/>
    <mergeCell ref="I21:I22"/>
    <mergeCell ref="J21:J22"/>
    <mergeCell ref="K21:K22"/>
    <mergeCell ref="L21:L22"/>
    <mergeCell ref="M21:M22"/>
    <mergeCell ref="B21:B22"/>
    <mergeCell ref="C21:C22"/>
    <mergeCell ref="O27:O28"/>
    <mergeCell ref="N25:N26"/>
    <mergeCell ref="O25:O26"/>
    <mergeCell ref="B27:B28"/>
    <mergeCell ref="C27:C28"/>
    <mergeCell ref="D27:D28"/>
    <mergeCell ref="E27:E28"/>
    <mergeCell ref="F27:F28"/>
    <mergeCell ref="G27:G28"/>
    <mergeCell ref="H27:H28"/>
    <mergeCell ref="I27:I28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D29:D30"/>
    <mergeCell ref="E29:E30"/>
    <mergeCell ref="F29:F30"/>
    <mergeCell ref="G29:G30"/>
    <mergeCell ref="J27:J28"/>
    <mergeCell ref="K27:K28"/>
    <mergeCell ref="L27:L28"/>
    <mergeCell ref="M27:M28"/>
    <mergeCell ref="N27:N28"/>
    <mergeCell ref="J31:J32"/>
    <mergeCell ref="K31:K32"/>
    <mergeCell ref="L31:L32"/>
    <mergeCell ref="M31:M32"/>
    <mergeCell ref="N31:N32"/>
    <mergeCell ref="O31:O32"/>
    <mergeCell ref="N29:N30"/>
    <mergeCell ref="O29:O30"/>
    <mergeCell ref="B31:B32"/>
    <mergeCell ref="C31:C32"/>
    <mergeCell ref="D31:D32"/>
    <mergeCell ref="E31:E32"/>
    <mergeCell ref="F31:F32"/>
    <mergeCell ref="G31:G32"/>
    <mergeCell ref="H31:H32"/>
    <mergeCell ref="I31:I32"/>
    <mergeCell ref="H29:H30"/>
    <mergeCell ref="I29:I30"/>
    <mergeCell ref="J29:J30"/>
    <mergeCell ref="K29:K30"/>
    <mergeCell ref="L29:L30"/>
    <mergeCell ref="M29:M30"/>
    <mergeCell ref="B29:B30"/>
    <mergeCell ref="C29:C30"/>
    <mergeCell ref="I46:I47"/>
    <mergeCell ref="J46:J47"/>
    <mergeCell ref="M34:N34"/>
    <mergeCell ref="A35:E35"/>
    <mergeCell ref="A36:E36"/>
    <mergeCell ref="M36:N36"/>
    <mergeCell ref="B44:B45"/>
    <mergeCell ref="C44:C45"/>
    <mergeCell ref="D44:D45"/>
    <mergeCell ref="E44:E45"/>
    <mergeCell ref="F44:F45"/>
    <mergeCell ref="G44:G45"/>
    <mergeCell ref="N44:N45"/>
    <mergeCell ref="H44:H45"/>
    <mergeCell ref="I44:I45"/>
    <mergeCell ref="J44:J45"/>
    <mergeCell ref="K44:K45"/>
    <mergeCell ref="L44:L45"/>
    <mergeCell ref="M44:M45"/>
    <mergeCell ref="K46:K47"/>
    <mergeCell ref="L46:L47"/>
    <mergeCell ref="M46:M47"/>
    <mergeCell ref="N46:N47"/>
    <mergeCell ref="B46:B47"/>
    <mergeCell ref="B48:B49"/>
    <mergeCell ref="C48:C49"/>
    <mergeCell ref="D48:D49"/>
    <mergeCell ref="E48:E49"/>
    <mergeCell ref="F48:F49"/>
    <mergeCell ref="G48:G49"/>
    <mergeCell ref="N48:N49"/>
    <mergeCell ref="H48:H49"/>
    <mergeCell ref="I48:I49"/>
    <mergeCell ref="J48:J49"/>
    <mergeCell ref="K48:K49"/>
    <mergeCell ref="L48:L49"/>
    <mergeCell ref="M48:M49"/>
    <mergeCell ref="C46:C47"/>
    <mergeCell ref="D46:D47"/>
    <mergeCell ref="E46:E47"/>
    <mergeCell ref="F46:F47"/>
    <mergeCell ref="G46:G47"/>
    <mergeCell ref="H46:H47"/>
    <mergeCell ref="N50:N51"/>
    <mergeCell ref="B52:B53"/>
    <mergeCell ref="C52:C53"/>
    <mergeCell ref="D52:D53"/>
    <mergeCell ref="E52:E53"/>
    <mergeCell ref="F52:F53"/>
    <mergeCell ref="G52:G53"/>
    <mergeCell ref="N52:N53"/>
    <mergeCell ref="H52:H53"/>
    <mergeCell ref="I52:I53"/>
    <mergeCell ref="J52:J53"/>
    <mergeCell ref="K52:K53"/>
    <mergeCell ref="L52:L53"/>
    <mergeCell ref="M52:M53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E54:E55"/>
    <mergeCell ref="F54:F55"/>
    <mergeCell ref="G54:G55"/>
    <mergeCell ref="H54:H55"/>
    <mergeCell ref="I54:I55"/>
    <mergeCell ref="J54:J55"/>
    <mergeCell ref="K50:K51"/>
    <mergeCell ref="L50:L51"/>
    <mergeCell ref="M50:M51"/>
    <mergeCell ref="G58:G59"/>
    <mergeCell ref="H58:H59"/>
    <mergeCell ref="I58:I59"/>
    <mergeCell ref="J58:J59"/>
    <mergeCell ref="K54:K55"/>
    <mergeCell ref="L54:L55"/>
    <mergeCell ref="M54:M55"/>
    <mergeCell ref="N54:N55"/>
    <mergeCell ref="B56:B57"/>
    <mergeCell ref="C56:C57"/>
    <mergeCell ref="D56:D57"/>
    <mergeCell ref="E56:E57"/>
    <mergeCell ref="F56:F57"/>
    <mergeCell ref="G56:G57"/>
    <mergeCell ref="N56:N57"/>
    <mergeCell ref="H56:H57"/>
    <mergeCell ref="I56:I57"/>
    <mergeCell ref="J56:J57"/>
    <mergeCell ref="K56:K57"/>
    <mergeCell ref="L56:L57"/>
    <mergeCell ref="M56:M57"/>
    <mergeCell ref="B54:B55"/>
    <mergeCell ref="C54:C55"/>
    <mergeCell ref="D54:D55"/>
    <mergeCell ref="I62:I63"/>
    <mergeCell ref="J62:J63"/>
    <mergeCell ref="K58:K59"/>
    <mergeCell ref="L58:L59"/>
    <mergeCell ref="M58:M59"/>
    <mergeCell ref="N58:N59"/>
    <mergeCell ref="B60:B61"/>
    <mergeCell ref="C60:C61"/>
    <mergeCell ref="D60:D61"/>
    <mergeCell ref="E60:E61"/>
    <mergeCell ref="F60:F61"/>
    <mergeCell ref="G60:G61"/>
    <mergeCell ref="N60:N61"/>
    <mergeCell ref="H60:H61"/>
    <mergeCell ref="I60:I61"/>
    <mergeCell ref="J60:J61"/>
    <mergeCell ref="K60:K61"/>
    <mergeCell ref="L60:L61"/>
    <mergeCell ref="M60:M61"/>
    <mergeCell ref="B58:B59"/>
    <mergeCell ref="C58:C59"/>
    <mergeCell ref="D58:D59"/>
    <mergeCell ref="E58:E59"/>
    <mergeCell ref="F58:F59"/>
    <mergeCell ref="K62:K63"/>
    <mergeCell ref="L62:L63"/>
    <mergeCell ref="M62:M63"/>
    <mergeCell ref="N62:N63"/>
    <mergeCell ref="B64:B65"/>
    <mergeCell ref="C64:C65"/>
    <mergeCell ref="D64:D65"/>
    <mergeCell ref="E64:E65"/>
    <mergeCell ref="F64:F65"/>
    <mergeCell ref="G64:G65"/>
    <mergeCell ref="N64:N65"/>
    <mergeCell ref="H64:H65"/>
    <mergeCell ref="I64:I65"/>
    <mergeCell ref="J64:J65"/>
    <mergeCell ref="K64:K65"/>
    <mergeCell ref="L64:L65"/>
    <mergeCell ref="M64:M65"/>
    <mergeCell ref="B62:B63"/>
    <mergeCell ref="C62:C63"/>
    <mergeCell ref="D62:D63"/>
    <mergeCell ref="E62:E63"/>
    <mergeCell ref="F62:F63"/>
    <mergeCell ref="G62:G63"/>
    <mergeCell ref="H62:H63"/>
    <mergeCell ref="K66:K67"/>
    <mergeCell ref="L66:L67"/>
    <mergeCell ref="M66:M67"/>
    <mergeCell ref="N66:N67"/>
    <mergeCell ref="B68:B69"/>
    <mergeCell ref="C68:C69"/>
    <mergeCell ref="D68:D69"/>
    <mergeCell ref="E68:E69"/>
    <mergeCell ref="F68:F69"/>
    <mergeCell ref="G68:G69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A73:E73"/>
    <mergeCell ref="A74:E74"/>
    <mergeCell ref="N68:N69"/>
    <mergeCell ref="J71:K71"/>
    <mergeCell ref="M71:N71"/>
    <mergeCell ref="A72:E72"/>
    <mergeCell ref="J72:K72"/>
    <mergeCell ref="M72:N72"/>
    <mergeCell ref="H68:H69"/>
    <mergeCell ref="I68:I69"/>
    <mergeCell ref="J68:J69"/>
    <mergeCell ref="K68:K69"/>
    <mergeCell ref="L68:L69"/>
    <mergeCell ref="M68:M69"/>
  </mergeCells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77" orientation="landscape" horizontalDpi="4294967292" vertic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Y31"/>
  <sheetViews>
    <sheetView showGridLines="0" rightToLeft="1" zoomScaleNormal="100" zoomScaleSheetLayoutView="110" workbookViewId="0">
      <selection activeCell="U28" sqref="U28"/>
    </sheetView>
  </sheetViews>
  <sheetFormatPr defaultColWidth="7.7109375" defaultRowHeight="15"/>
  <cols>
    <col min="1" max="2" width="11.140625" customWidth="1"/>
    <col min="3" max="4" width="7.5703125" customWidth="1"/>
    <col min="5" max="5" width="9.140625" customWidth="1"/>
    <col min="6" max="10" width="7.5703125" customWidth="1"/>
    <col min="11" max="12" width="9.42578125" customWidth="1"/>
    <col min="13" max="13" width="7.5703125" customWidth="1"/>
    <col min="14" max="14" width="7.85546875" bestFit="1" customWidth="1"/>
    <col min="15" max="15" width="8.85546875" bestFit="1" customWidth="1"/>
    <col min="16" max="24" width="0" hidden="1" customWidth="1"/>
    <col min="257" max="258" width="11.140625" customWidth="1"/>
    <col min="259" max="260" width="7.5703125" customWidth="1"/>
    <col min="261" max="261" width="9.140625" customWidth="1"/>
    <col min="262" max="266" width="7.5703125" customWidth="1"/>
    <col min="267" max="268" width="9.42578125" customWidth="1"/>
    <col min="269" max="269" width="7.5703125" customWidth="1"/>
    <col min="270" max="270" width="7.85546875" bestFit="1" customWidth="1"/>
    <col min="271" max="271" width="8.85546875" bestFit="1" customWidth="1"/>
    <col min="272" max="280" width="0" hidden="1" customWidth="1"/>
    <col min="513" max="514" width="11.140625" customWidth="1"/>
    <col min="515" max="516" width="7.5703125" customWidth="1"/>
    <col min="517" max="517" width="9.140625" customWidth="1"/>
    <col min="518" max="522" width="7.5703125" customWidth="1"/>
    <col min="523" max="524" width="9.42578125" customWidth="1"/>
    <col min="525" max="525" width="7.5703125" customWidth="1"/>
    <col min="526" max="526" width="7.85546875" bestFit="1" customWidth="1"/>
    <col min="527" max="527" width="8.85546875" bestFit="1" customWidth="1"/>
    <col min="528" max="536" width="0" hidden="1" customWidth="1"/>
    <col min="769" max="770" width="11.140625" customWidth="1"/>
    <col min="771" max="772" width="7.5703125" customWidth="1"/>
    <col min="773" max="773" width="9.140625" customWidth="1"/>
    <col min="774" max="778" width="7.5703125" customWidth="1"/>
    <col min="779" max="780" width="9.42578125" customWidth="1"/>
    <col min="781" max="781" width="7.5703125" customWidth="1"/>
    <col min="782" max="782" width="7.85546875" bestFit="1" customWidth="1"/>
    <col min="783" max="783" width="8.85546875" bestFit="1" customWidth="1"/>
    <col min="784" max="792" width="0" hidden="1" customWidth="1"/>
    <col min="1025" max="1026" width="11.140625" customWidth="1"/>
    <col min="1027" max="1028" width="7.5703125" customWidth="1"/>
    <col min="1029" max="1029" width="9.140625" customWidth="1"/>
    <col min="1030" max="1034" width="7.5703125" customWidth="1"/>
    <col min="1035" max="1036" width="9.42578125" customWidth="1"/>
    <col min="1037" max="1037" width="7.5703125" customWidth="1"/>
    <col min="1038" max="1038" width="7.85546875" bestFit="1" customWidth="1"/>
    <col min="1039" max="1039" width="8.85546875" bestFit="1" customWidth="1"/>
    <col min="1040" max="1048" width="0" hidden="1" customWidth="1"/>
    <col min="1281" max="1282" width="11.140625" customWidth="1"/>
    <col min="1283" max="1284" width="7.5703125" customWidth="1"/>
    <col min="1285" max="1285" width="9.140625" customWidth="1"/>
    <col min="1286" max="1290" width="7.5703125" customWidth="1"/>
    <col min="1291" max="1292" width="9.42578125" customWidth="1"/>
    <col min="1293" max="1293" width="7.5703125" customWidth="1"/>
    <col min="1294" max="1294" width="7.85546875" bestFit="1" customWidth="1"/>
    <col min="1295" max="1295" width="8.85546875" bestFit="1" customWidth="1"/>
    <col min="1296" max="1304" width="0" hidden="1" customWidth="1"/>
    <col min="1537" max="1538" width="11.140625" customWidth="1"/>
    <col min="1539" max="1540" width="7.5703125" customWidth="1"/>
    <col min="1541" max="1541" width="9.140625" customWidth="1"/>
    <col min="1542" max="1546" width="7.5703125" customWidth="1"/>
    <col min="1547" max="1548" width="9.42578125" customWidth="1"/>
    <col min="1549" max="1549" width="7.5703125" customWidth="1"/>
    <col min="1550" max="1550" width="7.85546875" bestFit="1" customWidth="1"/>
    <col min="1551" max="1551" width="8.85546875" bestFit="1" customWidth="1"/>
    <col min="1552" max="1560" width="0" hidden="1" customWidth="1"/>
    <col min="1793" max="1794" width="11.140625" customWidth="1"/>
    <col min="1795" max="1796" width="7.5703125" customWidth="1"/>
    <col min="1797" max="1797" width="9.140625" customWidth="1"/>
    <col min="1798" max="1802" width="7.5703125" customWidth="1"/>
    <col min="1803" max="1804" width="9.42578125" customWidth="1"/>
    <col min="1805" max="1805" width="7.5703125" customWidth="1"/>
    <col min="1806" max="1806" width="7.85546875" bestFit="1" customWidth="1"/>
    <col min="1807" max="1807" width="8.85546875" bestFit="1" customWidth="1"/>
    <col min="1808" max="1816" width="0" hidden="1" customWidth="1"/>
    <col min="2049" max="2050" width="11.140625" customWidth="1"/>
    <col min="2051" max="2052" width="7.5703125" customWidth="1"/>
    <col min="2053" max="2053" width="9.140625" customWidth="1"/>
    <col min="2054" max="2058" width="7.5703125" customWidth="1"/>
    <col min="2059" max="2060" width="9.42578125" customWidth="1"/>
    <col min="2061" max="2061" width="7.5703125" customWidth="1"/>
    <col min="2062" max="2062" width="7.85546875" bestFit="1" customWidth="1"/>
    <col min="2063" max="2063" width="8.85546875" bestFit="1" customWidth="1"/>
    <col min="2064" max="2072" width="0" hidden="1" customWidth="1"/>
    <col min="2305" max="2306" width="11.140625" customWidth="1"/>
    <col min="2307" max="2308" width="7.5703125" customWidth="1"/>
    <col min="2309" max="2309" width="9.140625" customWidth="1"/>
    <col min="2310" max="2314" width="7.5703125" customWidth="1"/>
    <col min="2315" max="2316" width="9.42578125" customWidth="1"/>
    <col min="2317" max="2317" width="7.5703125" customWidth="1"/>
    <col min="2318" max="2318" width="7.85546875" bestFit="1" customWidth="1"/>
    <col min="2319" max="2319" width="8.85546875" bestFit="1" customWidth="1"/>
    <col min="2320" max="2328" width="0" hidden="1" customWidth="1"/>
    <col min="2561" max="2562" width="11.140625" customWidth="1"/>
    <col min="2563" max="2564" width="7.5703125" customWidth="1"/>
    <col min="2565" max="2565" width="9.140625" customWidth="1"/>
    <col min="2566" max="2570" width="7.5703125" customWidth="1"/>
    <col min="2571" max="2572" width="9.42578125" customWidth="1"/>
    <col min="2573" max="2573" width="7.5703125" customWidth="1"/>
    <col min="2574" max="2574" width="7.85546875" bestFit="1" customWidth="1"/>
    <col min="2575" max="2575" width="8.85546875" bestFit="1" customWidth="1"/>
    <col min="2576" max="2584" width="0" hidden="1" customWidth="1"/>
    <col min="2817" max="2818" width="11.140625" customWidth="1"/>
    <col min="2819" max="2820" width="7.5703125" customWidth="1"/>
    <col min="2821" max="2821" width="9.140625" customWidth="1"/>
    <col min="2822" max="2826" width="7.5703125" customWidth="1"/>
    <col min="2827" max="2828" width="9.42578125" customWidth="1"/>
    <col min="2829" max="2829" width="7.5703125" customWidth="1"/>
    <col min="2830" max="2830" width="7.85546875" bestFit="1" customWidth="1"/>
    <col min="2831" max="2831" width="8.85546875" bestFit="1" customWidth="1"/>
    <col min="2832" max="2840" width="0" hidden="1" customWidth="1"/>
    <col min="3073" max="3074" width="11.140625" customWidth="1"/>
    <col min="3075" max="3076" width="7.5703125" customWidth="1"/>
    <col min="3077" max="3077" width="9.140625" customWidth="1"/>
    <col min="3078" max="3082" width="7.5703125" customWidth="1"/>
    <col min="3083" max="3084" width="9.42578125" customWidth="1"/>
    <col min="3085" max="3085" width="7.5703125" customWidth="1"/>
    <col min="3086" max="3086" width="7.85546875" bestFit="1" customWidth="1"/>
    <col min="3087" max="3087" width="8.85546875" bestFit="1" customWidth="1"/>
    <col min="3088" max="3096" width="0" hidden="1" customWidth="1"/>
    <col min="3329" max="3330" width="11.140625" customWidth="1"/>
    <col min="3331" max="3332" width="7.5703125" customWidth="1"/>
    <col min="3333" max="3333" width="9.140625" customWidth="1"/>
    <col min="3334" max="3338" width="7.5703125" customWidth="1"/>
    <col min="3339" max="3340" width="9.42578125" customWidth="1"/>
    <col min="3341" max="3341" width="7.5703125" customWidth="1"/>
    <col min="3342" max="3342" width="7.85546875" bestFit="1" customWidth="1"/>
    <col min="3343" max="3343" width="8.85546875" bestFit="1" customWidth="1"/>
    <col min="3344" max="3352" width="0" hidden="1" customWidth="1"/>
    <col min="3585" max="3586" width="11.140625" customWidth="1"/>
    <col min="3587" max="3588" width="7.5703125" customWidth="1"/>
    <col min="3589" max="3589" width="9.140625" customWidth="1"/>
    <col min="3590" max="3594" width="7.5703125" customWidth="1"/>
    <col min="3595" max="3596" width="9.42578125" customWidth="1"/>
    <col min="3597" max="3597" width="7.5703125" customWidth="1"/>
    <col min="3598" max="3598" width="7.85546875" bestFit="1" customWidth="1"/>
    <col min="3599" max="3599" width="8.85546875" bestFit="1" customWidth="1"/>
    <col min="3600" max="3608" width="0" hidden="1" customWidth="1"/>
    <col min="3841" max="3842" width="11.140625" customWidth="1"/>
    <col min="3843" max="3844" width="7.5703125" customWidth="1"/>
    <col min="3845" max="3845" width="9.140625" customWidth="1"/>
    <col min="3846" max="3850" width="7.5703125" customWidth="1"/>
    <col min="3851" max="3852" width="9.42578125" customWidth="1"/>
    <col min="3853" max="3853" width="7.5703125" customWidth="1"/>
    <col min="3854" max="3854" width="7.85546875" bestFit="1" customWidth="1"/>
    <col min="3855" max="3855" width="8.85546875" bestFit="1" customWidth="1"/>
    <col min="3856" max="3864" width="0" hidden="1" customWidth="1"/>
    <col min="4097" max="4098" width="11.140625" customWidth="1"/>
    <col min="4099" max="4100" width="7.5703125" customWidth="1"/>
    <col min="4101" max="4101" width="9.140625" customWidth="1"/>
    <col min="4102" max="4106" width="7.5703125" customWidth="1"/>
    <col min="4107" max="4108" width="9.42578125" customWidth="1"/>
    <col min="4109" max="4109" width="7.5703125" customWidth="1"/>
    <col min="4110" max="4110" width="7.85546875" bestFit="1" customWidth="1"/>
    <col min="4111" max="4111" width="8.85546875" bestFit="1" customWidth="1"/>
    <col min="4112" max="4120" width="0" hidden="1" customWidth="1"/>
    <col min="4353" max="4354" width="11.140625" customWidth="1"/>
    <col min="4355" max="4356" width="7.5703125" customWidth="1"/>
    <col min="4357" max="4357" width="9.140625" customWidth="1"/>
    <col min="4358" max="4362" width="7.5703125" customWidth="1"/>
    <col min="4363" max="4364" width="9.42578125" customWidth="1"/>
    <col min="4365" max="4365" width="7.5703125" customWidth="1"/>
    <col min="4366" max="4366" width="7.85546875" bestFit="1" customWidth="1"/>
    <col min="4367" max="4367" width="8.85546875" bestFit="1" customWidth="1"/>
    <col min="4368" max="4376" width="0" hidden="1" customWidth="1"/>
    <col min="4609" max="4610" width="11.140625" customWidth="1"/>
    <col min="4611" max="4612" width="7.5703125" customWidth="1"/>
    <col min="4613" max="4613" width="9.140625" customWidth="1"/>
    <col min="4614" max="4618" width="7.5703125" customWidth="1"/>
    <col min="4619" max="4620" width="9.42578125" customWidth="1"/>
    <col min="4621" max="4621" width="7.5703125" customWidth="1"/>
    <col min="4622" max="4622" width="7.85546875" bestFit="1" customWidth="1"/>
    <col min="4623" max="4623" width="8.85546875" bestFit="1" customWidth="1"/>
    <col min="4624" max="4632" width="0" hidden="1" customWidth="1"/>
    <col min="4865" max="4866" width="11.140625" customWidth="1"/>
    <col min="4867" max="4868" width="7.5703125" customWidth="1"/>
    <col min="4869" max="4869" width="9.140625" customWidth="1"/>
    <col min="4870" max="4874" width="7.5703125" customWidth="1"/>
    <col min="4875" max="4876" width="9.42578125" customWidth="1"/>
    <col min="4877" max="4877" width="7.5703125" customWidth="1"/>
    <col min="4878" max="4878" width="7.85546875" bestFit="1" customWidth="1"/>
    <col min="4879" max="4879" width="8.85546875" bestFit="1" customWidth="1"/>
    <col min="4880" max="4888" width="0" hidden="1" customWidth="1"/>
    <col min="5121" max="5122" width="11.140625" customWidth="1"/>
    <col min="5123" max="5124" width="7.5703125" customWidth="1"/>
    <col min="5125" max="5125" width="9.140625" customWidth="1"/>
    <col min="5126" max="5130" width="7.5703125" customWidth="1"/>
    <col min="5131" max="5132" width="9.42578125" customWidth="1"/>
    <col min="5133" max="5133" width="7.5703125" customWidth="1"/>
    <col min="5134" max="5134" width="7.85546875" bestFit="1" customWidth="1"/>
    <col min="5135" max="5135" width="8.85546875" bestFit="1" customWidth="1"/>
    <col min="5136" max="5144" width="0" hidden="1" customWidth="1"/>
    <col min="5377" max="5378" width="11.140625" customWidth="1"/>
    <col min="5379" max="5380" width="7.5703125" customWidth="1"/>
    <col min="5381" max="5381" width="9.140625" customWidth="1"/>
    <col min="5382" max="5386" width="7.5703125" customWidth="1"/>
    <col min="5387" max="5388" width="9.42578125" customWidth="1"/>
    <col min="5389" max="5389" width="7.5703125" customWidth="1"/>
    <col min="5390" max="5390" width="7.85546875" bestFit="1" customWidth="1"/>
    <col min="5391" max="5391" width="8.85546875" bestFit="1" customWidth="1"/>
    <col min="5392" max="5400" width="0" hidden="1" customWidth="1"/>
    <col min="5633" max="5634" width="11.140625" customWidth="1"/>
    <col min="5635" max="5636" width="7.5703125" customWidth="1"/>
    <col min="5637" max="5637" width="9.140625" customWidth="1"/>
    <col min="5638" max="5642" width="7.5703125" customWidth="1"/>
    <col min="5643" max="5644" width="9.42578125" customWidth="1"/>
    <col min="5645" max="5645" width="7.5703125" customWidth="1"/>
    <col min="5646" max="5646" width="7.85546875" bestFit="1" customWidth="1"/>
    <col min="5647" max="5647" width="8.85546875" bestFit="1" customWidth="1"/>
    <col min="5648" max="5656" width="0" hidden="1" customWidth="1"/>
    <col min="5889" max="5890" width="11.140625" customWidth="1"/>
    <col min="5891" max="5892" width="7.5703125" customWidth="1"/>
    <col min="5893" max="5893" width="9.140625" customWidth="1"/>
    <col min="5894" max="5898" width="7.5703125" customWidth="1"/>
    <col min="5899" max="5900" width="9.42578125" customWidth="1"/>
    <col min="5901" max="5901" width="7.5703125" customWidth="1"/>
    <col min="5902" max="5902" width="7.85546875" bestFit="1" customWidth="1"/>
    <col min="5903" max="5903" width="8.85546875" bestFit="1" customWidth="1"/>
    <col min="5904" max="5912" width="0" hidden="1" customWidth="1"/>
    <col min="6145" max="6146" width="11.140625" customWidth="1"/>
    <col min="6147" max="6148" width="7.5703125" customWidth="1"/>
    <col min="6149" max="6149" width="9.140625" customWidth="1"/>
    <col min="6150" max="6154" width="7.5703125" customWidth="1"/>
    <col min="6155" max="6156" width="9.42578125" customWidth="1"/>
    <col min="6157" max="6157" width="7.5703125" customWidth="1"/>
    <col min="6158" max="6158" width="7.85546875" bestFit="1" customWidth="1"/>
    <col min="6159" max="6159" width="8.85546875" bestFit="1" customWidth="1"/>
    <col min="6160" max="6168" width="0" hidden="1" customWidth="1"/>
    <col min="6401" max="6402" width="11.140625" customWidth="1"/>
    <col min="6403" max="6404" width="7.5703125" customWidth="1"/>
    <col min="6405" max="6405" width="9.140625" customWidth="1"/>
    <col min="6406" max="6410" width="7.5703125" customWidth="1"/>
    <col min="6411" max="6412" width="9.42578125" customWidth="1"/>
    <col min="6413" max="6413" width="7.5703125" customWidth="1"/>
    <col min="6414" max="6414" width="7.85546875" bestFit="1" customWidth="1"/>
    <col min="6415" max="6415" width="8.85546875" bestFit="1" customWidth="1"/>
    <col min="6416" max="6424" width="0" hidden="1" customWidth="1"/>
    <col min="6657" max="6658" width="11.140625" customWidth="1"/>
    <col min="6659" max="6660" width="7.5703125" customWidth="1"/>
    <col min="6661" max="6661" width="9.140625" customWidth="1"/>
    <col min="6662" max="6666" width="7.5703125" customWidth="1"/>
    <col min="6667" max="6668" width="9.42578125" customWidth="1"/>
    <col min="6669" max="6669" width="7.5703125" customWidth="1"/>
    <col min="6670" max="6670" width="7.85546875" bestFit="1" customWidth="1"/>
    <col min="6671" max="6671" width="8.85546875" bestFit="1" customWidth="1"/>
    <col min="6672" max="6680" width="0" hidden="1" customWidth="1"/>
    <col min="6913" max="6914" width="11.140625" customWidth="1"/>
    <col min="6915" max="6916" width="7.5703125" customWidth="1"/>
    <col min="6917" max="6917" width="9.140625" customWidth="1"/>
    <col min="6918" max="6922" width="7.5703125" customWidth="1"/>
    <col min="6923" max="6924" width="9.42578125" customWidth="1"/>
    <col min="6925" max="6925" width="7.5703125" customWidth="1"/>
    <col min="6926" max="6926" width="7.85546875" bestFit="1" customWidth="1"/>
    <col min="6927" max="6927" width="8.85546875" bestFit="1" customWidth="1"/>
    <col min="6928" max="6936" width="0" hidden="1" customWidth="1"/>
    <col min="7169" max="7170" width="11.140625" customWidth="1"/>
    <col min="7171" max="7172" width="7.5703125" customWidth="1"/>
    <col min="7173" max="7173" width="9.140625" customWidth="1"/>
    <col min="7174" max="7178" width="7.5703125" customWidth="1"/>
    <col min="7179" max="7180" width="9.42578125" customWidth="1"/>
    <col min="7181" max="7181" width="7.5703125" customWidth="1"/>
    <col min="7182" max="7182" width="7.85546875" bestFit="1" customWidth="1"/>
    <col min="7183" max="7183" width="8.85546875" bestFit="1" customWidth="1"/>
    <col min="7184" max="7192" width="0" hidden="1" customWidth="1"/>
    <col min="7425" max="7426" width="11.140625" customWidth="1"/>
    <col min="7427" max="7428" width="7.5703125" customWidth="1"/>
    <col min="7429" max="7429" width="9.140625" customWidth="1"/>
    <col min="7430" max="7434" width="7.5703125" customWidth="1"/>
    <col min="7435" max="7436" width="9.42578125" customWidth="1"/>
    <col min="7437" max="7437" width="7.5703125" customWidth="1"/>
    <col min="7438" max="7438" width="7.85546875" bestFit="1" customWidth="1"/>
    <col min="7439" max="7439" width="8.85546875" bestFit="1" customWidth="1"/>
    <col min="7440" max="7448" width="0" hidden="1" customWidth="1"/>
    <col min="7681" max="7682" width="11.140625" customWidth="1"/>
    <col min="7683" max="7684" width="7.5703125" customWidth="1"/>
    <col min="7685" max="7685" width="9.140625" customWidth="1"/>
    <col min="7686" max="7690" width="7.5703125" customWidth="1"/>
    <col min="7691" max="7692" width="9.42578125" customWidth="1"/>
    <col min="7693" max="7693" width="7.5703125" customWidth="1"/>
    <col min="7694" max="7694" width="7.85546875" bestFit="1" customWidth="1"/>
    <col min="7695" max="7695" width="8.85546875" bestFit="1" customWidth="1"/>
    <col min="7696" max="7704" width="0" hidden="1" customWidth="1"/>
    <col min="7937" max="7938" width="11.140625" customWidth="1"/>
    <col min="7939" max="7940" width="7.5703125" customWidth="1"/>
    <col min="7941" max="7941" width="9.140625" customWidth="1"/>
    <col min="7942" max="7946" width="7.5703125" customWidth="1"/>
    <col min="7947" max="7948" width="9.42578125" customWidth="1"/>
    <col min="7949" max="7949" width="7.5703125" customWidth="1"/>
    <col min="7950" max="7950" width="7.85546875" bestFit="1" customWidth="1"/>
    <col min="7951" max="7951" width="8.85546875" bestFit="1" customWidth="1"/>
    <col min="7952" max="7960" width="0" hidden="1" customWidth="1"/>
    <col min="8193" max="8194" width="11.140625" customWidth="1"/>
    <col min="8195" max="8196" width="7.5703125" customWidth="1"/>
    <col min="8197" max="8197" width="9.140625" customWidth="1"/>
    <col min="8198" max="8202" width="7.5703125" customWidth="1"/>
    <col min="8203" max="8204" width="9.42578125" customWidth="1"/>
    <col min="8205" max="8205" width="7.5703125" customWidth="1"/>
    <col min="8206" max="8206" width="7.85546875" bestFit="1" customWidth="1"/>
    <col min="8207" max="8207" width="8.85546875" bestFit="1" customWidth="1"/>
    <col min="8208" max="8216" width="0" hidden="1" customWidth="1"/>
    <col min="8449" max="8450" width="11.140625" customWidth="1"/>
    <col min="8451" max="8452" width="7.5703125" customWidth="1"/>
    <col min="8453" max="8453" width="9.140625" customWidth="1"/>
    <col min="8454" max="8458" width="7.5703125" customWidth="1"/>
    <col min="8459" max="8460" width="9.42578125" customWidth="1"/>
    <col min="8461" max="8461" width="7.5703125" customWidth="1"/>
    <col min="8462" max="8462" width="7.85546875" bestFit="1" customWidth="1"/>
    <col min="8463" max="8463" width="8.85546875" bestFit="1" customWidth="1"/>
    <col min="8464" max="8472" width="0" hidden="1" customWidth="1"/>
    <col min="8705" max="8706" width="11.140625" customWidth="1"/>
    <col min="8707" max="8708" width="7.5703125" customWidth="1"/>
    <col min="8709" max="8709" width="9.140625" customWidth="1"/>
    <col min="8710" max="8714" width="7.5703125" customWidth="1"/>
    <col min="8715" max="8716" width="9.42578125" customWidth="1"/>
    <col min="8717" max="8717" width="7.5703125" customWidth="1"/>
    <col min="8718" max="8718" width="7.85546875" bestFit="1" customWidth="1"/>
    <col min="8719" max="8719" width="8.85546875" bestFit="1" customWidth="1"/>
    <col min="8720" max="8728" width="0" hidden="1" customWidth="1"/>
    <col min="8961" max="8962" width="11.140625" customWidth="1"/>
    <col min="8963" max="8964" width="7.5703125" customWidth="1"/>
    <col min="8965" max="8965" width="9.140625" customWidth="1"/>
    <col min="8966" max="8970" width="7.5703125" customWidth="1"/>
    <col min="8971" max="8972" width="9.42578125" customWidth="1"/>
    <col min="8973" max="8973" width="7.5703125" customWidth="1"/>
    <col min="8974" max="8974" width="7.85546875" bestFit="1" customWidth="1"/>
    <col min="8975" max="8975" width="8.85546875" bestFit="1" customWidth="1"/>
    <col min="8976" max="8984" width="0" hidden="1" customWidth="1"/>
    <col min="9217" max="9218" width="11.140625" customWidth="1"/>
    <col min="9219" max="9220" width="7.5703125" customWidth="1"/>
    <col min="9221" max="9221" width="9.140625" customWidth="1"/>
    <col min="9222" max="9226" width="7.5703125" customWidth="1"/>
    <col min="9227" max="9228" width="9.42578125" customWidth="1"/>
    <col min="9229" max="9229" width="7.5703125" customWidth="1"/>
    <col min="9230" max="9230" width="7.85546875" bestFit="1" customWidth="1"/>
    <col min="9231" max="9231" width="8.85546875" bestFit="1" customWidth="1"/>
    <col min="9232" max="9240" width="0" hidden="1" customWidth="1"/>
    <col min="9473" max="9474" width="11.140625" customWidth="1"/>
    <col min="9475" max="9476" width="7.5703125" customWidth="1"/>
    <col min="9477" max="9477" width="9.140625" customWidth="1"/>
    <col min="9478" max="9482" width="7.5703125" customWidth="1"/>
    <col min="9483" max="9484" width="9.42578125" customWidth="1"/>
    <col min="9485" max="9485" width="7.5703125" customWidth="1"/>
    <col min="9486" max="9486" width="7.85546875" bestFit="1" customWidth="1"/>
    <col min="9487" max="9487" width="8.85546875" bestFit="1" customWidth="1"/>
    <col min="9488" max="9496" width="0" hidden="1" customWidth="1"/>
    <col min="9729" max="9730" width="11.140625" customWidth="1"/>
    <col min="9731" max="9732" width="7.5703125" customWidth="1"/>
    <col min="9733" max="9733" width="9.140625" customWidth="1"/>
    <col min="9734" max="9738" width="7.5703125" customWidth="1"/>
    <col min="9739" max="9740" width="9.42578125" customWidth="1"/>
    <col min="9741" max="9741" width="7.5703125" customWidth="1"/>
    <col min="9742" max="9742" width="7.85546875" bestFit="1" customWidth="1"/>
    <col min="9743" max="9743" width="8.85546875" bestFit="1" customWidth="1"/>
    <col min="9744" max="9752" width="0" hidden="1" customWidth="1"/>
    <col min="9985" max="9986" width="11.140625" customWidth="1"/>
    <col min="9987" max="9988" width="7.5703125" customWidth="1"/>
    <col min="9989" max="9989" width="9.140625" customWidth="1"/>
    <col min="9990" max="9994" width="7.5703125" customWidth="1"/>
    <col min="9995" max="9996" width="9.42578125" customWidth="1"/>
    <col min="9997" max="9997" width="7.5703125" customWidth="1"/>
    <col min="9998" max="9998" width="7.85546875" bestFit="1" customWidth="1"/>
    <col min="9999" max="9999" width="8.85546875" bestFit="1" customWidth="1"/>
    <col min="10000" max="10008" width="0" hidden="1" customWidth="1"/>
    <col min="10241" max="10242" width="11.140625" customWidth="1"/>
    <col min="10243" max="10244" width="7.5703125" customWidth="1"/>
    <col min="10245" max="10245" width="9.140625" customWidth="1"/>
    <col min="10246" max="10250" width="7.5703125" customWidth="1"/>
    <col min="10251" max="10252" width="9.42578125" customWidth="1"/>
    <col min="10253" max="10253" width="7.5703125" customWidth="1"/>
    <col min="10254" max="10254" width="7.85546875" bestFit="1" customWidth="1"/>
    <col min="10255" max="10255" width="8.85546875" bestFit="1" customWidth="1"/>
    <col min="10256" max="10264" width="0" hidden="1" customWidth="1"/>
    <col min="10497" max="10498" width="11.140625" customWidth="1"/>
    <col min="10499" max="10500" width="7.5703125" customWidth="1"/>
    <col min="10501" max="10501" width="9.140625" customWidth="1"/>
    <col min="10502" max="10506" width="7.5703125" customWidth="1"/>
    <col min="10507" max="10508" width="9.42578125" customWidth="1"/>
    <col min="10509" max="10509" width="7.5703125" customWidth="1"/>
    <col min="10510" max="10510" width="7.85546875" bestFit="1" customWidth="1"/>
    <col min="10511" max="10511" width="8.85546875" bestFit="1" customWidth="1"/>
    <col min="10512" max="10520" width="0" hidden="1" customWidth="1"/>
    <col min="10753" max="10754" width="11.140625" customWidth="1"/>
    <col min="10755" max="10756" width="7.5703125" customWidth="1"/>
    <col min="10757" max="10757" width="9.140625" customWidth="1"/>
    <col min="10758" max="10762" width="7.5703125" customWidth="1"/>
    <col min="10763" max="10764" width="9.42578125" customWidth="1"/>
    <col min="10765" max="10765" width="7.5703125" customWidth="1"/>
    <col min="10766" max="10766" width="7.85546875" bestFit="1" customWidth="1"/>
    <col min="10767" max="10767" width="8.85546875" bestFit="1" customWidth="1"/>
    <col min="10768" max="10776" width="0" hidden="1" customWidth="1"/>
    <col min="11009" max="11010" width="11.140625" customWidth="1"/>
    <col min="11011" max="11012" width="7.5703125" customWidth="1"/>
    <col min="11013" max="11013" width="9.140625" customWidth="1"/>
    <col min="11014" max="11018" width="7.5703125" customWidth="1"/>
    <col min="11019" max="11020" width="9.42578125" customWidth="1"/>
    <col min="11021" max="11021" width="7.5703125" customWidth="1"/>
    <col min="11022" max="11022" width="7.85546875" bestFit="1" customWidth="1"/>
    <col min="11023" max="11023" width="8.85546875" bestFit="1" customWidth="1"/>
    <col min="11024" max="11032" width="0" hidden="1" customWidth="1"/>
    <col min="11265" max="11266" width="11.140625" customWidth="1"/>
    <col min="11267" max="11268" width="7.5703125" customWidth="1"/>
    <col min="11269" max="11269" width="9.140625" customWidth="1"/>
    <col min="11270" max="11274" width="7.5703125" customWidth="1"/>
    <col min="11275" max="11276" width="9.42578125" customWidth="1"/>
    <col min="11277" max="11277" width="7.5703125" customWidth="1"/>
    <col min="11278" max="11278" width="7.85546875" bestFit="1" customWidth="1"/>
    <col min="11279" max="11279" width="8.85546875" bestFit="1" customWidth="1"/>
    <col min="11280" max="11288" width="0" hidden="1" customWidth="1"/>
    <col min="11521" max="11522" width="11.140625" customWidth="1"/>
    <col min="11523" max="11524" width="7.5703125" customWidth="1"/>
    <col min="11525" max="11525" width="9.140625" customWidth="1"/>
    <col min="11526" max="11530" width="7.5703125" customWidth="1"/>
    <col min="11531" max="11532" width="9.42578125" customWidth="1"/>
    <col min="11533" max="11533" width="7.5703125" customWidth="1"/>
    <col min="11534" max="11534" width="7.85546875" bestFit="1" customWidth="1"/>
    <col min="11535" max="11535" width="8.85546875" bestFit="1" customWidth="1"/>
    <col min="11536" max="11544" width="0" hidden="1" customWidth="1"/>
    <col min="11777" max="11778" width="11.140625" customWidth="1"/>
    <col min="11779" max="11780" width="7.5703125" customWidth="1"/>
    <col min="11781" max="11781" width="9.140625" customWidth="1"/>
    <col min="11782" max="11786" width="7.5703125" customWidth="1"/>
    <col min="11787" max="11788" width="9.42578125" customWidth="1"/>
    <col min="11789" max="11789" width="7.5703125" customWidth="1"/>
    <col min="11790" max="11790" width="7.85546875" bestFit="1" customWidth="1"/>
    <col min="11791" max="11791" width="8.85546875" bestFit="1" customWidth="1"/>
    <col min="11792" max="11800" width="0" hidden="1" customWidth="1"/>
    <col min="12033" max="12034" width="11.140625" customWidth="1"/>
    <col min="12035" max="12036" width="7.5703125" customWidth="1"/>
    <col min="12037" max="12037" width="9.140625" customWidth="1"/>
    <col min="12038" max="12042" width="7.5703125" customWidth="1"/>
    <col min="12043" max="12044" width="9.42578125" customWidth="1"/>
    <col min="12045" max="12045" width="7.5703125" customWidth="1"/>
    <col min="12046" max="12046" width="7.85546875" bestFit="1" customWidth="1"/>
    <col min="12047" max="12047" width="8.85546875" bestFit="1" customWidth="1"/>
    <col min="12048" max="12056" width="0" hidden="1" customWidth="1"/>
    <col min="12289" max="12290" width="11.140625" customWidth="1"/>
    <col min="12291" max="12292" width="7.5703125" customWidth="1"/>
    <col min="12293" max="12293" width="9.140625" customWidth="1"/>
    <col min="12294" max="12298" width="7.5703125" customWidth="1"/>
    <col min="12299" max="12300" width="9.42578125" customWidth="1"/>
    <col min="12301" max="12301" width="7.5703125" customWidth="1"/>
    <col min="12302" max="12302" width="7.85546875" bestFit="1" customWidth="1"/>
    <col min="12303" max="12303" width="8.85546875" bestFit="1" customWidth="1"/>
    <col min="12304" max="12312" width="0" hidden="1" customWidth="1"/>
    <col min="12545" max="12546" width="11.140625" customWidth="1"/>
    <col min="12547" max="12548" width="7.5703125" customWidth="1"/>
    <col min="12549" max="12549" width="9.140625" customWidth="1"/>
    <col min="12550" max="12554" width="7.5703125" customWidth="1"/>
    <col min="12555" max="12556" width="9.42578125" customWidth="1"/>
    <col min="12557" max="12557" width="7.5703125" customWidth="1"/>
    <col min="12558" max="12558" width="7.85546875" bestFit="1" customWidth="1"/>
    <col min="12559" max="12559" width="8.85546875" bestFit="1" customWidth="1"/>
    <col min="12560" max="12568" width="0" hidden="1" customWidth="1"/>
    <col min="12801" max="12802" width="11.140625" customWidth="1"/>
    <col min="12803" max="12804" width="7.5703125" customWidth="1"/>
    <col min="12805" max="12805" width="9.140625" customWidth="1"/>
    <col min="12806" max="12810" width="7.5703125" customWidth="1"/>
    <col min="12811" max="12812" width="9.42578125" customWidth="1"/>
    <col min="12813" max="12813" width="7.5703125" customWidth="1"/>
    <col min="12814" max="12814" width="7.85546875" bestFit="1" customWidth="1"/>
    <col min="12815" max="12815" width="8.85546875" bestFit="1" customWidth="1"/>
    <col min="12816" max="12824" width="0" hidden="1" customWidth="1"/>
    <col min="13057" max="13058" width="11.140625" customWidth="1"/>
    <col min="13059" max="13060" width="7.5703125" customWidth="1"/>
    <col min="13061" max="13061" width="9.140625" customWidth="1"/>
    <col min="13062" max="13066" width="7.5703125" customWidth="1"/>
    <col min="13067" max="13068" width="9.42578125" customWidth="1"/>
    <col min="13069" max="13069" width="7.5703125" customWidth="1"/>
    <col min="13070" max="13070" width="7.85546875" bestFit="1" customWidth="1"/>
    <col min="13071" max="13071" width="8.85546875" bestFit="1" customWidth="1"/>
    <col min="13072" max="13080" width="0" hidden="1" customWidth="1"/>
    <col min="13313" max="13314" width="11.140625" customWidth="1"/>
    <col min="13315" max="13316" width="7.5703125" customWidth="1"/>
    <col min="13317" max="13317" width="9.140625" customWidth="1"/>
    <col min="13318" max="13322" width="7.5703125" customWidth="1"/>
    <col min="13323" max="13324" width="9.42578125" customWidth="1"/>
    <col min="13325" max="13325" width="7.5703125" customWidth="1"/>
    <col min="13326" max="13326" width="7.85546875" bestFit="1" customWidth="1"/>
    <col min="13327" max="13327" width="8.85546875" bestFit="1" customWidth="1"/>
    <col min="13328" max="13336" width="0" hidden="1" customWidth="1"/>
    <col min="13569" max="13570" width="11.140625" customWidth="1"/>
    <col min="13571" max="13572" width="7.5703125" customWidth="1"/>
    <col min="13573" max="13573" width="9.140625" customWidth="1"/>
    <col min="13574" max="13578" width="7.5703125" customWidth="1"/>
    <col min="13579" max="13580" width="9.42578125" customWidth="1"/>
    <col min="13581" max="13581" width="7.5703125" customWidth="1"/>
    <col min="13582" max="13582" width="7.85546875" bestFit="1" customWidth="1"/>
    <col min="13583" max="13583" width="8.85546875" bestFit="1" customWidth="1"/>
    <col min="13584" max="13592" width="0" hidden="1" customWidth="1"/>
    <col min="13825" max="13826" width="11.140625" customWidth="1"/>
    <col min="13827" max="13828" width="7.5703125" customWidth="1"/>
    <col min="13829" max="13829" width="9.140625" customWidth="1"/>
    <col min="13830" max="13834" width="7.5703125" customWidth="1"/>
    <col min="13835" max="13836" width="9.42578125" customWidth="1"/>
    <col min="13837" max="13837" width="7.5703125" customWidth="1"/>
    <col min="13838" max="13838" width="7.85546875" bestFit="1" customWidth="1"/>
    <col min="13839" max="13839" width="8.85546875" bestFit="1" customWidth="1"/>
    <col min="13840" max="13848" width="0" hidden="1" customWidth="1"/>
    <col min="14081" max="14082" width="11.140625" customWidth="1"/>
    <col min="14083" max="14084" width="7.5703125" customWidth="1"/>
    <col min="14085" max="14085" width="9.140625" customWidth="1"/>
    <col min="14086" max="14090" width="7.5703125" customWidth="1"/>
    <col min="14091" max="14092" width="9.42578125" customWidth="1"/>
    <col min="14093" max="14093" width="7.5703125" customWidth="1"/>
    <col min="14094" max="14094" width="7.85546875" bestFit="1" customWidth="1"/>
    <col min="14095" max="14095" width="8.85546875" bestFit="1" customWidth="1"/>
    <col min="14096" max="14104" width="0" hidden="1" customWidth="1"/>
    <col min="14337" max="14338" width="11.140625" customWidth="1"/>
    <col min="14339" max="14340" width="7.5703125" customWidth="1"/>
    <col min="14341" max="14341" width="9.140625" customWidth="1"/>
    <col min="14342" max="14346" width="7.5703125" customWidth="1"/>
    <col min="14347" max="14348" width="9.42578125" customWidth="1"/>
    <col min="14349" max="14349" width="7.5703125" customWidth="1"/>
    <col min="14350" max="14350" width="7.85546875" bestFit="1" customWidth="1"/>
    <col min="14351" max="14351" width="8.85546875" bestFit="1" customWidth="1"/>
    <col min="14352" max="14360" width="0" hidden="1" customWidth="1"/>
    <col min="14593" max="14594" width="11.140625" customWidth="1"/>
    <col min="14595" max="14596" width="7.5703125" customWidth="1"/>
    <col min="14597" max="14597" width="9.140625" customWidth="1"/>
    <col min="14598" max="14602" width="7.5703125" customWidth="1"/>
    <col min="14603" max="14604" width="9.42578125" customWidth="1"/>
    <col min="14605" max="14605" width="7.5703125" customWidth="1"/>
    <col min="14606" max="14606" width="7.85546875" bestFit="1" customWidth="1"/>
    <col min="14607" max="14607" width="8.85546875" bestFit="1" customWidth="1"/>
    <col min="14608" max="14616" width="0" hidden="1" customWidth="1"/>
    <col min="14849" max="14850" width="11.140625" customWidth="1"/>
    <col min="14851" max="14852" width="7.5703125" customWidth="1"/>
    <col min="14853" max="14853" width="9.140625" customWidth="1"/>
    <col min="14854" max="14858" width="7.5703125" customWidth="1"/>
    <col min="14859" max="14860" width="9.42578125" customWidth="1"/>
    <col min="14861" max="14861" width="7.5703125" customWidth="1"/>
    <col min="14862" max="14862" width="7.85546875" bestFit="1" customWidth="1"/>
    <col min="14863" max="14863" width="8.85546875" bestFit="1" customWidth="1"/>
    <col min="14864" max="14872" width="0" hidden="1" customWidth="1"/>
    <col min="15105" max="15106" width="11.140625" customWidth="1"/>
    <col min="15107" max="15108" width="7.5703125" customWidth="1"/>
    <col min="15109" max="15109" width="9.140625" customWidth="1"/>
    <col min="15110" max="15114" width="7.5703125" customWidth="1"/>
    <col min="15115" max="15116" width="9.42578125" customWidth="1"/>
    <col min="15117" max="15117" width="7.5703125" customWidth="1"/>
    <col min="15118" max="15118" width="7.85546875" bestFit="1" customWidth="1"/>
    <col min="15119" max="15119" width="8.85546875" bestFit="1" customWidth="1"/>
    <col min="15120" max="15128" width="0" hidden="1" customWidth="1"/>
    <col min="15361" max="15362" width="11.140625" customWidth="1"/>
    <col min="15363" max="15364" width="7.5703125" customWidth="1"/>
    <col min="15365" max="15365" width="9.140625" customWidth="1"/>
    <col min="15366" max="15370" width="7.5703125" customWidth="1"/>
    <col min="15371" max="15372" width="9.42578125" customWidth="1"/>
    <col min="15373" max="15373" width="7.5703125" customWidth="1"/>
    <col min="15374" max="15374" width="7.85546875" bestFit="1" customWidth="1"/>
    <col min="15375" max="15375" width="8.85546875" bestFit="1" customWidth="1"/>
    <col min="15376" max="15384" width="0" hidden="1" customWidth="1"/>
    <col min="15617" max="15618" width="11.140625" customWidth="1"/>
    <col min="15619" max="15620" width="7.5703125" customWidth="1"/>
    <col min="15621" max="15621" width="9.140625" customWidth="1"/>
    <col min="15622" max="15626" width="7.5703125" customWidth="1"/>
    <col min="15627" max="15628" width="9.42578125" customWidth="1"/>
    <col min="15629" max="15629" width="7.5703125" customWidth="1"/>
    <col min="15630" max="15630" width="7.85546875" bestFit="1" customWidth="1"/>
    <col min="15631" max="15631" width="8.85546875" bestFit="1" customWidth="1"/>
    <col min="15632" max="15640" width="0" hidden="1" customWidth="1"/>
    <col min="15873" max="15874" width="11.140625" customWidth="1"/>
    <col min="15875" max="15876" width="7.5703125" customWidth="1"/>
    <col min="15877" max="15877" width="9.140625" customWidth="1"/>
    <col min="15878" max="15882" width="7.5703125" customWidth="1"/>
    <col min="15883" max="15884" width="9.42578125" customWidth="1"/>
    <col min="15885" max="15885" width="7.5703125" customWidth="1"/>
    <col min="15886" max="15886" width="7.85546875" bestFit="1" customWidth="1"/>
    <col min="15887" max="15887" width="8.85546875" bestFit="1" customWidth="1"/>
    <col min="15888" max="15896" width="0" hidden="1" customWidth="1"/>
    <col min="16129" max="16130" width="11.140625" customWidth="1"/>
    <col min="16131" max="16132" width="7.5703125" customWidth="1"/>
    <col min="16133" max="16133" width="9.140625" customWidth="1"/>
    <col min="16134" max="16138" width="7.5703125" customWidth="1"/>
    <col min="16139" max="16140" width="9.42578125" customWidth="1"/>
    <col min="16141" max="16141" width="7.5703125" customWidth="1"/>
    <col min="16142" max="16142" width="7.85546875" bestFit="1" customWidth="1"/>
    <col min="16143" max="16143" width="8.85546875" bestFit="1" customWidth="1"/>
    <col min="16144" max="16152" width="0" hidden="1" customWidth="1"/>
  </cols>
  <sheetData>
    <row r="1" spans="1:17" s="883" customFormat="1" ht="18" customHeight="1">
      <c r="A1" s="784" t="s">
        <v>774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</row>
    <row r="2" spans="1:17" s="883" customFormat="1" ht="18" customHeight="1">
      <c r="A2" s="784" t="s">
        <v>775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</row>
    <row r="3" spans="1:17" s="883" customFormat="1" ht="15" customHeight="1">
      <c r="A3" s="884" t="s">
        <v>776</v>
      </c>
      <c r="B3" s="885"/>
      <c r="O3" s="886" t="s">
        <v>777</v>
      </c>
    </row>
    <row r="4" spans="1:17" s="883" customFormat="1" ht="15.75">
      <c r="A4" s="705"/>
      <c r="B4" s="706"/>
      <c r="C4" s="1868" t="s">
        <v>724</v>
      </c>
      <c r="D4" s="1869"/>
      <c r="E4" s="1869"/>
      <c r="F4" s="1869"/>
      <c r="G4" s="1869"/>
      <c r="H4" s="1869"/>
      <c r="I4" s="1869"/>
      <c r="J4" s="1869"/>
      <c r="K4" s="1869"/>
      <c r="L4" s="1869"/>
      <c r="M4" s="1869"/>
      <c r="N4" s="1870"/>
      <c r="O4" s="814"/>
    </row>
    <row r="5" spans="1:17" s="883" customFormat="1" ht="45">
      <c r="A5" s="815" t="s">
        <v>40</v>
      </c>
      <c r="B5" s="816" t="s">
        <v>41</v>
      </c>
      <c r="C5" s="887" t="s">
        <v>68</v>
      </c>
      <c r="D5" s="817" t="s">
        <v>725</v>
      </c>
      <c r="E5" s="818" t="s">
        <v>726</v>
      </c>
      <c r="F5" s="818" t="s">
        <v>727</v>
      </c>
      <c r="G5" s="818" t="s">
        <v>121</v>
      </c>
      <c r="H5" s="887" t="s">
        <v>77</v>
      </c>
      <c r="I5" s="818" t="s">
        <v>123</v>
      </c>
      <c r="J5" s="818" t="s">
        <v>111</v>
      </c>
      <c r="K5" s="818" t="s">
        <v>80</v>
      </c>
      <c r="L5" s="33" t="s">
        <v>78</v>
      </c>
      <c r="M5" s="888" t="s">
        <v>730</v>
      </c>
      <c r="N5" s="33" t="s">
        <v>91</v>
      </c>
      <c r="O5" s="819" t="s">
        <v>38</v>
      </c>
    </row>
    <row r="6" spans="1:17" s="883" customFormat="1" ht="34.5">
      <c r="A6" s="822"/>
      <c r="B6" s="823"/>
      <c r="C6" s="889" t="s">
        <v>173</v>
      </c>
      <c r="D6" s="890" t="s">
        <v>778</v>
      </c>
      <c r="E6" s="825" t="s">
        <v>72</v>
      </c>
      <c r="F6" s="825" t="s">
        <v>734</v>
      </c>
      <c r="G6" s="890" t="s">
        <v>70</v>
      </c>
      <c r="H6" s="826" t="s">
        <v>124</v>
      </c>
      <c r="I6" s="891" t="s">
        <v>102</v>
      </c>
      <c r="J6" s="825" t="s">
        <v>85</v>
      </c>
      <c r="K6" s="825" t="s">
        <v>81</v>
      </c>
      <c r="L6" s="891" t="s">
        <v>79</v>
      </c>
      <c r="M6" s="891" t="s">
        <v>74</v>
      </c>
      <c r="N6" s="825" t="s">
        <v>92</v>
      </c>
      <c r="O6" s="825" t="s">
        <v>39</v>
      </c>
    </row>
    <row r="7" spans="1:17" s="883" customFormat="1" ht="15.75">
      <c r="A7" s="827" t="s">
        <v>175</v>
      </c>
      <c r="B7" s="828" t="s">
        <v>4</v>
      </c>
      <c r="C7" s="892">
        <v>35605</v>
      </c>
      <c r="D7" s="892">
        <v>8370</v>
      </c>
      <c r="E7" s="892">
        <v>14175</v>
      </c>
      <c r="F7" s="892">
        <v>11286</v>
      </c>
      <c r="G7" s="892">
        <v>19670</v>
      </c>
      <c r="H7" s="892">
        <v>27963</v>
      </c>
      <c r="I7" s="892">
        <v>3201</v>
      </c>
      <c r="J7" s="892">
        <v>8304</v>
      </c>
      <c r="K7" s="892">
        <v>36243</v>
      </c>
      <c r="L7" s="892">
        <v>7784</v>
      </c>
      <c r="M7" s="892">
        <v>3076</v>
      </c>
      <c r="N7" s="892">
        <v>3285</v>
      </c>
      <c r="O7" s="892">
        <f>SUM(C7:N7)</f>
        <v>178962</v>
      </c>
    </row>
    <row r="8" spans="1:17" ht="15.75">
      <c r="A8" s="831" t="s">
        <v>257</v>
      </c>
      <c r="B8" s="832" t="s">
        <v>6</v>
      </c>
      <c r="C8" s="893">
        <v>4093</v>
      </c>
      <c r="D8" s="893">
        <v>18</v>
      </c>
      <c r="E8" s="893">
        <v>1177</v>
      </c>
      <c r="F8" s="893">
        <v>298</v>
      </c>
      <c r="G8" s="893">
        <v>1674</v>
      </c>
      <c r="H8" s="893">
        <v>1209</v>
      </c>
      <c r="I8" s="893">
        <v>106</v>
      </c>
      <c r="J8" s="893">
        <v>0</v>
      </c>
      <c r="K8" s="893">
        <v>9055</v>
      </c>
      <c r="L8" s="893">
        <v>271</v>
      </c>
      <c r="M8" s="893">
        <v>98</v>
      </c>
      <c r="N8" s="893">
        <v>59</v>
      </c>
      <c r="O8" s="893">
        <f t="shared" ref="O8:O27" si="0">SUM(C8:N8)</f>
        <v>18058</v>
      </c>
      <c r="P8" s="883"/>
      <c r="Q8" s="883"/>
    </row>
    <row r="9" spans="1:17" ht="15.75">
      <c r="A9" s="831" t="s">
        <v>409</v>
      </c>
      <c r="B9" s="832" t="s">
        <v>8</v>
      </c>
      <c r="C9" s="893">
        <v>24128</v>
      </c>
      <c r="D9" s="893">
        <v>1703</v>
      </c>
      <c r="E9" s="893">
        <v>5122</v>
      </c>
      <c r="F9" s="893">
        <v>3198</v>
      </c>
      <c r="G9" s="893">
        <v>11031</v>
      </c>
      <c r="H9" s="893">
        <v>7582</v>
      </c>
      <c r="I9" s="893">
        <v>2414</v>
      </c>
      <c r="J9" s="893">
        <v>931</v>
      </c>
      <c r="K9" s="893">
        <v>22378</v>
      </c>
      <c r="L9" s="893">
        <v>2829</v>
      </c>
      <c r="M9" s="893">
        <v>1196</v>
      </c>
      <c r="N9" s="893">
        <v>897</v>
      </c>
      <c r="O9" s="893">
        <f t="shared" si="0"/>
        <v>83409</v>
      </c>
      <c r="P9" s="883"/>
      <c r="Q9" s="883"/>
    </row>
    <row r="10" spans="1:17" s="883" customFormat="1" ht="15.75">
      <c r="A10" s="831" t="s">
        <v>9</v>
      </c>
      <c r="B10" s="832" t="s">
        <v>10</v>
      </c>
      <c r="C10" s="893">
        <v>2760</v>
      </c>
      <c r="D10" s="893">
        <v>0</v>
      </c>
      <c r="E10" s="893">
        <v>918</v>
      </c>
      <c r="F10" s="893">
        <v>2</v>
      </c>
      <c r="G10" s="893">
        <v>815</v>
      </c>
      <c r="H10" s="893">
        <v>1429</v>
      </c>
      <c r="I10" s="893">
        <v>1418</v>
      </c>
      <c r="J10" s="893">
        <v>3</v>
      </c>
      <c r="K10" s="893">
        <v>4678</v>
      </c>
      <c r="L10" s="893">
        <v>291</v>
      </c>
      <c r="M10" s="893">
        <v>0</v>
      </c>
      <c r="N10" s="893">
        <v>0</v>
      </c>
      <c r="O10" s="893">
        <f t="shared" si="0"/>
        <v>12314</v>
      </c>
    </row>
    <row r="11" spans="1:17" s="883" customFormat="1" ht="15.75">
      <c r="A11" s="831" t="s">
        <v>179</v>
      </c>
      <c r="B11" s="832" t="s">
        <v>11</v>
      </c>
      <c r="C11" s="893">
        <v>3284</v>
      </c>
      <c r="D11" s="893">
        <v>178</v>
      </c>
      <c r="E11" s="893">
        <v>2016</v>
      </c>
      <c r="F11" s="893">
        <v>622</v>
      </c>
      <c r="G11" s="893">
        <v>2587</v>
      </c>
      <c r="H11" s="893">
        <v>2063</v>
      </c>
      <c r="I11" s="893">
        <v>592</v>
      </c>
      <c r="J11" s="893">
        <v>87</v>
      </c>
      <c r="K11" s="893">
        <v>7349</v>
      </c>
      <c r="L11" s="893">
        <v>3928</v>
      </c>
      <c r="M11" s="893">
        <v>405</v>
      </c>
      <c r="N11" s="893">
        <v>674</v>
      </c>
      <c r="O11" s="893">
        <f t="shared" si="0"/>
        <v>23785</v>
      </c>
      <c r="P11" s="883">
        <v>72356</v>
      </c>
      <c r="Q11" s="883" t="s">
        <v>779</v>
      </c>
    </row>
    <row r="12" spans="1:17" s="883" customFormat="1" ht="15.75">
      <c r="A12" s="831" t="s">
        <v>180</v>
      </c>
      <c r="B12" s="832" t="s">
        <v>13</v>
      </c>
      <c r="C12" s="893">
        <v>3276</v>
      </c>
      <c r="D12" s="893">
        <v>59</v>
      </c>
      <c r="E12" s="893">
        <v>514</v>
      </c>
      <c r="F12" s="893">
        <v>90</v>
      </c>
      <c r="G12" s="893">
        <v>1294</v>
      </c>
      <c r="H12" s="893">
        <v>1570</v>
      </c>
      <c r="I12" s="893">
        <v>298</v>
      </c>
      <c r="J12" s="893">
        <v>1</v>
      </c>
      <c r="K12" s="893">
        <v>2892</v>
      </c>
      <c r="L12" s="893">
        <v>779</v>
      </c>
      <c r="M12" s="893">
        <v>160</v>
      </c>
      <c r="N12" s="893">
        <v>574</v>
      </c>
      <c r="O12" s="893">
        <f t="shared" si="0"/>
        <v>11507</v>
      </c>
    </row>
    <row r="13" spans="1:17" s="883" customFormat="1" ht="15.75">
      <c r="A13" s="831" t="s">
        <v>44</v>
      </c>
      <c r="B13" s="832" t="s">
        <v>14</v>
      </c>
      <c r="C13" s="893">
        <v>19219</v>
      </c>
      <c r="D13" s="893">
        <v>1091</v>
      </c>
      <c r="E13" s="893">
        <v>5982</v>
      </c>
      <c r="F13" s="893">
        <v>1872</v>
      </c>
      <c r="G13" s="893">
        <v>11520</v>
      </c>
      <c r="H13" s="893">
        <v>8089</v>
      </c>
      <c r="I13" s="893">
        <v>2562</v>
      </c>
      <c r="J13" s="893">
        <v>2121</v>
      </c>
      <c r="K13" s="893">
        <v>15560</v>
      </c>
      <c r="L13" s="893">
        <v>3659</v>
      </c>
      <c r="M13" s="893">
        <v>1517</v>
      </c>
      <c r="N13" s="893">
        <v>7600</v>
      </c>
      <c r="O13" s="893">
        <f t="shared" si="0"/>
        <v>80792</v>
      </c>
    </row>
    <row r="14" spans="1:17" s="883" customFormat="1" ht="15.75">
      <c r="A14" s="831" t="s">
        <v>183</v>
      </c>
      <c r="B14" s="832" t="s">
        <v>16</v>
      </c>
      <c r="C14" s="893">
        <v>3901</v>
      </c>
      <c r="D14" s="893">
        <v>234</v>
      </c>
      <c r="E14" s="893">
        <v>1096</v>
      </c>
      <c r="F14" s="893">
        <v>542</v>
      </c>
      <c r="G14" s="893">
        <v>2264</v>
      </c>
      <c r="H14" s="893">
        <v>1846</v>
      </c>
      <c r="I14" s="893">
        <v>437</v>
      </c>
      <c r="J14" s="893">
        <v>130</v>
      </c>
      <c r="K14" s="893">
        <v>2867</v>
      </c>
      <c r="L14" s="893">
        <v>1848</v>
      </c>
      <c r="M14" s="893">
        <v>266</v>
      </c>
      <c r="N14" s="893">
        <v>179</v>
      </c>
      <c r="O14" s="893">
        <f t="shared" si="0"/>
        <v>15610</v>
      </c>
    </row>
    <row r="15" spans="1:17" s="883" customFormat="1" ht="15.75">
      <c r="A15" s="831" t="s">
        <v>200</v>
      </c>
      <c r="B15" s="834" t="s">
        <v>18</v>
      </c>
      <c r="C15" s="893">
        <v>1284</v>
      </c>
      <c r="D15" s="893">
        <v>0</v>
      </c>
      <c r="E15" s="893">
        <v>55</v>
      </c>
      <c r="F15" s="893">
        <v>0</v>
      </c>
      <c r="G15" s="893">
        <v>189</v>
      </c>
      <c r="H15" s="893">
        <v>19</v>
      </c>
      <c r="I15" s="893">
        <v>0</v>
      </c>
      <c r="J15" s="893">
        <v>25</v>
      </c>
      <c r="K15" s="893">
        <v>650</v>
      </c>
      <c r="L15" s="893">
        <v>70</v>
      </c>
      <c r="M15" s="893">
        <v>0</v>
      </c>
      <c r="N15" s="893">
        <v>0</v>
      </c>
      <c r="O15" s="893">
        <f t="shared" si="0"/>
        <v>2292</v>
      </c>
    </row>
    <row r="16" spans="1:17" ht="15.75">
      <c r="A16" s="831" t="s">
        <v>410</v>
      </c>
      <c r="B16" s="832" t="s">
        <v>20</v>
      </c>
      <c r="C16" s="893">
        <v>4812</v>
      </c>
      <c r="D16" s="893">
        <v>584</v>
      </c>
      <c r="E16" s="893">
        <v>1932</v>
      </c>
      <c r="F16" s="893">
        <v>933</v>
      </c>
      <c r="G16" s="893">
        <v>2444</v>
      </c>
      <c r="H16" s="893">
        <v>4224</v>
      </c>
      <c r="I16" s="893">
        <v>546</v>
      </c>
      <c r="J16" s="893">
        <v>569</v>
      </c>
      <c r="K16" s="893">
        <v>5642</v>
      </c>
      <c r="L16" s="893">
        <v>4155</v>
      </c>
      <c r="M16" s="893">
        <v>393</v>
      </c>
      <c r="N16" s="893">
        <v>422</v>
      </c>
      <c r="O16" s="893">
        <f t="shared" si="0"/>
        <v>26656</v>
      </c>
      <c r="P16" s="883"/>
      <c r="Q16" s="883"/>
    </row>
    <row r="17" spans="1:25" ht="15.75" hidden="1">
      <c r="A17" s="831" t="s">
        <v>45</v>
      </c>
      <c r="B17" s="832" t="s">
        <v>21</v>
      </c>
      <c r="C17" s="893"/>
      <c r="D17" s="893">
        <v>0</v>
      </c>
      <c r="E17" s="893"/>
      <c r="F17" s="893"/>
      <c r="G17" s="893"/>
      <c r="H17" s="893"/>
      <c r="I17" s="893"/>
      <c r="J17" s="893"/>
      <c r="K17" s="893"/>
      <c r="L17" s="893"/>
      <c r="M17" s="893"/>
      <c r="N17" s="893"/>
      <c r="O17" s="893">
        <f t="shared" si="0"/>
        <v>0</v>
      </c>
      <c r="P17" s="883"/>
      <c r="Q17" s="883"/>
      <c r="R17" s="883"/>
      <c r="S17" s="883"/>
      <c r="T17" s="883"/>
      <c r="U17" s="883"/>
      <c r="V17" s="883"/>
      <c r="W17" s="883"/>
      <c r="X17" s="883"/>
      <c r="Y17" s="883"/>
    </row>
    <row r="18" spans="1:25" s="883" customFormat="1" ht="15.75">
      <c r="A18" s="831" t="s">
        <v>22</v>
      </c>
      <c r="B18" s="832" t="s">
        <v>23</v>
      </c>
      <c r="C18" s="893">
        <v>480</v>
      </c>
      <c r="D18" s="893">
        <v>0</v>
      </c>
      <c r="E18" s="893">
        <v>259</v>
      </c>
      <c r="F18" s="893">
        <v>0</v>
      </c>
      <c r="G18" s="893">
        <v>317</v>
      </c>
      <c r="H18" s="893">
        <v>422</v>
      </c>
      <c r="I18" s="893">
        <v>23</v>
      </c>
      <c r="J18" s="893">
        <v>0</v>
      </c>
      <c r="K18" s="893">
        <v>817</v>
      </c>
      <c r="L18" s="893">
        <v>186</v>
      </c>
      <c r="M18" s="893">
        <v>0</v>
      </c>
      <c r="N18" s="893">
        <v>360</v>
      </c>
      <c r="O18" s="893">
        <f t="shared" si="0"/>
        <v>2864</v>
      </c>
    </row>
    <row r="19" spans="1:25" s="883" customFormat="1" ht="15.75">
      <c r="A19" s="831" t="s">
        <v>24</v>
      </c>
      <c r="B19" s="832" t="s">
        <v>186</v>
      </c>
      <c r="C19" s="893">
        <v>910</v>
      </c>
      <c r="D19" s="893">
        <v>0</v>
      </c>
      <c r="E19" s="893">
        <v>191</v>
      </c>
      <c r="F19" s="893">
        <v>22</v>
      </c>
      <c r="G19" s="893">
        <v>218</v>
      </c>
      <c r="H19" s="893">
        <v>347</v>
      </c>
      <c r="I19" s="893">
        <v>22</v>
      </c>
      <c r="J19" s="893">
        <v>0</v>
      </c>
      <c r="K19" s="893">
        <v>818</v>
      </c>
      <c r="L19" s="893">
        <v>77</v>
      </c>
      <c r="M19" s="893">
        <v>0</v>
      </c>
      <c r="N19" s="893">
        <v>0</v>
      </c>
      <c r="O19" s="893">
        <f t="shared" si="0"/>
        <v>2605</v>
      </c>
    </row>
    <row r="20" spans="1:25" ht="15.75" hidden="1">
      <c r="A20" s="831" t="s">
        <v>187</v>
      </c>
      <c r="B20" s="832" t="s">
        <v>26</v>
      </c>
      <c r="C20" s="893"/>
      <c r="D20" s="893">
        <v>0</v>
      </c>
      <c r="E20" s="893"/>
      <c r="F20" s="893"/>
      <c r="G20" s="893"/>
      <c r="H20" s="893"/>
      <c r="I20" s="893"/>
      <c r="J20" s="893"/>
      <c r="K20" s="893"/>
      <c r="L20" s="893"/>
      <c r="M20" s="893"/>
      <c r="N20" s="893"/>
      <c r="O20" s="893">
        <f t="shared" si="0"/>
        <v>0</v>
      </c>
      <c r="P20" s="883"/>
      <c r="Q20" s="883"/>
      <c r="R20" s="883"/>
      <c r="S20" s="883"/>
      <c r="T20" s="883"/>
      <c r="U20" s="883"/>
      <c r="V20" s="883"/>
      <c r="W20" s="883"/>
      <c r="X20" s="883"/>
      <c r="Y20" s="883"/>
    </row>
    <row r="21" spans="1:25" s="883" customFormat="1" ht="15.75">
      <c r="A21" s="831" t="s">
        <v>27</v>
      </c>
      <c r="B21" s="832" t="s">
        <v>28</v>
      </c>
      <c r="C21" s="893">
        <v>1559</v>
      </c>
      <c r="D21" s="893">
        <v>0</v>
      </c>
      <c r="E21" s="893">
        <v>305</v>
      </c>
      <c r="F21" s="893">
        <v>50</v>
      </c>
      <c r="G21" s="893">
        <v>652</v>
      </c>
      <c r="H21" s="893">
        <v>928</v>
      </c>
      <c r="I21" s="893">
        <v>0</v>
      </c>
      <c r="J21" s="893">
        <v>206</v>
      </c>
      <c r="K21" s="893">
        <v>955</v>
      </c>
      <c r="L21" s="893">
        <v>0</v>
      </c>
      <c r="M21" s="893">
        <v>267</v>
      </c>
      <c r="N21" s="893">
        <v>58</v>
      </c>
      <c r="O21" s="893">
        <f t="shared" si="0"/>
        <v>4980</v>
      </c>
    </row>
    <row r="22" spans="1:25" s="883" customFormat="1" ht="16.5" thickBot="1">
      <c r="A22" s="831" t="s">
        <v>188</v>
      </c>
      <c r="B22" s="832" t="s">
        <v>189</v>
      </c>
      <c r="C22" s="893">
        <v>743</v>
      </c>
      <c r="D22" s="893">
        <v>0</v>
      </c>
      <c r="E22" s="893">
        <v>256</v>
      </c>
      <c r="F22" s="893">
        <v>15</v>
      </c>
      <c r="G22" s="893">
        <v>307</v>
      </c>
      <c r="H22" s="893">
        <v>150</v>
      </c>
      <c r="I22" s="893">
        <v>2</v>
      </c>
      <c r="J22" s="893">
        <v>0</v>
      </c>
      <c r="K22" s="893">
        <v>476</v>
      </c>
      <c r="L22" s="893">
        <v>12</v>
      </c>
      <c r="M22" s="893">
        <v>0</v>
      </c>
      <c r="N22" s="893">
        <v>866</v>
      </c>
      <c r="O22" s="893">
        <f t="shared" si="0"/>
        <v>2827</v>
      </c>
    </row>
    <row r="23" spans="1:25" s="883" customFormat="1" ht="16.5" hidden="1" thickBot="1">
      <c r="A23" s="831" t="s">
        <v>190</v>
      </c>
      <c r="B23" s="832" t="s">
        <v>31</v>
      </c>
      <c r="C23" s="893"/>
      <c r="D23" s="893"/>
      <c r="E23" s="893"/>
      <c r="F23" s="893"/>
      <c r="G23" s="893"/>
      <c r="H23" s="893"/>
      <c r="I23" s="893"/>
      <c r="J23" s="893"/>
      <c r="K23" s="893"/>
      <c r="L23" s="893"/>
      <c r="M23" s="893"/>
      <c r="N23" s="893"/>
      <c r="O23" s="893">
        <f t="shared" si="0"/>
        <v>0</v>
      </c>
      <c r="Y23" s="883" t="s">
        <v>780</v>
      </c>
    </row>
    <row r="24" spans="1:25" s="883" customFormat="1" ht="16.5" hidden="1" thickBot="1">
      <c r="A24" s="831" t="s">
        <v>202</v>
      </c>
      <c r="B24" s="832" t="s">
        <v>33</v>
      </c>
      <c r="C24" s="893"/>
      <c r="D24" s="893">
        <v>0</v>
      </c>
      <c r="E24" s="893"/>
      <c r="F24" s="893"/>
      <c r="G24" s="893"/>
      <c r="H24" s="893"/>
      <c r="I24" s="893"/>
      <c r="J24" s="893"/>
      <c r="K24" s="893"/>
      <c r="L24" s="893"/>
      <c r="M24" s="893"/>
      <c r="N24" s="893"/>
      <c r="O24" s="893">
        <f t="shared" si="0"/>
        <v>0</v>
      </c>
    </row>
    <row r="25" spans="1:25" s="883" customFormat="1" ht="16.5" hidden="1" thickBot="1">
      <c r="A25" s="831" t="s">
        <v>191</v>
      </c>
      <c r="B25" s="832" t="s">
        <v>35</v>
      </c>
      <c r="C25" s="893"/>
      <c r="D25" s="893">
        <v>0</v>
      </c>
      <c r="E25" s="893"/>
      <c r="F25" s="893"/>
      <c r="G25" s="893"/>
      <c r="H25" s="893"/>
      <c r="I25" s="893"/>
      <c r="J25" s="893"/>
      <c r="K25" s="893"/>
      <c r="L25" s="893"/>
      <c r="M25" s="893"/>
      <c r="N25" s="893"/>
      <c r="O25" s="893">
        <f t="shared" si="0"/>
        <v>0</v>
      </c>
    </row>
    <row r="26" spans="1:25" s="883" customFormat="1" ht="16.5" hidden="1" thickBot="1">
      <c r="A26" s="836" t="s">
        <v>781</v>
      </c>
      <c r="B26" s="837" t="s">
        <v>37</v>
      </c>
      <c r="C26" s="894"/>
      <c r="D26" s="894"/>
      <c r="E26" s="894"/>
      <c r="F26" s="894"/>
      <c r="G26" s="894"/>
      <c r="H26" s="894"/>
      <c r="I26" s="894"/>
      <c r="J26" s="894"/>
      <c r="K26" s="894"/>
      <c r="L26" s="894"/>
      <c r="M26" s="894"/>
      <c r="N26" s="894"/>
      <c r="O26" s="894"/>
      <c r="Y26" s="883" t="s">
        <v>780</v>
      </c>
    </row>
    <row r="27" spans="1:25" s="883" customFormat="1" ht="15.75">
      <c r="A27" s="839" t="s">
        <v>66</v>
      </c>
      <c r="B27" s="840" t="s">
        <v>39</v>
      </c>
      <c r="C27" s="895">
        <f>SUM(C7:C26)</f>
        <v>106054</v>
      </c>
      <c r="D27" s="895">
        <f t="shared" ref="D27:N27" si="1">SUM(D7:D26)</f>
        <v>12237</v>
      </c>
      <c r="E27" s="895">
        <f t="shared" si="1"/>
        <v>33998</v>
      </c>
      <c r="F27" s="895">
        <f t="shared" si="1"/>
        <v>18930</v>
      </c>
      <c r="G27" s="895">
        <f t="shared" si="1"/>
        <v>54982</v>
      </c>
      <c r="H27" s="895">
        <f t="shared" si="1"/>
        <v>57841</v>
      </c>
      <c r="I27" s="895">
        <f t="shared" si="1"/>
        <v>11621</v>
      </c>
      <c r="J27" s="895">
        <f t="shared" si="1"/>
        <v>12377</v>
      </c>
      <c r="K27" s="895">
        <f t="shared" si="1"/>
        <v>110380</v>
      </c>
      <c r="L27" s="895">
        <f t="shared" si="1"/>
        <v>25889</v>
      </c>
      <c r="M27" s="895">
        <f t="shared" si="1"/>
        <v>7378</v>
      </c>
      <c r="N27" s="895">
        <f t="shared" si="1"/>
        <v>14974</v>
      </c>
      <c r="O27" s="895">
        <f t="shared" si="0"/>
        <v>466661</v>
      </c>
    </row>
    <row r="28" spans="1:25" ht="15.75">
      <c r="A28" s="896" t="s">
        <v>1550</v>
      </c>
      <c r="B28" s="885"/>
      <c r="C28" s="897"/>
      <c r="D28" s="897"/>
      <c r="E28" s="883"/>
      <c r="F28" s="883"/>
      <c r="G28" s="883"/>
      <c r="H28" s="883"/>
      <c r="I28" s="883"/>
      <c r="J28" s="883"/>
      <c r="K28" s="883"/>
      <c r="L28" s="883"/>
      <c r="M28" s="883"/>
      <c r="N28" s="883"/>
      <c r="O28" s="883"/>
      <c r="P28" s="883"/>
      <c r="Q28" s="883"/>
      <c r="R28" s="883"/>
      <c r="S28" s="883"/>
      <c r="T28" s="883"/>
      <c r="U28" s="883"/>
      <c r="V28" s="883"/>
      <c r="W28" s="883"/>
      <c r="X28" s="883"/>
      <c r="Y28" s="883"/>
    </row>
    <row r="29" spans="1:25" ht="15.75" hidden="1">
      <c r="A29" s="896" t="s">
        <v>782</v>
      </c>
      <c r="B29" s="885"/>
      <c r="C29" s="897"/>
      <c r="D29" s="897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</row>
    <row r="30" spans="1:25" ht="15.75">
      <c r="A30" s="883"/>
      <c r="B30" s="885"/>
      <c r="C30" s="897"/>
      <c r="D30" s="897"/>
      <c r="E30" s="883"/>
      <c r="F30" s="883"/>
      <c r="G30" s="883"/>
      <c r="H30" s="883"/>
      <c r="I30" s="883"/>
      <c r="J30" s="883"/>
      <c r="K30" s="883"/>
      <c r="L30" s="883"/>
      <c r="M30" s="883"/>
      <c r="N30" s="883"/>
      <c r="O30" s="883"/>
      <c r="P30" s="883"/>
      <c r="Q30" s="883"/>
      <c r="R30" s="883"/>
      <c r="S30" s="883"/>
      <c r="T30" s="883"/>
      <c r="U30" s="883"/>
      <c r="V30" s="883"/>
      <c r="W30" s="883"/>
      <c r="X30" s="883"/>
      <c r="Y30" s="883"/>
    </row>
    <row r="31" spans="1: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</sheetData>
  <mergeCells count="1">
    <mergeCell ref="C4:N4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8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AE66"/>
  <sheetViews>
    <sheetView rightToLeft="1" view="pageBreakPreview" zoomScale="60" zoomScaleNormal="100" workbookViewId="0">
      <selection activeCell="U28" sqref="U28"/>
    </sheetView>
  </sheetViews>
  <sheetFormatPr defaultColWidth="6.7109375" defaultRowHeight="12.75"/>
  <cols>
    <col min="1" max="1" width="28.140625" style="913" customWidth="1"/>
    <col min="2" max="2" width="25.140625" style="914" customWidth="1"/>
    <col min="3" max="3" width="19.5703125" style="10" customWidth="1"/>
    <col min="4" max="4" width="21.85546875" style="10" customWidth="1"/>
    <col min="5" max="256" width="6.7109375" style="10"/>
    <col min="257" max="257" width="28.140625" style="10" customWidth="1"/>
    <col min="258" max="258" width="25.140625" style="10" customWidth="1"/>
    <col min="259" max="259" width="19.5703125" style="10" customWidth="1"/>
    <col min="260" max="260" width="21.85546875" style="10" customWidth="1"/>
    <col min="261" max="512" width="6.7109375" style="10"/>
    <col min="513" max="513" width="28.140625" style="10" customWidth="1"/>
    <col min="514" max="514" width="25.140625" style="10" customWidth="1"/>
    <col min="515" max="515" width="19.5703125" style="10" customWidth="1"/>
    <col min="516" max="516" width="21.85546875" style="10" customWidth="1"/>
    <col min="517" max="768" width="6.7109375" style="10"/>
    <col min="769" max="769" width="28.140625" style="10" customWidth="1"/>
    <col min="770" max="770" width="25.140625" style="10" customWidth="1"/>
    <col min="771" max="771" width="19.5703125" style="10" customWidth="1"/>
    <col min="772" max="772" width="21.85546875" style="10" customWidth="1"/>
    <col min="773" max="1024" width="6.7109375" style="10"/>
    <col min="1025" max="1025" width="28.140625" style="10" customWidth="1"/>
    <col min="1026" max="1026" width="25.140625" style="10" customWidth="1"/>
    <col min="1027" max="1027" width="19.5703125" style="10" customWidth="1"/>
    <col min="1028" max="1028" width="21.85546875" style="10" customWidth="1"/>
    <col min="1029" max="1280" width="6.7109375" style="10"/>
    <col min="1281" max="1281" width="28.140625" style="10" customWidth="1"/>
    <col min="1282" max="1282" width="25.140625" style="10" customWidth="1"/>
    <col min="1283" max="1283" width="19.5703125" style="10" customWidth="1"/>
    <col min="1284" max="1284" width="21.85546875" style="10" customWidth="1"/>
    <col min="1285" max="1536" width="6.7109375" style="10"/>
    <col min="1537" max="1537" width="28.140625" style="10" customWidth="1"/>
    <col min="1538" max="1538" width="25.140625" style="10" customWidth="1"/>
    <col min="1539" max="1539" width="19.5703125" style="10" customWidth="1"/>
    <col min="1540" max="1540" width="21.85546875" style="10" customWidth="1"/>
    <col min="1541" max="1792" width="6.7109375" style="10"/>
    <col min="1793" max="1793" width="28.140625" style="10" customWidth="1"/>
    <col min="1794" max="1794" width="25.140625" style="10" customWidth="1"/>
    <col min="1795" max="1795" width="19.5703125" style="10" customWidth="1"/>
    <col min="1796" max="1796" width="21.85546875" style="10" customWidth="1"/>
    <col min="1797" max="2048" width="6.7109375" style="10"/>
    <col min="2049" max="2049" width="28.140625" style="10" customWidth="1"/>
    <col min="2050" max="2050" width="25.140625" style="10" customWidth="1"/>
    <col min="2051" max="2051" width="19.5703125" style="10" customWidth="1"/>
    <col min="2052" max="2052" width="21.85546875" style="10" customWidth="1"/>
    <col min="2053" max="2304" width="6.7109375" style="10"/>
    <col min="2305" max="2305" width="28.140625" style="10" customWidth="1"/>
    <col min="2306" max="2306" width="25.140625" style="10" customWidth="1"/>
    <col min="2307" max="2307" width="19.5703125" style="10" customWidth="1"/>
    <col min="2308" max="2308" width="21.85546875" style="10" customWidth="1"/>
    <col min="2309" max="2560" width="6.7109375" style="10"/>
    <col min="2561" max="2561" width="28.140625" style="10" customWidth="1"/>
    <col min="2562" max="2562" width="25.140625" style="10" customWidth="1"/>
    <col min="2563" max="2563" width="19.5703125" style="10" customWidth="1"/>
    <col min="2564" max="2564" width="21.85546875" style="10" customWidth="1"/>
    <col min="2565" max="2816" width="6.7109375" style="10"/>
    <col min="2817" max="2817" width="28.140625" style="10" customWidth="1"/>
    <col min="2818" max="2818" width="25.140625" style="10" customWidth="1"/>
    <col min="2819" max="2819" width="19.5703125" style="10" customWidth="1"/>
    <col min="2820" max="2820" width="21.85546875" style="10" customWidth="1"/>
    <col min="2821" max="3072" width="6.7109375" style="10"/>
    <col min="3073" max="3073" width="28.140625" style="10" customWidth="1"/>
    <col min="3074" max="3074" width="25.140625" style="10" customWidth="1"/>
    <col min="3075" max="3075" width="19.5703125" style="10" customWidth="1"/>
    <col min="3076" max="3076" width="21.85546875" style="10" customWidth="1"/>
    <col min="3077" max="3328" width="6.7109375" style="10"/>
    <col min="3329" max="3329" width="28.140625" style="10" customWidth="1"/>
    <col min="3330" max="3330" width="25.140625" style="10" customWidth="1"/>
    <col min="3331" max="3331" width="19.5703125" style="10" customWidth="1"/>
    <col min="3332" max="3332" width="21.85546875" style="10" customWidth="1"/>
    <col min="3333" max="3584" width="6.7109375" style="10"/>
    <col min="3585" max="3585" width="28.140625" style="10" customWidth="1"/>
    <col min="3586" max="3586" width="25.140625" style="10" customWidth="1"/>
    <col min="3587" max="3587" width="19.5703125" style="10" customWidth="1"/>
    <col min="3588" max="3588" width="21.85546875" style="10" customWidth="1"/>
    <col min="3589" max="3840" width="6.7109375" style="10"/>
    <col min="3841" max="3841" width="28.140625" style="10" customWidth="1"/>
    <col min="3842" max="3842" width="25.140625" style="10" customWidth="1"/>
    <col min="3843" max="3843" width="19.5703125" style="10" customWidth="1"/>
    <col min="3844" max="3844" width="21.85546875" style="10" customWidth="1"/>
    <col min="3845" max="4096" width="6.7109375" style="10"/>
    <col min="4097" max="4097" width="28.140625" style="10" customWidth="1"/>
    <col min="4098" max="4098" width="25.140625" style="10" customWidth="1"/>
    <col min="4099" max="4099" width="19.5703125" style="10" customWidth="1"/>
    <col min="4100" max="4100" width="21.85546875" style="10" customWidth="1"/>
    <col min="4101" max="4352" width="6.7109375" style="10"/>
    <col min="4353" max="4353" width="28.140625" style="10" customWidth="1"/>
    <col min="4354" max="4354" width="25.140625" style="10" customWidth="1"/>
    <col min="4355" max="4355" width="19.5703125" style="10" customWidth="1"/>
    <col min="4356" max="4356" width="21.85546875" style="10" customWidth="1"/>
    <col min="4357" max="4608" width="6.7109375" style="10"/>
    <col min="4609" max="4609" width="28.140625" style="10" customWidth="1"/>
    <col min="4610" max="4610" width="25.140625" style="10" customWidth="1"/>
    <col min="4611" max="4611" width="19.5703125" style="10" customWidth="1"/>
    <col min="4612" max="4612" width="21.85546875" style="10" customWidth="1"/>
    <col min="4613" max="4864" width="6.7109375" style="10"/>
    <col min="4865" max="4865" width="28.140625" style="10" customWidth="1"/>
    <col min="4866" max="4866" width="25.140625" style="10" customWidth="1"/>
    <col min="4867" max="4867" width="19.5703125" style="10" customWidth="1"/>
    <col min="4868" max="4868" width="21.85546875" style="10" customWidth="1"/>
    <col min="4869" max="5120" width="6.7109375" style="10"/>
    <col min="5121" max="5121" width="28.140625" style="10" customWidth="1"/>
    <col min="5122" max="5122" width="25.140625" style="10" customWidth="1"/>
    <col min="5123" max="5123" width="19.5703125" style="10" customWidth="1"/>
    <col min="5124" max="5124" width="21.85546875" style="10" customWidth="1"/>
    <col min="5125" max="5376" width="6.7109375" style="10"/>
    <col min="5377" max="5377" width="28.140625" style="10" customWidth="1"/>
    <col min="5378" max="5378" width="25.140625" style="10" customWidth="1"/>
    <col min="5379" max="5379" width="19.5703125" style="10" customWidth="1"/>
    <col min="5380" max="5380" width="21.85546875" style="10" customWidth="1"/>
    <col min="5381" max="5632" width="6.7109375" style="10"/>
    <col min="5633" max="5633" width="28.140625" style="10" customWidth="1"/>
    <col min="5634" max="5634" width="25.140625" style="10" customWidth="1"/>
    <col min="5635" max="5635" width="19.5703125" style="10" customWidth="1"/>
    <col min="5636" max="5636" width="21.85546875" style="10" customWidth="1"/>
    <col min="5637" max="5888" width="6.7109375" style="10"/>
    <col min="5889" max="5889" width="28.140625" style="10" customWidth="1"/>
    <col min="5890" max="5890" width="25.140625" style="10" customWidth="1"/>
    <col min="5891" max="5891" width="19.5703125" style="10" customWidth="1"/>
    <col min="5892" max="5892" width="21.85546875" style="10" customWidth="1"/>
    <col min="5893" max="6144" width="6.7109375" style="10"/>
    <col min="6145" max="6145" width="28.140625" style="10" customWidth="1"/>
    <col min="6146" max="6146" width="25.140625" style="10" customWidth="1"/>
    <col min="6147" max="6147" width="19.5703125" style="10" customWidth="1"/>
    <col min="6148" max="6148" width="21.85546875" style="10" customWidth="1"/>
    <col min="6149" max="6400" width="6.7109375" style="10"/>
    <col min="6401" max="6401" width="28.140625" style="10" customWidth="1"/>
    <col min="6402" max="6402" width="25.140625" style="10" customWidth="1"/>
    <col min="6403" max="6403" width="19.5703125" style="10" customWidth="1"/>
    <col min="6404" max="6404" width="21.85546875" style="10" customWidth="1"/>
    <col min="6405" max="6656" width="6.7109375" style="10"/>
    <col min="6657" max="6657" width="28.140625" style="10" customWidth="1"/>
    <col min="6658" max="6658" width="25.140625" style="10" customWidth="1"/>
    <col min="6659" max="6659" width="19.5703125" style="10" customWidth="1"/>
    <col min="6660" max="6660" width="21.85546875" style="10" customWidth="1"/>
    <col min="6661" max="6912" width="6.7109375" style="10"/>
    <col min="6913" max="6913" width="28.140625" style="10" customWidth="1"/>
    <col min="6914" max="6914" width="25.140625" style="10" customWidth="1"/>
    <col min="6915" max="6915" width="19.5703125" style="10" customWidth="1"/>
    <col min="6916" max="6916" width="21.85546875" style="10" customWidth="1"/>
    <col min="6917" max="7168" width="6.7109375" style="10"/>
    <col min="7169" max="7169" width="28.140625" style="10" customWidth="1"/>
    <col min="7170" max="7170" width="25.140625" style="10" customWidth="1"/>
    <col min="7171" max="7171" width="19.5703125" style="10" customWidth="1"/>
    <col min="7172" max="7172" width="21.85546875" style="10" customWidth="1"/>
    <col min="7173" max="7424" width="6.7109375" style="10"/>
    <col min="7425" max="7425" width="28.140625" style="10" customWidth="1"/>
    <col min="7426" max="7426" width="25.140625" style="10" customWidth="1"/>
    <col min="7427" max="7427" width="19.5703125" style="10" customWidth="1"/>
    <col min="7428" max="7428" width="21.85546875" style="10" customWidth="1"/>
    <col min="7429" max="7680" width="6.7109375" style="10"/>
    <col min="7681" max="7681" width="28.140625" style="10" customWidth="1"/>
    <col min="7682" max="7682" width="25.140625" style="10" customWidth="1"/>
    <col min="7683" max="7683" width="19.5703125" style="10" customWidth="1"/>
    <col min="7684" max="7684" width="21.85546875" style="10" customWidth="1"/>
    <col min="7685" max="7936" width="6.7109375" style="10"/>
    <col min="7937" max="7937" width="28.140625" style="10" customWidth="1"/>
    <col min="7938" max="7938" width="25.140625" style="10" customWidth="1"/>
    <col min="7939" max="7939" width="19.5703125" style="10" customWidth="1"/>
    <col min="7940" max="7940" width="21.85546875" style="10" customWidth="1"/>
    <col min="7941" max="8192" width="6.7109375" style="10"/>
    <col min="8193" max="8193" width="28.140625" style="10" customWidth="1"/>
    <col min="8194" max="8194" width="25.140625" style="10" customWidth="1"/>
    <col min="8195" max="8195" width="19.5703125" style="10" customWidth="1"/>
    <col min="8196" max="8196" width="21.85546875" style="10" customWidth="1"/>
    <col min="8197" max="8448" width="6.7109375" style="10"/>
    <col min="8449" max="8449" width="28.140625" style="10" customWidth="1"/>
    <col min="8450" max="8450" width="25.140625" style="10" customWidth="1"/>
    <col min="8451" max="8451" width="19.5703125" style="10" customWidth="1"/>
    <col min="8452" max="8452" width="21.85546875" style="10" customWidth="1"/>
    <col min="8453" max="8704" width="6.7109375" style="10"/>
    <col min="8705" max="8705" width="28.140625" style="10" customWidth="1"/>
    <col min="8706" max="8706" width="25.140625" style="10" customWidth="1"/>
    <col min="8707" max="8707" width="19.5703125" style="10" customWidth="1"/>
    <col min="8708" max="8708" width="21.85546875" style="10" customWidth="1"/>
    <col min="8709" max="8960" width="6.7109375" style="10"/>
    <col min="8961" max="8961" width="28.140625" style="10" customWidth="1"/>
    <col min="8962" max="8962" width="25.140625" style="10" customWidth="1"/>
    <col min="8963" max="8963" width="19.5703125" style="10" customWidth="1"/>
    <col min="8964" max="8964" width="21.85546875" style="10" customWidth="1"/>
    <col min="8965" max="9216" width="6.7109375" style="10"/>
    <col min="9217" max="9217" width="28.140625" style="10" customWidth="1"/>
    <col min="9218" max="9218" width="25.140625" style="10" customWidth="1"/>
    <col min="9219" max="9219" width="19.5703125" style="10" customWidth="1"/>
    <col min="9220" max="9220" width="21.85546875" style="10" customWidth="1"/>
    <col min="9221" max="9472" width="6.7109375" style="10"/>
    <col min="9473" max="9473" width="28.140625" style="10" customWidth="1"/>
    <col min="9474" max="9474" width="25.140625" style="10" customWidth="1"/>
    <col min="9475" max="9475" width="19.5703125" style="10" customWidth="1"/>
    <col min="9476" max="9476" width="21.85546875" style="10" customWidth="1"/>
    <col min="9477" max="9728" width="6.7109375" style="10"/>
    <col min="9729" max="9729" width="28.140625" style="10" customWidth="1"/>
    <col min="9730" max="9730" width="25.140625" style="10" customWidth="1"/>
    <col min="9731" max="9731" width="19.5703125" style="10" customWidth="1"/>
    <col min="9732" max="9732" width="21.85546875" style="10" customWidth="1"/>
    <col min="9733" max="9984" width="6.7109375" style="10"/>
    <col min="9985" max="9985" width="28.140625" style="10" customWidth="1"/>
    <col min="9986" max="9986" width="25.140625" style="10" customWidth="1"/>
    <col min="9987" max="9987" width="19.5703125" style="10" customWidth="1"/>
    <col min="9988" max="9988" width="21.85546875" style="10" customWidth="1"/>
    <col min="9989" max="10240" width="6.7109375" style="10"/>
    <col min="10241" max="10241" width="28.140625" style="10" customWidth="1"/>
    <col min="10242" max="10242" width="25.140625" style="10" customWidth="1"/>
    <col min="10243" max="10243" width="19.5703125" style="10" customWidth="1"/>
    <col min="10244" max="10244" width="21.85546875" style="10" customWidth="1"/>
    <col min="10245" max="10496" width="6.7109375" style="10"/>
    <col min="10497" max="10497" width="28.140625" style="10" customWidth="1"/>
    <col min="10498" max="10498" width="25.140625" style="10" customWidth="1"/>
    <col min="10499" max="10499" width="19.5703125" style="10" customWidth="1"/>
    <col min="10500" max="10500" width="21.85546875" style="10" customWidth="1"/>
    <col min="10501" max="10752" width="6.7109375" style="10"/>
    <col min="10753" max="10753" width="28.140625" style="10" customWidth="1"/>
    <col min="10754" max="10754" width="25.140625" style="10" customWidth="1"/>
    <col min="10755" max="10755" width="19.5703125" style="10" customWidth="1"/>
    <col min="10756" max="10756" width="21.85546875" style="10" customWidth="1"/>
    <col min="10757" max="11008" width="6.7109375" style="10"/>
    <col min="11009" max="11009" width="28.140625" style="10" customWidth="1"/>
    <col min="11010" max="11010" width="25.140625" style="10" customWidth="1"/>
    <col min="11011" max="11011" width="19.5703125" style="10" customWidth="1"/>
    <col min="11012" max="11012" width="21.85546875" style="10" customWidth="1"/>
    <col min="11013" max="11264" width="6.7109375" style="10"/>
    <col min="11265" max="11265" width="28.140625" style="10" customWidth="1"/>
    <col min="11266" max="11266" width="25.140625" style="10" customWidth="1"/>
    <col min="11267" max="11267" width="19.5703125" style="10" customWidth="1"/>
    <col min="11268" max="11268" width="21.85546875" style="10" customWidth="1"/>
    <col min="11269" max="11520" width="6.7109375" style="10"/>
    <col min="11521" max="11521" width="28.140625" style="10" customWidth="1"/>
    <col min="11522" max="11522" width="25.140625" style="10" customWidth="1"/>
    <col min="11523" max="11523" width="19.5703125" style="10" customWidth="1"/>
    <col min="11524" max="11524" width="21.85546875" style="10" customWidth="1"/>
    <col min="11525" max="11776" width="6.7109375" style="10"/>
    <col min="11777" max="11777" width="28.140625" style="10" customWidth="1"/>
    <col min="11778" max="11778" width="25.140625" style="10" customWidth="1"/>
    <col min="11779" max="11779" width="19.5703125" style="10" customWidth="1"/>
    <col min="11780" max="11780" width="21.85546875" style="10" customWidth="1"/>
    <col min="11781" max="12032" width="6.7109375" style="10"/>
    <col min="12033" max="12033" width="28.140625" style="10" customWidth="1"/>
    <col min="12034" max="12034" width="25.140625" style="10" customWidth="1"/>
    <col min="12035" max="12035" width="19.5703125" style="10" customWidth="1"/>
    <col min="12036" max="12036" width="21.85546875" style="10" customWidth="1"/>
    <col min="12037" max="12288" width="6.7109375" style="10"/>
    <col min="12289" max="12289" width="28.140625" style="10" customWidth="1"/>
    <col min="12290" max="12290" width="25.140625" style="10" customWidth="1"/>
    <col min="12291" max="12291" width="19.5703125" style="10" customWidth="1"/>
    <col min="12292" max="12292" width="21.85546875" style="10" customWidth="1"/>
    <col min="12293" max="12544" width="6.7109375" style="10"/>
    <col min="12545" max="12545" width="28.140625" style="10" customWidth="1"/>
    <col min="12546" max="12546" width="25.140625" style="10" customWidth="1"/>
    <col min="12547" max="12547" width="19.5703125" style="10" customWidth="1"/>
    <col min="12548" max="12548" width="21.85546875" style="10" customWidth="1"/>
    <col min="12549" max="12800" width="6.7109375" style="10"/>
    <col min="12801" max="12801" width="28.140625" style="10" customWidth="1"/>
    <col min="12802" max="12802" width="25.140625" style="10" customWidth="1"/>
    <col min="12803" max="12803" width="19.5703125" style="10" customWidth="1"/>
    <col min="12804" max="12804" width="21.85546875" style="10" customWidth="1"/>
    <col min="12805" max="13056" width="6.7109375" style="10"/>
    <col min="13057" max="13057" width="28.140625" style="10" customWidth="1"/>
    <col min="13058" max="13058" width="25.140625" style="10" customWidth="1"/>
    <col min="13059" max="13059" width="19.5703125" style="10" customWidth="1"/>
    <col min="13060" max="13060" width="21.85546875" style="10" customWidth="1"/>
    <col min="13061" max="13312" width="6.7109375" style="10"/>
    <col min="13313" max="13313" width="28.140625" style="10" customWidth="1"/>
    <col min="13314" max="13314" width="25.140625" style="10" customWidth="1"/>
    <col min="13315" max="13315" width="19.5703125" style="10" customWidth="1"/>
    <col min="13316" max="13316" width="21.85546875" style="10" customWidth="1"/>
    <col min="13317" max="13568" width="6.7109375" style="10"/>
    <col min="13569" max="13569" width="28.140625" style="10" customWidth="1"/>
    <col min="13570" max="13570" width="25.140625" style="10" customWidth="1"/>
    <col min="13571" max="13571" width="19.5703125" style="10" customWidth="1"/>
    <col min="13572" max="13572" width="21.85546875" style="10" customWidth="1"/>
    <col min="13573" max="13824" width="6.7109375" style="10"/>
    <col min="13825" max="13825" width="28.140625" style="10" customWidth="1"/>
    <col min="13826" max="13826" width="25.140625" style="10" customWidth="1"/>
    <col min="13827" max="13827" width="19.5703125" style="10" customWidth="1"/>
    <col min="13828" max="13828" width="21.85546875" style="10" customWidth="1"/>
    <col min="13829" max="14080" width="6.7109375" style="10"/>
    <col min="14081" max="14081" width="28.140625" style="10" customWidth="1"/>
    <col min="14082" max="14082" width="25.140625" style="10" customWidth="1"/>
    <col min="14083" max="14083" width="19.5703125" style="10" customWidth="1"/>
    <col min="14084" max="14084" width="21.85546875" style="10" customWidth="1"/>
    <col min="14085" max="14336" width="6.7109375" style="10"/>
    <col min="14337" max="14337" width="28.140625" style="10" customWidth="1"/>
    <col min="14338" max="14338" width="25.140625" style="10" customWidth="1"/>
    <col min="14339" max="14339" width="19.5703125" style="10" customWidth="1"/>
    <col min="14340" max="14340" width="21.85546875" style="10" customWidth="1"/>
    <col min="14341" max="14592" width="6.7109375" style="10"/>
    <col min="14593" max="14593" width="28.140625" style="10" customWidth="1"/>
    <col min="14594" max="14594" width="25.140625" style="10" customWidth="1"/>
    <col min="14595" max="14595" width="19.5703125" style="10" customWidth="1"/>
    <col min="14596" max="14596" width="21.85546875" style="10" customWidth="1"/>
    <col min="14597" max="14848" width="6.7109375" style="10"/>
    <col min="14849" max="14849" width="28.140625" style="10" customWidth="1"/>
    <col min="14850" max="14850" width="25.140625" style="10" customWidth="1"/>
    <col min="14851" max="14851" width="19.5703125" style="10" customWidth="1"/>
    <col min="14852" max="14852" width="21.85546875" style="10" customWidth="1"/>
    <col min="14853" max="15104" width="6.7109375" style="10"/>
    <col min="15105" max="15105" width="28.140625" style="10" customWidth="1"/>
    <col min="15106" max="15106" width="25.140625" style="10" customWidth="1"/>
    <col min="15107" max="15107" width="19.5703125" style="10" customWidth="1"/>
    <col min="15108" max="15108" width="21.85546875" style="10" customWidth="1"/>
    <col min="15109" max="15360" width="6.7109375" style="10"/>
    <col min="15361" max="15361" width="28.140625" style="10" customWidth="1"/>
    <col min="15362" max="15362" width="25.140625" style="10" customWidth="1"/>
    <col min="15363" max="15363" width="19.5703125" style="10" customWidth="1"/>
    <col min="15364" max="15364" width="21.85546875" style="10" customWidth="1"/>
    <col min="15365" max="15616" width="6.7109375" style="10"/>
    <col min="15617" max="15617" width="28.140625" style="10" customWidth="1"/>
    <col min="15618" max="15618" width="25.140625" style="10" customWidth="1"/>
    <col min="15619" max="15619" width="19.5703125" style="10" customWidth="1"/>
    <col min="15620" max="15620" width="21.85546875" style="10" customWidth="1"/>
    <col min="15621" max="15872" width="6.7109375" style="10"/>
    <col min="15873" max="15873" width="28.140625" style="10" customWidth="1"/>
    <col min="15874" max="15874" width="25.140625" style="10" customWidth="1"/>
    <col min="15875" max="15875" width="19.5703125" style="10" customWidth="1"/>
    <col min="15876" max="15876" width="21.85546875" style="10" customWidth="1"/>
    <col min="15877" max="16128" width="6.7109375" style="10"/>
    <col min="16129" max="16129" width="28.140625" style="10" customWidth="1"/>
    <col min="16130" max="16130" width="25.140625" style="10" customWidth="1"/>
    <col min="16131" max="16131" width="19.5703125" style="10" customWidth="1"/>
    <col min="16132" max="16132" width="21.85546875" style="10" customWidth="1"/>
    <col min="16133" max="16384" width="6.7109375" style="10"/>
  </cols>
  <sheetData>
    <row r="1" spans="1:31" ht="33" customHeight="1">
      <c r="A1" s="784" t="s">
        <v>783</v>
      </c>
      <c r="B1" s="784"/>
      <c r="C1" s="784"/>
      <c r="D1" s="784"/>
    </row>
    <row r="2" spans="1:31" ht="33" customHeight="1">
      <c r="A2" s="784" t="s">
        <v>784</v>
      </c>
      <c r="B2" s="784"/>
      <c r="C2" s="784"/>
      <c r="D2" s="784"/>
      <c r="E2" s="898"/>
      <c r="F2" s="898"/>
      <c r="G2" s="898"/>
      <c r="H2" s="898"/>
      <c r="I2" s="898"/>
      <c r="J2" s="1893"/>
      <c r="K2" s="1893"/>
      <c r="L2" s="1893"/>
      <c r="M2" s="1893"/>
      <c r="N2" s="1893"/>
      <c r="O2" s="1893"/>
      <c r="P2" s="1893"/>
      <c r="Q2" s="1893"/>
      <c r="R2" s="1893"/>
      <c r="S2" s="1893"/>
      <c r="T2" s="1893"/>
      <c r="U2" s="1893"/>
      <c r="V2" s="1893"/>
      <c r="W2" s="1893"/>
      <c r="X2" s="1893"/>
      <c r="Y2" s="1893"/>
      <c r="Z2" s="1893"/>
      <c r="AA2" s="1893"/>
      <c r="AB2" s="1893"/>
      <c r="AC2" s="1893"/>
      <c r="AD2" s="1893"/>
      <c r="AE2" s="1893"/>
    </row>
    <row r="3" spans="1:31" ht="17.100000000000001" customHeight="1">
      <c r="A3" s="899" t="s">
        <v>785</v>
      </c>
      <c r="B3" s="900"/>
      <c r="C3" s="901"/>
      <c r="D3" s="902" t="s">
        <v>786</v>
      </c>
    </row>
    <row r="4" spans="1:31" ht="33" customHeight="1">
      <c r="A4" s="1894" t="s">
        <v>40</v>
      </c>
      <c r="B4" s="1896" t="s">
        <v>41</v>
      </c>
      <c r="C4" s="903" t="s">
        <v>787</v>
      </c>
      <c r="D4" s="903" t="s">
        <v>788</v>
      </c>
    </row>
    <row r="5" spans="1:31" ht="45.75" customHeight="1">
      <c r="A5" s="1895"/>
      <c r="B5" s="1897"/>
      <c r="C5" s="904" t="s">
        <v>789</v>
      </c>
      <c r="D5" s="905" t="s">
        <v>790</v>
      </c>
    </row>
    <row r="6" spans="1:31" ht="33" customHeight="1">
      <c r="A6" s="616" t="s">
        <v>175</v>
      </c>
      <c r="B6" s="617" t="s">
        <v>4</v>
      </c>
      <c r="C6" s="906">
        <v>18671</v>
      </c>
      <c r="D6" s="907">
        <v>56004</v>
      </c>
    </row>
    <row r="7" spans="1:31" ht="33" customHeight="1">
      <c r="A7" s="619" t="s">
        <v>176</v>
      </c>
      <c r="B7" s="620" t="s">
        <v>6</v>
      </c>
      <c r="C7" s="908">
        <v>8210</v>
      </c>
      <c r="D7" s="909">
        <v>60342</v>
      </c>
    </row>
    <row r="8" spans="1:31" ht="33" customHeight="1">
      <c r="A8" s="619" t="s">
        <v>177</v>
      </c>
      <c r="B8" s="620" t="s">
        <v>8</v>
      </c>
      <c r="C8" s="908">
        <v>14651</v>
      </c>
      <c r="D8" s="909">
        <v>23529</v>
      </c>
    </row>
    <row r="9" spans="1:31" ht="33" customHeight="1">
      <c r="A9" s="619" t="s">
        <v>178</v>
      </c>
      <c r="B9" s="620" t="s">
        <v>10</v>
      </c>
      <c r="C9" s="908">
        <v>8378</v>
      </c>
      <c r="D9" s="909">
        <v>1103</v>
      </c>
    </row>
    <row r="10" spans="1:31" ht="33" customHeight="1">
      <c r="A10" s="619" t="s">
        <v>179</v>
      </c>
      <c r="B10" s="620" t="s">
        <v>11</v>
      </c>
      <c r="C10" s="908">
        <v>14238</v>
      </c>
      <c r="D10" s="909">
        <v>8059</v>
      </c>
    </row>
    <row r="11" spans="1:31" ht="33" customHeight="1">
      <c r="A11" s="619" t="s">
        <v>180</v>
      </c>
      <c r="B11" s="620" t="s">
        <v>13</v>
      </c>
      <c r="C11" s="908">
        <v>8963</v>
      </c>
      <c r="D11" s="909">
        <v>15001</v>
      </c>
    </row>
    <row r="12" spans="1:31" ht="33" customHeight="1">
      <c r="A12" s="619" t="s">
        <v>182</v>
      </c>
      <c r="B12" s="620" t="s">
        <v>14</v>
      </c>
      <c r="C12" s="908">
        <v>11187</v>
      </c>
      <c r="D12" s="909">
        <v>446444</v>
      </c>
    </row>
    <row r="13" spans="1:31" ht="33" customHeight="1">
      <c r="A13" s="619" t="s">
        <v>183</v>
      </c>
      <c r="B13" s="620" t="s">
        <v>16</v>
      </c>
      <c r="C13" s="908">
        <v>6445</v>
      </c>
      <c r="D13" s="909">
        <v>21692</v>
      </c>
    </row>
    <row r="14" spans="1:31" ht="33" customHeight="1">
      <c r="A14" s="619" t="s">
        <v>200</v>
      </c>
      <c r="B14" s="620" t="s">
        <v>18</v>
      </c>
      <c r="C14" s="908">
        <v>2174</v>
      </c>
      <c r="D14" s="909">
        <v>1590</v>
      </c>
    </row>
    <row r="15" spans="1:31" ht="33" customHeight="1">
      <c r="A15" s="619" t="s">
        <v>184</v>
      </c>
      <c r="B15" s="620" t="s">
        <v>20</v>
      </c>
      <c r="C15" s="908">
        <v>8093</v>
      </c>
      <c r="D15" s="909">
        <v>8533</v>
      </c>
    </row>
    <row r="16" spans="1:31" ht="33" customHeight="1">
      <c r="A16" s="619" t="s">
        <v>45</v>
      </c>
      <c r="B16" s="620" t="s">
        <v>21</v>
      </c>
      <c r="C16" s="908">
        <v>3395</v>
      </c>
      <c r="D16" s="909">
        <v>1189</v>
      </c>
    </row>
    <row r="17" spans="1:5" ht="33" customHeight="1">
      <c r="A17" s="619" t="s">
        <v>185</v>
      </c>
      <c r="B17" s="620" t="s">
        <v>23</v>
      </c>
      <c r="C17" s="908">
        <v>3082</v>
      </c>
      <c r="D17" s="909">
        <v>3737</v>
      </c>
    </row>
    <row r="18" spans="1:5" ht="33" customHeight="1">
      <c r="A18" s="619" t="s">
        <v>24</v>
      </c>
      <c r="B18" s="620" t="s">
        <v>25</v>
      </c>
      <c r="C18" s="908">
        <v>4172</v>
      </c>
      <c r="D18" s="909">
        <v>1890</v>
      </c>
    </row>
    <row r="19" spans="1:5" ht="33" customHeight="1">
      <c r="A19" s="619" t="s">
        <v>187</v>
      </c>
      <c r="B19" s="620" t="s">
        <v>26</v>
      </c>
      <c r="C19" s="908">
        <v>3150</v>
      </c>
      <c r="D19" s="909">
        <v>9982</v>
      </c>
    </row>
    <row r="20" spans="1:5" ht="33" customHeight="1">
      <c r="A20" s="619" t="s">
        <v>27</v>
      </c>
      <c r="B20" s="620" t="s">
        <v>28</v>
      </c>
      <c r="C20" s="908">
        <v>4444</v>
      </c>
      <c r="D20" s="909">
        <v>8786</v>
      </c>
    </row>
    <row r="21" spans="1:5" ht="33" customHeight="1">
      <c r="A21" s="619" t="s">
        <v>188</v>
      </c>
      <c r="B21" s="620" t="s">
        <v>189</v>
      </c>
      <c r="C21" s="908">
        <v>4167</v>
      </c>
      <c r="D21" s="909">
        <v>5756</v>
      </c>
    </row>
    <row r="22" spans="1:5" ht="33" customHeight="1">
      <c r="A22" s="619" t="s">
        <v>190</v>
      </c>
      <c r="B22" s="620" t="s">
        <v>295</v>
      </c>
      <c r="C22" s="908">
        <v>4448</v>
      </c>
      <c r="D22" s="909">
        <v>1436</v>
      </c>
    </row>
    <row r="23" spans="1:5" ht="33" customHeight="1">
      <c r="A23" s="619" t="s">
        <v>202</v>
      </c>
      <c r="B23" s="620" t="s">
        <v>33</v>
      </c>
      <c r="C23" s="908">
        <v>2698</v>
      </c>
      <c r="D23" s="909">
        <v>22613</v>
      </c>
    </row>
    <row r="24" spans="1:5" ht="33" customHeight="1">
      <c r="A24" s="619" t="s">
        <v>34</v>
      </c>
      <c r="B24" s="620" t="s">
        <v>549</v>
      </c>
      <c r="C24" s="908">
        <v>1435</v>
      </c>
      <c r="D24" s="909">
        <v>11031</v>
      </c>
    </row>
    <row r="25" spans="1:5" ht="33" customHeight="1">
      <c r="A25" s="623" t="s">
        <v>36</v>
      </c>
      <c r="B25" s="624" t="s">
        <v>37</v>
      </c>
      <c r="C25" s="910">
        <v>1212</v>
      </c>
      <c r="D25" s="911">
        <v>1700</v>
      </c>
    </row>
    <row r="26" spans="1:5" ht="33" customHeight="1">
      <c r="A26" s="621" t="s">
        <v>66</v>
      </c>
      <c r="B26" s="622" t="s">
        <v>39</v>
      </c>
      <c r="C26" s="912">
        <f>SUM(C6:C25)</f>
        <v>133213</v>
      </c>
      <c r="D26" s="912">
        <f>SUM(D6:D25)</f>
        <v>710417</v>
      </c>
    </row>
    <row r="27" spans="1:5" ht="33" customHeight="1">
      <c r="A27" s="1836" t="s">
        <v>550</v>
      </c>
      <c r="B27" s="1836"/>
      <c r="C27" s="1837" t="s">
        <v>551</v>
      </c>
      <c r="D27" s="1837"/>
    </row>
    <row r="28" spans="1:5" ht="33" hidden="1" customHeight="1">
      <c r="D28" s="915"/>
    </row>
    <row r="29" spans="1:5" ht="33" hidden="1" customHeight="1">
      <c r="A29" s="6" t="s">
        <v>3</v>
      </c>
      <c r="B29" s="6"/>
      <c r="C29" s="594"/>
      <c r="D29" s="594">
        <v>12771</v>
      </c>
      <c r="E29" s="6">
        <v>30942</v>
      </c>
    </row>
    <row r="30" spans="1:5" ht="33" hidden="1" customHeight="1">
      <c r="A30" s="6" t="s">
        <v>264</v>
      </c>
      <c r="B30" s="6"/>
      <c r="C30" s="6"/>
      <c r="D30" s="10">
        <v>1311</v>
      </c>
      <c r="E30" s="10">
        <v>20127</v>
      </c>
    </row>
    <row r="31" spans="1:5" ht="33" hidden="1" customHeight="1">
      <c r="A31" s="6" t="s">
        <v>263</v>
      </c>
      <c r="B31" s="6"/>
      <c r="C31" s="6"/>
      <c r="D31" s="10">
        <v>4589</v>
      </c>
      <c r="E31" s="10">
        <v>4935</v>
      </c>
    </row>
    <row r="32" spans="1:5" ht="33" hidden="1" customHeight="1">
      <c r="A32" s="6" t="s">
        <v>250</v>
      </c>
      <c r="B32" s="6"/>
      <c r="C32" s="6"/>
      <c r="D32" s="594">
        <f>SUM(D29:D31)</f>
        <v>18671</v>
      </c>
      <c r="E32" s="594">
        <f>SUM(E29:E31)</f>
        <v>56004</v>
      </c>
    </row>
    <row r="33" spans="1:5" ht="33" hidden="1" customHeight="1">
      <c r="A33" s="6"/>
      <c r="B33" s="6"/>
      <c r="C33" s="6"/>
      <c r="D33" s="6"/>
      <c r="E33" s="6"/>
    </row>
    <row r="34" spans="1:5" ht="33" hidden="1" customHeight="1">
      <c r="A34" s="6" t="s">
        <v>552</v>
      </c>
      <c r="B34" s="6"/>
      <c r="C34" s="6"/>
      <c r="D34" s="6">
        <v>6220</v>
      </c>
      <c r="E34" s="6">
        <v>10690</v>
      </c>
    </row>
    <row r="35" spans="1:5" ht="33" hidden="1" customHeight="1">
      <c r="A35" s="6" t="s">
        <v>553</v>
      </c>
      <c r="B35" s="6"/>
      <c r="C35" s="6"/>
      <c r="D35" s="10">
        <v>1990</v>
      </c>
      <c r="E35" s="10">
        <v>49652</v>
      </c>
    </row>
    <row r="36" spans="1:5" ht="33" hidden="1" customHeight="1">
      <c r="A36" s="6" t="s">
        <v>250</v>
      </c>
      <c r="B36" s="6"/>
      <c r="C36" s="6"/>
      <c r="D36" s="6">
        <f>SUM(D34:D35)</f>
        <v>8210</v>
      </c>
      <c r="E36" s="6">
        <f>SUM(E34:E35)</f>
        <v>60342</v>
      </c>
    </row>
    <row r="37" spans="1:5" ht="33" hidden="1" customHeight="1">
      <c r="A37" s="6"/>
      <c r="B37" s="6"/>
      <c r="C37" s="6"/>
      <c r="D37" s="6"/>
      <c r="E37" s="6"/>
    </row>
    <row r="38" spans="1:5" ht="33" hidden="1" customHeight="1">
      <c r="A38" s="6" t="s">
        <v>44</v>
      </c>
      <c r="B38" s="6"/>
      <c r="C38" s="6"/>
      <c r="D38" s="6">
        <v>10119</v>
      </c>
      <c r="E38" s="6">
        <v>11912</v>
      </c>
    </row>
    <row r="39" spans="1:5" ht="33" hidden="1" customHeight="1">
      <c r="A39" s="6" t="s">
        <v>264</v>
      </c>
      <c r="B39" s="6"/>
      <c r="C39" s="6"/>
      <c r="D39" s="10">
        <v>1068</v>
      </c>
      <c r="E39" s="10">
        <v>434532</v>
      </c>
    </row>
    <row r="40" spans="1:5" ht="33" hidden="1" customHeight="1">
      <c r="A40" s="6" t="s">
        <v>250</v>
      </c>
      <c r="B40" s="6"/>
      <c r="C40" s="6"/>
      <c r="D40" s="6">
        <f>SUM(D38:D39)</f>
        <v>11187</v>
      </c>
      <c r="E40" s="6">
        <f>SUM(E38:E39)</f>
        <v>446444</v>
      </c>
    </row>
    <row r="41" spans="1:5" ht="33" hidden="1" customHeight="1"/>
    <row r="42" spans="1:5" ht="33" hidden="1" customHeight="1"/>
    <row r="43" spans="1:5" ht="33" hidden="1" customHeight="1"/>
    <row r="44" spans="1:5" ht="33" hidden="1" customHeight="1"/>
    <row r="45" spans="1:5" ht="33" hidden="1" customHeight="1"/>
    <row r="46" spans="1:5" ht="33" hidden="1" customHeight="1"/>
    <row r="47" spans="1:5" ht="33" hidden="1" customHeight="1"/>
    <row r="48" spans="1:5" ht="33" hidden="1" customHeight="1"/>
    <row r="49" ht="33" hidden="1" customHeight="1"/>
    <row r="50" ht="33" hidden="1" customHeight="1"/>
    <row r="51" ht="33" hidden="1" customHeight="1"/>
    <row r="52" ht="33" hidden="1" customHeight="1"/>
    <row r="53" ht="33" hidden="1" customHeight="1"/>
    <row r="54" ht="33" hidden="1" customHeight="1"/>
    <row r="55" ht="33" hidden="1" customHeight="1"/>
    <row r="56" ht="33" hidden="1" customHeight="1"/>
    <row r="57" ht="33" hidden="1" customHeight="1"/>
    <row r="58" ht="33" hidden="1" customHeight="1"/>
    <row r="59" ht="33" hidden="1" customHeight="1"/>
    <row r="60" ht="33" hidden="1" customHeight="1"/>
    <row r="61" ht="33" hidden="1" customHeight="1"/>
    <row r="62" ht="33" hidden="1" customHeight="1"/>
    <row r="63" ht="33" hidden="1" customHeight="1"/>
    <row r="64" ht="33" hidden="1" customHeight="1"/>
    <row r="65" ht="33" hidden="1" customHeight="1"/>
    <row r="66" ht="33" hidden="1" customHeight="1"/>
  </sheetData>
  <mergeCells count="6">
    <mergeCell ref="J2:AA2"/>
    <mergeCell ref="AB2:AE2"/>
    <mergeCell ref="A4:A5"/>
    <mergeCell ref="B4:B5"/>
    <mergeCell ref="A27:B27"/>
    <mergeCell ref="C27:D27"/>
  </mergeCells>
  <pageMargins left="0.7" right="0.7" top="0.75" bottom="0.75" header="0.3" footer="0.3"/>
  <pageSetup paperSize="9" scale="8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J34"/>
  <sheetViews>
    <sheetView showGridLines="0" rightToLeft="1" zoomScaleNormal="100" workbookViewId="0">
      <selection activeCell="U28" sqref="U28"/>
    </sheetView>
  </sheetViews>
  <sheetFormatPr defaultRowHeight="20.100000000000001" customHeight="1"/>
  <cols>
    <col min="1" max="1" width="10.42578125" style="13" customWidth="1"/>
    <col min="2" max="2" width="13.28515625" style="13" customWidth="1"/>
    <col min="3" max="3" width="12.42578125" style="13" customWidth="1"/>
    <col min="4" max="4" width="12.140625" style="13" customWidth="1"/>
    <col min="5" max="5" width="15.140625" style="13" customWidth="1"/>
    <col min="6" max="6" width="12.28515625" style="13" customWidth="1"/>
    <col min="7" max="7" width="11" style="13" customWidth="1"/>
    <col min="8" max="8" width="10" style="13" customWidth="1"/>
    <col min="9" max="9" width="11.140625" style="13" customWidth="1"/>
    <col min="10" max="10" width="9.42578125" style="13" customWidth="1"/>
    <col min="11" max="11" width="7.5703125" style="13" customWidth="1"/>
    <col min="12" max="24" width="8" style="13" customWidth="1"/>
    <col min="25" max="256" width="9" style="13"/>
    <col min="257" max="257" width="10.42578125" style="13" customWidth="1"/>
    <col min="258" max="258" width="13.28515625" style="13" customWidth="1"/>
    <col min="259" max="259" width="12.42578125" style="13" customWidth="1"/>
    <col min="260" max="260" width="12.140625" style="13" customWidth="1"/>
    <col min="261" max="261" width="15.140625" style="13" customWidth="1"/>
    <col min="262" max="262" width="12.28515625" style="13" customWidth="1"/>
    <col min="263" max="263" width="11" style="13" customWidth="1"/>
    <col min="264" max="264" width="10" style="13" customWidth="1"/>
    <col min="265" max="265" width="11.140625" style="13" customWidth="1"/>
    <col min="266" max="266" width="9.42578125" style="13" customWidth="1"/>
    <col min="267" max="267" width="7.5703125" style="13" customWidth="1"/>
    <col min="268" max="280" width="8" style="13" customWidth="1"/>
    <col min="281" max="512" width="9" style="13"/>
    <col min="513" max="513" width="10.42578125" style="13" customWidth="1"/>
    <col min="514" max="514" width="13.28515625" style="13" customWidth="1"/>
    <col min="515" max="515" width="12.42578125" style="13" customWidth="1"/>
    <col min="516" max="516" width="12.140625" style="13" customWidth="1"/>
    <col min="517" max="517" width="15.140625" style="13" customWidth="1"/>
    <col min="518" max="518" width="12.28515625" style="13" customWidth="1"/>
    <col min="519" max="519" width="11" style="13" customWidth="1"/>
    <col min="520" max="520" width="10" style="13" customWidth="1"/>
    <col min="521" max="521" width="11.140625" style="13" customWidth="1"/>
    <col min="522" max="522" width="9.42578125" style="13" customWidth="1"/>
    <col min="523" max="523" width="7.5703125" style="13" customWidth="1"/>
    <col min="524" max="536" width="8" style="13" customWidth="1"/>
    <col min="537" max="768" width="9" style="13"/>
    <col min="769" max="769" width="10.42578125" style="13" customWidth="1"/>
    <col min="770" max="770" width="13.28515625" style="13" customWidth="1"/>
    <col min="771" max="771" width="12.42578125" style="13" customWidth="1"/>
    <col min="772" max="772" width="12.140625" style="13" customWidth="1"/>
    <col min="773" max="773" width="15.140625" style="13" customWidth="1"/>
    <col min="774" max="774" width="12.28515625" style="13" customWidth="1"/>
    <col min="775" max="775" width="11" style="13" customWidth="1"/>
    <col min="776" max="776" width="10" style="13" customWidth="1"/>
    <col min="777" max="777" width="11.140625" style="13" customWidth="1"/>
    <col min="778" max="778" width="9.42578125" style="13" customWidth="1"/>
    <col min="779" max="779" width="7.5703125" style="13" customWidth="1"/>
    <col min="780" max="792" width="8" style="13" customWidth="1"/>
    <col min="793" max="1024" width="9" style="13"/>
    <col min="1025" max="1025" width="10.42578125" style="13" customWidth="1"/>
    <col min="1026" max="1026" width="13.28515625" style="13" customWidth="1"/>
    <col min="1027" max="1027" width="12.42578125" style="13" customWidth="1"/>
    <col min="1028" max="1028" width="12.140625" style="13" customWidth="1"/>
    <col min="1029" max="1029" width="15.140625" style="13" customWidth="1"/>
    <col min="1030" max="1030" width="12.28515625" style="13" customWidth="1"/>
    <col min="1031" max="1031" width="11" style="13" customWidth="1"/>
    <col min="1032" max="1032" width="10" style="13" customWidth="1"/>
    <col min="1033" max="1033" width="11.140625" style="13" customWidth="1"/>
    <col min="1034" max="1034" width="9.42578125" style="13" customWidth="1"/>
    <col min="1035" max="1035" width="7.5703125" style="13" customWidth="1"/>
    <col min="1036" max="1048" width="8" style="13" customWidth="1"/>
    <col min="1049" max="1280" width="9" style="13"/>
    <col min="1281" max="1281" width="10.42578125" style="13" customWidth="1"/>
    <col min="1282" max="1282" width="13.28515625" style="13" customWidth="1"/>
    <col min="1283" max="1283" width="12.42578125" style="13" customWidth="1"/>
    <col min="1284" max="1284" width="12.140625" style="13" customWidth="1"/>
    <col min="1285" max="1285" width="15.140625" style="13" customWidth="1"/>
    <col min="1286" max="1286" width="12.28515625" style="13" customWidth="1"/>
    <col min="1287" max="1287" width="11" style="13" customWidth="1"/>
    <col min="1288" max="1288" width="10" style="13" customWidth="1"/>
    <col min="1289" max="1289" width="11.140625" style="13" customWidth="1"/>
    <col min="1290" max="1290" width="9.42578125" style="13" customWidth="1"/>
    <col min="1291" max="1291" width="7.5703125" style="13" customWidth="1"/>
    <col min="1292" max="1304" width="8" style="13" customWidth="1"/>
    <col min="1305" max="1536" width="9" style="13"/>
    <col min="1537" max="1537" width="10.42578125" style="13" customWidth="1"/>
    <col min="1538" max="1538" width="13.28515625" style="13" customWidth="1"/>
    <col min="1539" max="1539" width="12.42578125" style="13" customWidth="1"/>
    <col min="1540" max="1540" width="12.140625" style="13" customWidth="1"/>
    <col min="1541" max="1541" width="15.140625" style="13" customWidth="1"/>
    <col min="1542" max="1542" width="12.28515625" style="13" customWidth="1"/>
    <col min="1543" max="1543" width="11" style="13" customWidth="1"/>
    <col min="1544" max="1544" width="10" style="13" customWidth="1"/>
    <col min="1545" max="1545" width="11.140625" style="13" customWidth="1"/>
    <col min="1546" max="1546" width="9.42578125" style="13" customWidth="1"/>
    <col min="1547" max="1547" width="7.5703125" style="13" customWidth="1"/>
    <col min="1548" max="1560" width="8" style="13" customWidth="1"/>
    <col min="1561" max="1792" width="9" style="13"/>
    <col min="1793" max="1793" width="10.42578125" style="13" customWidth="1"/>
    <col min="1794" max="1794" width="13.28515625" style="13" customWidth="1"/>
    <col min="1795" max="1795" width="12.42578125" style="13" customWidth="1"/>
    <col min="1796" max="1796" width="12.140625" style="13" customWidth="1"/>
    <col min="1797" max="1797" width="15.140625" style="13" customWidth="1"/>
    <col min="1798" max="1798" width="12.28515625" style="13" customWidth="1"/>
    <col min="1799" max="1799" width="11" style="13" customWidth="1"/>
    <col min="1800" max="1800" width="10" style="13" customWidth="1"/>
    <col min="1801" max="1801" width="11.140625" style="13" customWidth="1"/>
    <col min="1802" max="1802" width="9.42578125" style="13" customWidth="1"/>
    <col min="1803" max="1803" width="7.5703125" style="13" customWidth="1"/>
    <col min="1804" max="1816" width="8" style="13" customWidth="1"/>
    <col min="1817" max="2048" width="9" style="13"/>
    <col min="2049" max="2049" width="10.42578125" style="13" customWidth="1"/>
    <col min="2050" max="2050" width="13.28515625" style="13" customWidth="1"/>
    <col min="2051" max="2051" width="12.42578125" style="13" customWidth="1"/>
    <col min="2052" max="2052" width="12.140625" style="13" customWidth="1"/>
    <col min="2053" max="2053" width="15.140625" style="13" customWidth="1"/>
    <col min="2054" max="2054" width="12.28515625" style="13" customWidth="1"/>
    <col min="2055" max="2055" width="11" style="13" customWidth="1"/>
    <col min="2056" max="2056" width="10" style="13" customWidth="1"/>
    <col min="2057" max="2057" width="11.140625" style="13" customWidth="1"/>
    <col min="2058" max="2058" width="9.42578125" style="13" customWidth="1"/>
    <col min="2059" max="2059" width="7.5703125" style="13" customWidth="1"/>
    <col min="2060" max="2072" width="8" style="13" customWidth="1"/>
    <col min="2073" max="2304" width="9" style="13"/>
    <col min="2305" max="2305" width="10.42578125" style="13" customWidth="1"/>
    <col min="2306" max="2306" width="13.28515625" style="13" customWidth="1"/>
    <col min="2307" max="2307" width="12.42578125" style="13" customWidth="1"/>
    <col min="2308" max="2308" width="12.140625" style="13" customWidth="1"/>
    <col min="2309" max="2309" width="15.140625" style="13" customWidth="1"/>
    <col min="2310" max="2310" width="12.28515625" style="13" customWidth="1"/>
    <col min="2311" max="2311" width="11" style="13" customWidth="1"/>
    <col min="2312" max="2312" width="10" style="13" customWidth="1"/>
    <col min="2313" max="2313" width="11.140625" style="13" customWidth="1"/>
    <col min="2314" max="2314" width="9.42578125" style="13" customWidth="1"/>
    <col min="2315" max="2315" width="7.5703125" style="13" customWidth="1"/>
    <col min="2316" max="2328" width="8" style="13" customWidth="1"/>
    <col min="2329" max="2560" width="9" style="13"/>
    <col min="2561" max="2561" width="10.42578125" style="13" customWidth="1"/>
    <col min="2562" max="2562" width="13.28515625" style="13" customWidth="1"/>
    <col min="2563" max="2563" width="12.42578125" style="13" customWidth="1"/>
    <col min="2564" max="2564" width="12.140625" style="13" customWidth="1"/>
    <col min="2565" max="2565" width="15.140625" style="13" customWidth="1"/>
    <col min="2566" max="2566" width="12.28515625" style="13" customWidth="1"/>
    <col min="2567" max="2567" width="11" style="13" customWidth="1"/>
    <col min="2568" max="2568" width="10" style="13" customWidth="1"/>
    <col min="2569" max="2569" width="11.140625" style="13" customWidth="1"/>
    <col min="2570" max="2570" width="9.42578125" style="13" customWidth="1"/>
    <col min="2571" max="2571" width="7.5703125" style="13" customWidth="1"/>
    <col min="2572" max="2584" width="8" style="13" customWidth="1"/>
    <col min="2585" max="2816" width="9" style="13"/>
    <col min="2817" max="2817" width="10.42578125" style="13" customWidth="1"/>
    <col min="2818" max="2818" width="13.28515625" style="13" customWidth="1"/>
    <col min="2819" max="2819" width="12.42578125" style="13" customWidth="1"/>
    <col min="2820" max="2820" width="12.140625" style="13" customWidth="1"/>
    <col min="2821" max="2821" width="15.140625" style="13" customWidth="1"/>
    <col min="2822" max="2822" width="12.28515625" style="13" customWidth="1"/>
    <col min="2823" max="2823" width="11" style="13" customWidth="1"/>
    <col min="2824" max="2824" width="10" style="13" customWidth="1"/>
    <col min="2825" max="2825" width="11.140625" style="13" customWidth="1"/>
    <col min="2826" max="2826" width="9.42578125" style="13" customWidth="1"/>
    <col min="2827" max="2827" width="7.5703125" style="13" customWidth="1"/>
    <col min="2828" max="2840" width="8" style="13" customWidth="1"/>
    <col min="2841" max="3072" width="9" style="13"/>
    <col min="3073" max="3073" width="10.42578125" style="13" customWidth="1"/>
    <col min="3074" max="3074" width="13.28515625" style="13" customWidth="1"/>
    <col min="3075" max="3075" width="12.42578125" style="13" customWidth="1"/>
    <col min="3076" max="3076" width="12.140625" style="13" customWidth="1"/>
    <col min="3077" max="3077" width="15.140625" style="13" customWidth="1"/>
    <col min="3078" max="3078" width="12.28515625" style="13" customWidth="1"/>
    <col min="3079" max="3079" width="11" style="13" customWidth="1"/>
    <col min="3080" max="3080" width="10" style="13" customWidth="1"/>
    <col min="3081" max="3081" width="11.140625" style="13" customWidth="1"/>
    <col min="3082" max="3082" width="9.42578125" style="13" customWidth="1"/>
    <col min="3083" max="3083" width="7.5703125" style="13" customWidth="1"/>
    <col min="3084" max="3096" width="8" style="13" customWidth="1"/>
    <col min="3097" max="3328" width="9" style="13"/>
    <col min="3329" max="3329" width="10.42578125" style="13" customWidth="1"/>
    <col min="3330" max="3330" width="13.28515625" style="13" customWidth="1"/>
    <col min="3331" max="3331" width="12.42578125" style="13" customWidth="1"/>
    <col min="3332" max="3332" width="12.140625" style="13" customWidth="1"/>
    <col min="3333" max="3333" width="15.140625" style="13" customWidth="1"/>
    <col min="3334" max="3334" width="12.28515625" style="13" customWidth="1"/>
    <col min="3335" max="3335" width="11" style="13" customWidth="1"/>
    <col min="3336" max="3336" width="10" style="13" customWidth="1"/>
    <col min="3337" max="3337" width="11.140625" style="13" customWidth="1"/>
    <col min="3338" max="3338" width="9.42578125" style="13" customWidth="1"/>
    <col min="3339" max="3339" width="7.5703125" style="13" customWidth="1"/>
    <col min="3340" max="3352" width="8" style="13" customWidth="1"/>
    <col min="3353" max="3584" width="9" style="13"/>
    <col min="3585" max="3585" width="10.42578125" style="13" customWidth="1"/>
    <col min="3586" max="3586" width="13.28515625" style="13" customWidth="1"/>
    <col min="3587" max="3587" width="12.42578125" style="13" customWidth="1"/>
    <col min="3588" max="3588" width="12.140625" style="13" customWidth="1"/>
    <col min="3589" max="3589" width="15.140625" style="13" customWidth="1"/>
    <col min="3590" max="3590" width="12.28515625" style="13" customWidth="1"/>
    <col min="3591" max="3591" width="11" style="13" customWidth="1"/>
    <col min="3592" max="3592" width="10" style="13" customWidth="1"/>
    <col min="3593" max="3593" width="11.140625" style="13" customWidth="1"/>
    <col min="3594" max="3594" width="9.42578125" style="13" customWidth="1"/>
    <col min="3595" max="3595" width="7.5703125" style="13" customWidth="1"/>
    <col min="3596" max="3608" width="8" style="13" customWidth="1"/>
    <col min="3609" max="3840" width="9" style="13"/>
    <col min="3841" max="3841" width="10.42578125" style="13" customWidth="1"/>
    <col min="3842" max="3842" width="13.28515625" style="13" customWidth="1"/>
    <col min="3843" max="3843" width="12.42578125" style="13" customWidth="1"/>
    <col min="3844" max="3844" width="12.140625" style="13" customWidth="1"/>
    <col min="3845" max="3845" width="15.140625" style="13" customWidth="1"/>
    <col min="3846" max="3846" width="12.28515625" style="13" customWidth="1"/>
    <col min="3847" max="3847" width="11" style="13" customWidth="1"/>
    <col min="3848" max="3848" width="10" style="13" customWidth="1"/>
    <col min="3849" max="3849" width="11.140625" style="13" customWidth="1"/>
    <col min="3850" max="3850" width="9.42578125" style="13" customWidth="1"/>
    <col min="3851" max="3851" width="7.5703125" style="13" customWidth="1"/>
    <col min="3852" max="3864" width="8" style="13" customWidth="1"/>
    <col min="3865" max="4096" width="9" style="13"/>
    <col min="4097" max="4097" width="10.42578125" style="13" customWidth="1"/>
    <col min="4098" max="4098" width="13.28515625" style="13" customWidth="1"/>
    <col min="4099" max="4099" width="12.42578125" style="13" customWidth="1"/>
    <col min="4100" max="4100" width="12.140625" style="13" customWidth="1"/>
    <col min="4101" max="4101" width="15.140625" style="13" customWidth="1"/>
    <col min="4102" max="4102" width="12.28515625" style="13" customWidth="1"/>
    <col min="4103" max="4103" width="11" style="13" customWidth="1"/>
    <col min="4104" max="4104" width="10" style="13" customWidth="1"/>
    <col min="4105" max="4105" width="11.140625" style="13" customWidth="1"/>
    <col min="4106" max="4106" width="9.42578125" style="13" customWidth="1"/>
    <col min="4107" max="4107" width="7.5703125" style="13" customWidth="1"/>
    <col min="4108" max="4120" width="8" style="13" customWidth="1"/>
    <col min="4121" max="4352" width="9" style="13"/>
    <col min="4353" max="4353" width="10.42578125" style="13" customWidth="1"/>
    <col min="4354" max="4354" width="13.28515625" style="13" customWidth="1"/>
    <col min="4355" max="4355" width="12.42578125" style="13" customWidth="1"/>
    <col min="4356" max="4356" width="12.140625" style="13" customWidth="1"/>
    <col min="4357" max="4357" width="15.140625" style="13" customWidth="1"/>
    <col min="4358" max="4358" width="12.28515625" style="13" customWidth="1"/>
    <col min="4359" max="4359" width="11" style="13" customWidth="1"/>
    <col min="4360" max="4360" width="10" style="13" customWidth="1"/>
    <col min="4361" max="4361" width="11.140625" style="13" customWidth="1"/>
    <col min="4362" max="4362" width="9.42578125" style="13" customWidth="1"/>
    <col min="4363" max="4363" width="7.5703125" style="13" customWidth="1"/>
    <col min="4364" max="4376" width="8" style="13" customWidth="1"/>
    <col min="4377" max="4608" width="9" style="13"/>
    <col min="4609" max="4609" width="10.42578125" style="13" customWidth="1"/>
    <col min="4610" max="4610" width="13.28515625" style="13" customWidth="1"/>
    <col min="4611" max="4611" width="12.42578125" style="13" customWidth="1"/>
    <col min="4612" max="4612" width="12.140625" style="13" customWidth="1"/>
    <col min="4613" max="4613" width="15.140625" style="13" customWidth="1"/>
    <col min="4614" max="4614" width="12.28515625" style="13" customWidth="1"/>
    <col min="4615" max="4615" width="11" style="13" customWidth="1"/>
    <col min="4616" max="4616" width="10" style="13" customWidth="1"/>
    <col min="4617" max="4617" width="11.140625" style="13" customWidth="1"/>
    <col min="4618" max="4618" width="9.42578125" style="13" customWidth="1"/>
    <col min="4619" max="4619" width="7.5703125" style="13" customWidth="1"/>
    <col min="4620" max="4632" width="8" style="13" customWidth="1"/>
    <col min="4633" max="4864" width="9" style="13"/>
    <col min="4865" max="4865" width="10.42578125" style="13" customWidth="1"/>
    <col min="4866" max="4866" width="13.28515625" style="13" customWidth="1"/>
    <col min="4867" max="4867" width="12.42578125" style="13" customWidth="1"/>
    <col min="4868" max="4868" width="12.140625" style="13" customWidth="1"/>
    <col min="4869" max="4869" width="15.140625" style="13" customWidth="1"/>
    <col min="4870" max="4870" width="12.28515625" style="13" customWidth="1"/>
    <col min="4871" max="4871" width="11" style="13" customWidth="1"/>
    <col min="4872" max="4872" width="10" style="13" customWidth="1"/>
    <col min="4873" max="4873" width="11.140625" style="13" customWidth="1"/>
    <col min="4874" max="4874" width="9.42578125" style="13" customWidth="1"/>
    <col min="4875" max="4875" width="7.5703125" style="13" customWidth="1"/>
    <col min="4876" max="4888" width="8" style="13" customWidth="1"/>
    <col min="4889" max="5120" width="9" style="13"/>
    <col min="5121" max="5121" width="10.42578125" style="13" customWidth="1"/>
    <col min="5122" max="5122" width="13.28515625" style="13" customWidth="1"/>
    <col min="5123" max="5123" width="12.42578125" style="13" customWidth="1"/>
    <col min="5124" max="5124" width="12.140625" style="13" customWidth="1"/>
    <col min="5125" max="5125" width="15.140625" style="13" customWidth="1"/>
    <col min="5126" max="5126" width="12.28515625" style="13" customWidth="1"/>
    <col min="5127" max="5127" width="11" style="13" customWidth="1"/>
    <col min="5128" max="5128" width="10" style="13" customWidth="1"/>
    <col min="5129" max="5129" width="11.140625" style="13" customWidth="1"/>
    <col min="5130" max="5130" width="9.42578125" style="13" customWidth="1"/>
    <col min="5131" max="5131" width="7.5703125" style="13" customWidth="1"/>
    <col min="5132" max="5144" width="8" style="13" customWidth="1"/>
    <col min="5145" max="5376" width="9" style="13"/>
    <col min="5377" max="5377" width="10.42578125" style="13" customWidth="1"/>
    <col min="5378" max="5378" width="13.28515625" style="13" customWidth="1"/>
    <col min="5379" max="5379" width="12.42578125" style="13" customWidth="1"/>
    <col min="5380" max="5380" width="12.140625" style="13" customWidth="1"/>
    <col min="5381" max="5381" width="15.140625" style="13" customWidth="1"/>
    <col min="5382" max="5382" width="12.28515625" style="13" customWidth="1"/>
    <col min="5383" max="5383" width="11" style="13" customWidth="1"/>
    <col min="5384" max="5384" width="10" style="13" customWidth="1"/>
    <col min="5385" max="5385" width="11.140625" style="13" customWidth="1"/>
    <col min="5386" max="5386" width="9.42578125" style="13" customWidth="1"/>
    <col min="5387" max="5387" width="7.5703125" style="13" customWidth="1"/>
    <col min="5388" max="5400" width="8" style="13" customWidth="1"/>
    <col min="5401" max="5632" width="9" style="13"/>
    <col min="5633" max="5633" width="10.42578125" style="13" customWidth="1"/>
    <col min="5634" max="5634" width="13.28515625" style="13" customWidth="1"/>
    <col min="5635" max="5635" width="12.42578125" style="13" customWidth="1"/>
    <col min="5636" max="5636" width="12.140625" style="13" customWidth="1"/>
    <col min="5637" max="5637" width="15.140625" style="13" customWidth="1"/>
    <col min="5638" max="5638" width="12.28515625" style="13" customWidth="1"/>
    <col min="5639" max="5639" width="11" style="13" customWidth="1"/>
    <col min="5640" max="5640" width="10" style="13" customWidth="1"/>
    <col min="5641" max="5641" width="11.140625" style="13" customWidth="1"/>
    <col min="5642" max="5642" width="9.42578125" style="13" customWidth="1"/>
    <col min="5643" max="5643" width="7.5703125" style="13" customWidth="1"/>
    <col min="5644" max="5656" width="8" style="13" customWidth="1"/>
    <col min="5657" max="5888" width="9" style="13"/>
    <col min="5889" max="5889" width="10.42578125" style="13" customWidth="1"/>
    <col min="5890" max="5890" width="13.28515625" style="13" customWidth="1"/>
    <col min="5891" max="5891" width="12.42578125" style="13" customWidth="1"/>
    <col min="5892" max="5892" width="12.140625" style="13" customWidth="1"/>
    <col min="5893" max="5893" width="15.140625" style="13" customWidth="1"/>
    <col min="5894" max="5894" width="12.28515625" style="13" customWidth="1"/>
    <col min="5895" max="5895" width="11" style="13" customWidth="1"/>
    <col min="5896" max="5896" width="10" style="13" customWidth="1"/>
    <col min="5897" max="5897" width="11.140625" style="13" customWidth="1"/>
    <col min="5898" max="5898" width="9.42578125" style="13" customWidth="1"/>
    <col min="5899" max="5899" width="7.5703125" style="13" customWidth="1"/>
    <col min="5900" max="5912" width="8" style="13" customWidth="1"/>
    <col min="5913" max="6144" width="9" style="13"/>
    <col min="6145" max="6145" width="10.42578125" style="13" customWidth="1"/>
    <col min="6146" max="6146" width="13.28515625" style="13" customWidth="1"/>
    <col min="6147" max="6147" width="12.42578125" style="13" customWidth="1"/>
    <col min="6148" max="6148" width="12.140625" style="13" customWidth="1"/>
    <col min="6149" max="6149" width="15.140625" style="13" customWidth="1"/>
    <col min="6150" max="6150" width="12.28515625" style="13" customWidth="1"/>
    <col min="6151" max="6151" width="11" style="13" customWidth="1"/>
    <col min="6152" max="6152" width="10" style="13" customWidth="1"/>
    <col min="6153" max="6153" width="11.140625" style="13" customWidth="1"/>
    <col min="6154" max="6154" width="9.42578125" style="13" customWidth="1"/>
    <col min="6155" max="6155" width="7.5703125" style="13" customWidth="1"/>
    <col min="6156" max="6168" width="8" style="13" customWidth="1"/>
    <col min="6169" max="6400" width="9" style="13"/>
    <col min="6401" max="6401" width="10.42578125" style="13" customWidth="1"/>
    <col min="6402" max="6402" width="13.28515625" style="13" customWidth="1"/>
    <col min="6403" max="6403" width="12.42578125" style="13" customWidth="1"/>
    <col min="6404" max="6404" width="12.140625" style="13" customWidth="1"/>
    <col min="6405" max="6405" width="15.140625" style="13" customWidth="1"/>
    <col min="6406" max="6406" width="12.28515625" style="13" customWidth="1"/>
    <col min="6407" max="6407" width="11" style="13" customWidth="1"/>
    <col min="6408" max="6408" width="10" style="13" customWidth="1"/>
    <col min="6409" max="6409" width="11.140625" style="13" customWidth="1"/>
    <col min="6410" max="6410" width="9.42578125" style="13" customWidth="1"/>
    <col min="6411" max="6411" width="7.5703125" style="13" customWidth="1"/>
    <col min="6412" max="6424" width="8" style="13" customWidth="1"/>
    <col min="6425" max="6656" width="9" style="13"/>
    <col min="6657" max="6657" width="10.42578125" style="13" customWidth="1"/>
    <col min="6658" max="6658" width="13.28515625" style="13" customWidth="1"/>
    <col min="6659" max="6659" width="12.42578125" style="13" customWidth="1"/>
    <col min="6660" max="6660" width="12.140625" style="13" customWidth="1"/>
    <col min="6661" max="6661" width="15.140625" style="13" customWidth="1"/>
    <col min="6662" max="6662" width="12.28515625" style="13" customWidth="1"/>
    <col min="6663" max="6663" width="11" style="13" customWidth="1"/>
    <col min="6664" max="6664" width="10" style="13" customWidth="1"/>
    <col min="6665" max="6665" width="11.140625" style="13" customWidth="1"/>
    <col min="6666" max="6666" width="9.42578125" style="13" customWidth="1"/>
    <col min="6667" max="6667" width="7.5703125" style="13" customWidth="1"/>
    <col min="6668" max="6680" width="8" style="13" customWidth="1"/>
    <col min="6681" max="6912" width="9" style="13"/>
    <col min="6913" max="6913" width="10.42578125" style="13" customWidth="1"/>
    <col min="6914" max="6914" width="13.28515625" style="13" customWidth="1"/>
    <col min="6915" max="6915" width="12.42578125" style="13" customWidth="1"/>
    <col min="6916" max="6916" width="12.140625" style="13" customWidth="1"/>
    <col min="6917" max="6917" width="15.140625" style="13" customWidth="1"/>
    <col min="6918" max="6918" width="12.28515625" style="13" customWidth="1"/>
    <col min="6919" max="6919" width="11" style="13" customWidth="1"/>
    <col min="6920" max="6920" width="10" style="13" customWidth="1"/>
    <col min="6921" max="6921" width="11.140625" style="13" customWidth="1"/>
    <col min="6922" max="6922" width="9.42578125" style="13" customWidth="1"/>
    <col min="6923" max="6923" width="7.5703125" style="13" customWidth="1"/>
    <col min="6924" max="6936" width="8" style="13" customWidth="1"/>
    <col min="6937" max="7168" width="9" style="13"/>
    <col min="7169" max="7169" width="10.42578125" style="13" customWidth="1"/>
    <col min="7170" max="7170" width="13.28515625" style="13" customWidth="1"/>
    <col min="7171" max="7171" width="12.42578125" style="13" customWidth="1"/>
    <col min="7172" max="7172" width="12.140625" style="13" customWidth="1"/>
    <col min="7173" max="7173" width="15.140625" style="13" customWidth="1"/>
    <col min="7174" max="7174" width="12.28515625" style="13" customWidth="1"/>
    <col min="7175" max="7175" width="11" style="13" customWidth="1"/>
    <col min="7176" max="7176" width="10" style="13" customWidth="1"/>
    <col min="7177" max="7177" width="11.140625" style="13" customWidth="1"/>
    <col min="7178" max="7178" width="9.42578125" style="13" customWidth="1"/>
    <col min="7179" max="7179" width="7.5703125" style="13" customWidth="1"/>
    <col min="7180" max="7192" width="8" style="13" customWidth="1"/>
    <col min="7193" max="7424" width="9" style="13"/>
    <col min="7425" max="7425" width="10.42578125" style="13" customWidth="1"/>
    <col min="7426" max="7426" width="13.28515625" style="13" customWidth="1"/>
    <col min="7427" max="7427" width="12.42578125" style="13" customWidth="1"/>
    <col min="7428" max="7428" width="12.140625" style="13" customWidth="1"/>
    <col min="7429" max="7429" width="15.140625" style="13" customWidth="1"/>
    <col min="7430" max="7430" width="12.28515625" style="13" customWidth="1"/>
    <col min="7431" max="7431" width="11" style="13" customWidth="1"/>
    <col min="7432" max="7432" width="10" style="13" customWidth="1"/>
    <col min="7433" max="7433" width="11.140625" style="13" customWidth="1"/>
    <col min="7434" max="7434" width="9.42578125" style="13" customWidth="1"/>
    <col min="7435" max="7435" width="7.5703125" style="13" customWidth="1"/>
    <col min="7436" max="7448" width="8" style="13" customWidth="1"/>
    <col min="7449" max="7680" width="9" style="13"/>
    <col min="7681" max="7681" width="10.42578125" style="13" customWidth="1"/>
    <col min="7682" max="7682" width="13.28515625" style="13" customWidth="1"/>
    <col min="7683" max="7683" width="12.42578125" style="13" customWidth="1"/>
    <col min="7684" max="7684" width="12.140625" style="13" customWidth="1"/>
    <col min="7685" max="7685" width="15.140625" style="13" customWidth="1"/>
    <col min="7686" max="7686" width="12.28515625" style="13" customWidth="1"/>
    <col min="7687" max="7687" width="11" style="13" customWidth="1"/>
    <col min="7688" max="7688" width="10" style="13" customWidth="1"/>
    <col min="7689" max="7689" width="11.140625" style="13" customWidth="1"/>
    <col min="7690" max="7690" width="9.42578125" style="13" customWidth="1"/>
    <col min="7691" max="7691" width="7.5703125" style="13" customWidth="1"/>
    <col min="7692" max="7704" width="8" style="13" customWidth="1"/>
    <col min="7705" max="7936" width="9" style="13"/>
    <col min="7937" max="7937" width="10.42578125" style="13" customWidth="1"/>
    <col min="7938" max="7938" width="13.28515625" style="13" customWidth="1"/>
    <col min="7939" max="7939" width="12.42578125" style="13" customWidth="1"/>
    <col min="7940" max="7940" width="12.140625" style="13" customWidth="1"/>
    <col min="7941" max="7941" width="15.140625" style="13" customWidth="1"/>
    <col min="7942" max="7942" width="12.28515625" style="13" customWidth="1"/>
    <col min="7943" max="7943" width="11" style="13" customWidth="1"/>
    <col min="7944" max="7944" width="10" style="13" customWidth="1"/>
    <col min="7945" max="7945" width="11.140625" style="13" customWidth="1"/>
    <col min="7946" max="7946" width="9.42578125" style="13" customWidth="1"/>
    <col min="7947" max="7947" width="7.5703125" style="13" customWidth="1"/>
    <col min="7948" max="7960" width="8" style="13" customWidth="1"/>
    <col min="7961" max="8192" width="9" style="13"/>
    <col min="8193" max="8193" width="10.42578125" style="13" customWidth="1"/>
    <col min="8194" max="8194" width="13.28515625" style="13" customWidth="1"/>
    <col min="8195" max="8195" width="12.42578125" style="13" customWidth="1"/>
    <col min="8196" max="8196" width="12.140625" style="13" customWidth="1"/>
    <col min="8197" max="8197" width="15.140625" style="13" customWidth="1"/>
    <col min="8198" max="8198" width="12.28515625" style="13" customWidth="1"/>
    <col min="8199" max="8199" width="11" style="13" customWidth="1"/>
    <col min="8200" max="8200" width="10" style="13" customWidth="1"/>
    <col min="8201" max="8201" width="11.140625" style="13" customWidth="1"/>
    <col min="8202" max="8202" width="9.42578125" style="13" customWidth="1"/>
    <col min="8203" max="8203" width="7.5703125" style="13" customWidth="1"/>
    <col min="8204" max="8216" width="8" style="13" customWidth="1"/>
    <col min="8217" max="8448" width="9" style="13"/>
    <col min="8449" max="8449" width="10.42578125" style="13" customWidth="1"/>
    <col min="8450" max="8450" width="13.28515625" style="13" customWidth="1"/>
    <col min="8451" max="8451" width="12.42578125" style="13" customWidth="1"/>
    <col min="8452" max="8452" width="12.140625" style="13" customWidth="1"/>
    <col min="8453" max="8453" width="15.140625" style="13" customWidth="1"/>
    <col min="8454" max="8454" width="12.28515625" style="13" customWidth="1"/>
    <col min="8455" max="8455" width="11" style="13" customWidth="1"/>
    <col min="8456" max="8456" width="10" style="13" customWidth="1"/>
    <col min="8457" max="8457" width="11.140625" style="13" customWidth="1"/>
    <col min="8458" max="8458" width="9.42578125" style="13" customWidth="1"/>
    <col min="8459" max="8459" width="7.5703125" style="13" customWidth="1"/>
    <col min="8460" max="8472" width="8" style="13" customWidth="1"/>
    <col min="8473" max="8704" width="9" style="13"/>
    <col min="8705" max="8705" width="10.42578125" style="13" customWidth="1"/>
    <col min="8706" max="8706" width="13.28515625" style="13" customWidth="1"/>
    <col min="8707" max="8707" width="12.42578125" style="13" customWidth="1"/>
    <col min="8708" max="8708" width="12.140625" style="13" customWidth="1"/>
    <col min="8709" max="8709" width="15.140625" style="13" customWidth="1"/>
    <col min="8710" max="8710" width="12.28515625" style="13" customWidth="1"/>
    <col min="8711" max="8711" width="11" style="13" customWidth="1"/>
    <col min="8712" max="8712" width="10" style="13" customWidth="1"/>
    <col min="8713" max="8713" width="11.140625" style="13" customWidth="1"/>
    <col min="8714" max="8714" width="9.42578125" style="13" customWidth="1"/>
    <col min="8715" max="8715" width="7.5703125" style="13" customWidth="1"/>
    <col min="8716" max="8728" width="8" style="13" customWidth="1"/>
    <col min="8729" max="8960" width="9" style="13"/>
    <col min="8961" max="8961" width="10.42578125" style="13" customWidth="1"/>
    <col min="8962" max="8962" width="13.28515625" style="13" customWidth="1"/>
    <col min="8963" max="8963" width="12.42578125" style="13" customWidth="1"/>
    <col min="8964" max="8964" width="12.140625" style="13" customWidth="1"/>
    <col min="8965" max="8965" width="15.140625" style="13" customWidth="1"/>
    <col min="8966" max="8966" width="12.28515625" style="13" customWidth="1"/>
    <col min="8967" max="8967" width="11" style="13" customWidth="1"/>
    <col min="8968" max="8968" width="10" style="13" customWidth="1"/>
    <col min="8969" max="8969" width="11.140625" style="13" customWidth="1"/>
    <col min="8970" max="8970" width="9.42578125" style="13" customWidth="1"/>
    <col min="8971" max="8971" width="7.5703125" style="13" customWidth="1"/>
    <col min="8972" max="8984" width="8" style="13" customWidth="1"/>
    <col min="8985" max="9216" width="9" style="13"/>
    <col min="9217" max="9217" width="10.42578125" style="13" customWidth="1"/>
    <col min="9218" max="9218" width="13.28515625" style="13" customWidth="1"/>
    <col min="9219" max="9219" width="12.42578125" style="13" customWidth="1"/>
    <col min="9220" max="9220" width="12.140625" style="13" customWidth="1"/>
    <col min="9221" max="9221" width="15.140625" style="13" customWidth="1"/>
    <col min="9222" max="9222" width="12.28515625" style="13" customWidth="1"/>
    <col min="9223" max="9223" width="11" style="13" customWidth="1"/>
    <col min="9224" max="9224" width="10" style="13" customWidth="1"/>
    <col min="9225" max="9225" width="11.140625" style="13" customWidth="1"/>
    <col min="9226" max="9226" width="9.42578125" style="13" customWidth="1"/>
    <col min="9227" max="9227" width="7.5703125" style="13" customWidth="1"/>
    <col min="9228" max="9240" width="8" style="13" customWidth="1"/>
    <col min="9241" max="9472" width="9" style="13"/>
    <col min="9473" max="9473" width="10.42578125" style="13" customWidth="1"/>
    <col min="9474" max="9474" width="13.28515625" style="13" customWidth="1"/>
    <col min="9475" max="9475" width="12.42578125" style="13" customWidth="1"/>
    <col min="9476" max="9476" width="12.140625" style="13" customWidth="1"/>
    <col min="9477" max="9477" width="15.140625" style="13" customWidth="1"/>
    <col min="9478" max="9478" width="12.28515625" style="13" customWidth="1"/>
    <col min="9479" max="9479" width="11" style="13" customWidth="1"/>
    <col min="9480" max="9480" width="10" style="13" customWidth="1"/>
    <col min="9481" max="9481" width="11.140625" style="13" customWidth="1"/>
    <col min="9482" max="9482" width="9.42578125" style="13" customWidth="1"/>
    <col min="9483" max="9483" width="7.5703125" style="13" customWidth="1"/>
    <col min="9484" max="9496" width="8" style="13" customWidth="1"/>
    <col min="9497" max="9728" width="9" style="13"/>
    <col min="9729" max="9729" width="10.42578125" style="13" customWidth="1"/>
    <col min="9730" max="9730" width="13.28515625" style="13" customWidth="1"/>
    <col min="9731" max="9731" width="12.42578125" style="13" customWidth="1"/>
    <col min="9732" max="9732" width="12.140625" style="13" customWidth="1"/>
    <col min="9733" max="9733" width="15.140625" style="13" customWidth="1"/>
    <col min="9734" max="9734" width="12.28515625" style="13" customWidth="1"/>
    <col min="9735" max="9735" width="11" style="13" customWidth="1"/>
    <col min="9736" max="9736" width="10" style="13" customWidth="1"/>
    <col min="9737" max="9737" width="11.140625" style="13" customWidth="1"/>
    <col min="9738" max="9738" width="9.42578125" style="13" customWidth="1"/>
    <col min="9739" max="9739" width="7.5703125" style="13" customWidth="1"/>
    <col min="9740" max="9752" width="8" style="13" customWidth="1"/>
    <col min="9753" max="9984" width="9" style="13"/>
    <col min="9985" max="9985" width="10.42578125" style="13" customWidth="1"/>
    <col min="9986" max="9986" width="13.28515625" style="13" customWidth="1"/>
    <col min="9987" max="9987" width="12.42578125" style="13" customWidth="1"/>
    <col min="9988" max="9988" width="12.140625" style="13" customWidth="1"/>
    <col min="9989" max="9989" width="15.140625" style="13" customWidth="1"/>
    <col min="9990" max="9990" width="12.28515625" style="13" customWidth="1"/>
    <col min="9991" max="9991" width="11" style="13" customWidth="1"/>
    <col min="9992" max="9992" width="10" style="13" customWidth="1"/>
    <col min="9993" max="9993" width="11.140625" style="13" customWidth="1"/>
    <col min="9994" max="9994" width="9.42578125" style="13" customWidth="1"/>
    <col min="9995" max="9995" width="7.5703125" style="13" customWidth="1"/>
    <col min="9996" max="10008" width="8" style="13" customWidth="1"/>
    <col min="10009" max="10240" width="9" style="13"/>
    <col min="10241" max="10241" width="10.42578125" style="13" customWidth="1"/>
    <col min="10242" max="10242" width="13.28515625" style="13" customWidth="1"/>
    <col min="10243" max="10243" width="12.42578125" style="13" customWidth="1"/>
    <col min="10244" max="10244" width="12.140625" style="13" customWidth="1"/>
    <col min="10245" max="10245" width="15.140625" style="13" customWidth="1"/>
    <col min="10246" max="10246" width="12.28515625" style="13" customWidth="1"/>
    <col min="10247" max="10247" width="11" style="13" customWidth="1"/>
    <col min="10248" max="10248" width="10" style="13" customWidth="1"/>
    <col min="10249" max="10249" width="11.140625" style="13" customWidth="1"/>
    <col min="10250" max="10250" width="9.42578125" style="13" customWidth="1"/>
    <col min="10251" max="10251" width="7.5703125" style="13" customWidth="1"/>
    <col min="10252" max="10264" width="8" style="13" customWidth="1"/>
    <col min="10265" max="10496" width="9" style="13"/>
    <col min="10497" max="10497" width="10.42578125" style="13" customWidth="1"/>
    <col min="10498" max="10498" width="13.28515625" style="13" customWidth="1"/>
    <col min="10499" max="10499" width="12.42578125" style="13" customWidth="1"/>
    <col min="10500" max="10500" width="12.140625" style="13" customWidth="1"/>
    <col min="10501" max="10501" width="15.140625" style="13" customWidth="1"/>
    <col min="10502" max="10502" width="12.28515625" style="13" customWidth="1"/>
    <col min="10503" max="10503" width="11" style="13" customWidth="1"/>
    <col min="10504" max="10504" width="10" style="13" customWidth="1"/>
    <col min="10505" max="10505" width="11.140625" style="13" customWidth="1"/>
    <col min="10506" max="10506" width="9.42578125" style="13" customWidth="1"/>
    <col min="10507" max="10507" width="7.5703125" style="13" customWidth="1"/>
    <col min="10508" max="10520" width="8" style="13" customWidth="1"/>
    <col min="10521" max="10752" width="9" style="13"/>
    <col min="10753" max="10753" width="10.42578125" style="13" customWidth="1"/>
    <col min="10754" max="10754" width="13.28515625" style="13" customWidth="1"/>
    <col min="10755" max="10755" width="12.42578125" style="13" customWidth="1"/>
    <col min="10756" max="10756" width="12.140625" style="13" customWidth="1"/>
    <col min="10757" max="10757" width="15.140625" style="13" customWidth="1"/>
    <col min="10758" max="10758" width="12.28515625" style="13" customWidth="1"/>
    <col min="10759" max="10759" width="11" style="13" customWidth="1"/>
    <col min="10760" max="10760" width="10" style="13" customWidth="1"/>
    <col min="10761" max="10761" width="11.140625" style="13" customWidth="1"/>
    <col min="10762" max="10762" width="9.42578125" style="13" customWidth="1"/>
    <col min="10763" max="10763" width="7.5703125" style="13" customWidth="1"/>
    <col min="10764" max="10776" width="8" style="13" customWidth="1"/>
    <col min="10777" max="11008" width="9" style="13"/>
    <col min="11009" max="11009" width="10.42578125" style="13" customWidth="1"/>
    <col min="11010" max="11010" width="13.28515625" style="13" customWidth="1"/>
    <col min="11011" max="11011" width="12.42578125" style="13" customWidth="1"/>
    <col min="11012" max="11012" width="12.140625" style="13" customWidth="1"/>
    <col min="11013" max="11013" width="15.140625" style="13" customWidth="1"/>
    <col min="11014" max="11014" width="12.28515625" style="13" customWidth="1"/>
    <col min="11015" max="11015" width="11" style="13" customWidth="1"/>
    <col min="11016" max="11016" width="10" style="13" customWidth="1"/>
    <col min="11017" max="11017" width="11.140625" style="13" customWidth="1"/>
    <col min="11018" max="11018" width="9.42578125" style="13" customWidth="1"/>
    <col min="11019" max="11019" width="7.5703125" style="13" customWidth="1"/>
    <col min="11020" max="11032" width="8" style="13" customWidth="1"/>
    <col min="11033" max="11264" width="9" style="13"/>
    <col min="11265" max="11265" width="10.42578125" style="13" customWidth="1"/>
    <col min="11266" max="11266" width="13.28515625" style="13" customWidth="1"/>
    <col min="11267" max="11267" width="12.42578125" style="13" customWidth="1"/>
    <col min="11268" max="11268" width="12.140625" style="13" customWidth="1"/>
    <col min="11269" max="11269" width="15.140625" style="13" customWidth="1"/>
    <col min="11270" max="11270" width="12.28515625" style="13" customWidth="1"/>
    <col min="11271" max="11271" width="11" style="13" customWidth="1"/>
    <col min="11272" max="11272" width="10" style="13" customWidth="1"/>
    <col min="11273" max="11273" width="11.140625" style="13" customWidth="1"/>
    <col min="11274" max="11274" width="9.42578125" style="13" customWidth="1"/>
    <col min="11275" max="11275" width="7.5703125" style="13" customWidth="1"/>
    <col min="11276" max="11288" width="8" style="13" customWidth="1"/>
    <col min="11289" max="11520" width="9" style="13"/>
    <col min="11521" max="11521" width="10.42578125" style="13" customWidth="1"/>
    <col min="11522" max="11522" width="13.28515625" style="13" customWidth="1"/>
    <col min="11523" max="11523" width="12.42578125" style="13" customWidth="1"/>
    <col min="11524" max="11524" width="12.140625" style="13" customWidth="1"/>
    <col min="11525" max="11525" width="15.140625" style="13" customWidth="1"/>
    <col min="11526" max="11526" width="12.28515625" style="13" customWidth="1"/>
    <col min="11527" max="11527" width="11" style="13" customWidth="1"/>
    <col min="11528" max="11528" width="10" style="13" customWidth="1"/>
    <col min="11529" max="11529" width="11.140625" style="13" customWidth="1"/>
    <col min="11530" max="11530" width="9.42578125" style="13" customWidth="1"/>
    <col min="11531" max="11531" width="7.5703125" style="13" customWidth="1"/>
    <col min="11532" max="11544" width="8" style="13" customWidth="1"/>
    <col min="11545" max="11776" width="9" style="13"/>
    <col min="11777" max="11777" width="10.42578125" style="13" customWidth="1"/>
    <col min="11778" max="11778" width="13.28515625" style="13" customWidth="1"/>
    <col min="11779" max="11779" width="12.42578125" style="13" customWidth="1"/>
    <col min="11780" max="11780" width="12.140625" style="13" customWidth="1"/>
    <col min="11781" max="11781" width="15.140625" style="13" customWidth="1"/>
    <col min="11782" max="11782" width="12.28515625" style="13" customWidth="1"/>
    <col min="11783" max="11783" width="11" style="13" customWidth="1"/>
    <col min="11784" max="11784" width="10" style="13" customWidth="1"/>
    <col min="11785" max="11785" width="11.140625" style="13" customWidth="1"/>
    <col min="11786" max="11786" width="9.42578125" style="13" customWidth="1"/>
    <col min="11787" max="11787" width="7.5703125" style="13" customWidth="1"/>
    <col min="11788" max="11800" width="8" style="13" customWidth="1"/>
    <col min="11801" max="12032" width="9" style="13"/>
    <col min="12033" max="12033" width="10.42578125" style="13" customWidth="1"/>
    <col min="12034" max="12034" width="13.28515625" style="13" customWidth="1"/>
    <col min="12035" max="12035" width="12.42578125" style="13" customWidth="1"/>
    <col min="12036" max="12036" width="12.140625" style="13" customWidth="1"/>
    <col min="12037" max="12037" width="15.140625" style="13" customWidth="1"/>
    <col min="12038" max="12038" width="12.28515625" style="13" customWidth="1"/>
    <col min="12039" max="12039" width="11" style="13" customWidth="1"/>
    <col min="12040" max="12040" width="10" style="13" customWidth="1"/>
    <col min="12041" max="12041" width="11.140625" style="13" customWidth="1"/>
    <col min="12042" max="12042" width="9.42578125" style="13" customWidth="1"/>
    <col min="12043" max="12043" width="7.5703125" style="13" customWidth="1"/>
    <col min="12044" max="12056" width="8" style="13" customWidth="1"/>
    <col min="12057" max="12288" width="9" style="13"/>
    <col min="12289" max="12289" width="10.42578125" style="13" customWidth="1"/>
    <col min="12290" max="12290" width="13.28515625" style="13" customWidth="1"/>
    <col min="12291" max="12291" width="12.42578125" style="13" customWidth="1"/>
    <col min="12292" max="12292" width="12.140625" style="13" customWidth="1"/>
    <col min="12293" max="12293" width="15.140625" style="13" customWidth="1"/>
    <col min="12294" max="12294" width="12.28515625" style="13" customWidth="1"/>
    <col min="12295" max="12295" width="11" style="13" customWidth="1"/>
    <col min="12296" max="12296" width="10" style="13" customWidth="1"/>
    <col min="12297" max="12297" width="11.140625" style="13" customWidth="1"/>
    <col min="12298" max="12298" width="9.42578125" style="13" customWidth="1"/>
    <col min="12299" max="12299" width="7.5703125" style="13" customWidth="1"/>
    <col min="12300" max="12312" width="8" style="13" customWidth="1"/>
    <col min="12313" max="12544" width="9" style="13"/>
    <col min="12545" max="12545" width="10.42578125" style="13" customWidth="1"/>
    <col min="12546" max="12546" width="13.28515625" style="13" customWidth="1"/>
    <col min="12547" max="12547" width="12.42578125" style="13" customWidth="1"/>
    <col min="12548" max="12548" width="12.140625" style="13" customWidth="1"/>
    <col min="12549" max="12549" width="15.140625" style="13" customWidth="1"/>
    <col min="12550" max="12550" width="12.28515625" style="13" customWidth="1"/>
    <col min="12551" max="12551" width="11" style="13" customWidth="1"/>
    <col min="12552" max="12552" width="10" style="13" customWidth="1"/>
    <col min="12553" max="12553" width="11.140625" style="13" customWidth="1"/>
    <col min="12554" max="12554" width="9.42578125" style="13" customWidth="1"/>
    <col min="12555" max="12555" width="7.5703125" style="13" customWidth="1"/>
    <col min="12556" max="12568" width="8" style="13" customWidth="1"/>
    <col min="12569" max="12800" width="9" style="13"/>
    <col min="12801" max="12801" width="10.42578125" style="13" customWidth="1"/>
    <col min="12802" max="12802" width="13.28515625" style="13" customWidth="1"/>
    <col min="12803" max="12803" width="12.42578125" style="13" customWidth="1"/>
    <col min="12804" max="12804" width="12.140625" style="13" customWidth="1"/>
    <col min="12805" max="12805" width="15.140625" style="13" customWidth="1"/>
    <col min="12806" max="12806" width="12.28515625" style="13" customWidth="1"/>
    <col min="12807" max="12807" width="11" style="13" customWidth="1"/>
    <col min="12808" max="12808" width="10" style="13" customWidth="1"/>
    <col min="12809" max="12809" width="11.140625" style="13" customWidth="1"/>
    <col min="12810" max="12810" width="9.42578125" style="13" customWidth="1"/>
    <col min="12811" max="12811" width="7.5703125" style="13" customWidth="1"/>
    <col min="12812" max="12824" width="8" style="13" customWidth="1"/>
    <col min="12825" max="13056" width="9" style="13"/>
    <col min="13057" max="13057" width="10.42578125" style="13" customWidth="1"/>
    <col min="13058" max="13058" width="13.28515625" style="13" customWidth="1"/>
    <col min="13059" max="13059" width="12.42578125" style="13" customWidth="1"/>
    <col min="13060" max="13060" width="12.140625" style="13" customWidth="1"/>
    <col min="13061" max="13061" width="15.140625" style="13" customWidth="1"/>
    <col min="13062" max="13062" width="12.28515625" style="13" customWidth="1"/>
    <col min="13063" max="13063" width="11" style="13" customWidth="1"/>
    <col min="13064" max="13064" width="10" style="13" customWidth="1"/>
    <col min="13065" max="13065" width="11.140625" style="13" customWidth="1"/>
    <col min="13066" max="13066" width="9.42578125" style="13" customWidth="1"/>
    <col min="13067" max="13067" width="7.5703125" style="13" customWidth="1"/>
    <col min="13068" max="13080" width="8" style="13" customWidth="1"/>
    <col min="13081" max="13312" width="9" style="13"/>
    <col min="13313" max="13313" width="10.42578125" style="13" customWidth="1"/>
    <col min="13314" max="13314" width="13.28515625" style="13" customWidth="1"/>
    <col min="13315" max="13315" width="12.42578125" style="13" customWidth="1"/>
    <col min="13316" max="13316" width="12.140625" style="13" customWidth="1"/>
    <col min="13317" max="13317" width="15.140625" style="13" customWidth="1"/>
    <col min="13318" max="13318" width="12.28515625" style="13" customWidth="1"/>
    <col min="13319" max="13319" width="11" style="13" customWidth="1"/>
    <col min="13320" max="13320" width="10" style="13" customWidth="1"/>
    <col min="13321" max="13321" width="11.140625" style="13" customWidth="1"/>
    <col min="13322" max="13322" width="9.42578125" style="13" customWidth="1"/>
    <col min="13323" max="13323" width="7.5703125" style="13" customWidth="1"/>
    <col min="13324" max="13336" width="8" style="13" customWidth="1"/>
    <col min="13337" max="13568" width="9" style="13"/>
    <col min="13569" max="13569" width="10.42578125" style="13" customWidth="1"/>
    <col min="13570" max="13570" width="13.28515625" style="13" customWidth="1"/>
    <col min="13571" max="13571" width="12.42578125" style="13" customWidth="1"/>
    <col min="13572" max="13572" width="12.140625" style="13" customWidth="1"/>
    <col min="13573" max="13573" width="15.140625" style="13" customWidth="1"/>
    <col min="13574" max="13574" width="12.28515625" style="13" customWidth="1"/>
    <col min="13575" max="13575" width="11" style="13" customWidth="1"/>
    <col min="13576" max="13576" width="10" style="13" customWidth="1"/>
    <col min="13577" max="13577" width="11.140625" style="13" customWidth="1"/>
    <col min="13578" max="13578" width="9.42578125" style="13" customWidth="1"/>
    <col min="13579" max="13579" width="7.5703125" style="13" customWidth="1"/>
    <col min="13580" max="13592" width="8" style="13" customWidth="1"/>
    <col min="13593" max="13824" width="9" style="13"/>
    <col min="13825" max="13825" width="10.42578125" style="13" customWidth="1"/>
    <col min="13826" max="13826" width="13.28515625" style="13" customWidth="1"/>
    <col min="13827" max="13827" width="12.42578125" style="13" customWidth="1"/>
    <col min="13828" max="13828" width="12.140625" style="13" customWidth="1"/>
    <col min="13829" max="13829" width="15.140625" style="13" customWidth="1"/>
    <col min="13830" max="13830" width="12.28515625" style="13" customWidth="1"/>
    <col min="13831" max="13831" width="11" style="13" customWidth="1"/>
    <col min="13832" max="13832" width="10" style="13" customWidth="1"/>
    <col min="13833" max="13833" width="11.140625" style="13" customWidth="1"/>
    <col min="13834" max="13834" width="9.42578125" style="13" customWidth="1"/>
    <col min="13835" max="13835" width="7.5703125" style="13" customWidth="1"/>
    <col min="13836" max="13848" width="8" style="13" customWidth="1"/>
    <col min="13849" max="14080" width="9" style="13"/>
    <col min="14081" max="14081" width="10.42578125" style="13" customWidth="1"/>
    <col min="14082" max="14082" width="13.28515625" style="13" customWidth="1"/>
    <col min="14083" max="14083" width="12.42578125" style="13" customWidth="1"/>
    <col min="14084" max="14084" width="12.140625" style="13" customWidth="1"/>
    <col min="14085" max="14085" width="15.140625" style="13" customWidth="1"/>
    <col min="14086" max="14086" width="12.28515625" style="13" customWidth="1"/>
    <col min="14087" max="14087" width="11" style="13" customWidth="1"/>
    <col min="14088" max="14088" width="10" style="13" customWidth="1"/>
    <col min="14089" max="14089" width="11.140625" style="13" customWidth="1"/>
    <col min="14090" max="14090" width="9.42578125" style="13" customWidth="1"/>
    <col min="14091" max="14091" width="7.5703125" style="13" customWidth="1"/>
    <col min="14092" max="14104" width="8" style="13" customWidth="1"/>
    <col min="14105" max="14336" width="9" style="13"/>
    <col min="14337" max="14337" width="10.42578125" style="13" customWidth="1"/>
    <col min="14338" max="14338" width="13.28515625" style="13" customWidth="1"/>
    <col min="14339" max="14339" width="12.42578125" style="13" customWidth="1"/>
    <col min="14340" max="14340" width="12.140625" style="13" customWidth="1"/>
    <col min="14341" max="14341" width="15.140625" style="13" customWidth="1"/>
    <col min="14342" max="14342" width="12.28515625" style="13" customWidth="1"/>
    <col min="14343" max="14343" width="11" style="13" customWidth="1"/>
    <col min="14344" max="14344" width="10" style="13" customWidth="1"/>
    <col min="14345" max="14345" width="11.140625" style="13" customWidth="1"/>
    <col min="14346" max="14346" width="9.42578125" style="13" customWidth="1"/>
    <col min="14347" max="14347" width="7.5703125" style="13" customWidth="1"/>
    <col min="14348" max="14360" width="8" style="13" customWidth="1"/>
    <col min="14361" max="14592" width="9" style="13"/>
    <col min="14593" max="14593" width="10.42578125" style="13" customWidth="1"/>
    <col min="14594" max="14594" width="13.28515625" style="13" customWidth="1"/>
    <col min="14595" max="14595" width="12.42578125" style="13" customWidth="1"/>
    <col min="14596" max="14596" width="12.140625" style="13" customWidth="1"/>
    <col min="14597" max="14597" width="15.140625" style="13" customWidth="1"/>
    <col min="14598" max="14598" width="12.28515625" style="13" customWidth="1"/>
    <col min="14599" max="14599" width="11" style="13" customWidth="1"/>
    <col min="14600" max="14600" width="10" style="13" customWidth="1"/>
    <col min="14601" max="14601" width="11.140625" style="13" customWidth="1"/>
    <col min="14602" max="14602" width="9.42578125" style="13" customWidth="1"/>
    <col min="14603" max="14603" width="7.5703125" style="13" customWidth="1"/>
    <col min="14604" max="14616" width="8" style="13" customWidth="1"/>
    <col min="14617" max="14848" width="9" style="13"/>
    <col min="14849" max="14849" width="10.42578125" style="13" customWidth="1"/>
    <col min="14850" max="14850" width="13.28515625" style="13" customWidth="1"/>
    <col min="14851" max="14851" width="12.42578125" style="13" customWidth="1"/>
    <col min="14852" max="14852" width="12.140625" style="13" customWidth="1"/>
    <col min="14853" max="14853" width="15.140625" style="13" customWidth="1"/>
    <col min="14854" max="14854" width="12.28515625" style="13" customWidth="1"/>
    <col min="14855" max="14855" width="11" style="13" customWidth="1"/>
    <col min="14856" max="14856" width="10" style="13" customWidth="1"/>
    <col min="14857" max="14857" width="11.140625" style="13" customWidth="1"/>
    <col min="14858" max="14858" width="9.42578125" style="13" customWidth="1"/>
    <col min="14859" max="14859" width="7.5703125" style="13" customWidth="1"/>
    <col min="14860" max="14872" width="8" style="13" customWidth="1"/>
    <col min="14873" max="15104" width="9" style="13"/>
    <col min="15105" max="15105" width="10.42578125" style="13" customWidth="1"/>
    <col min="15106" max="15106" width="13.28515625" style="13" customWidth="1"/>
    <col min="15107" max="15107" width="12.42578125" style="13" customWidth="1"/>
    <col min="15108" max="15108" width="12.140625" style="13" customWidth="1"/>
    <col min="15109" max="15109" width="15.140625" style="13" customWidth="1"/>
    <col min="15110" max="15110" width="12.28515625" style="13" customWidth="1"/>
    <col min="15111" max="15111" width="11" style="13" customWidth="1"/>
    <col min="15112" max="15112" width="10" style="13" customWidth="1"/>
    <col min="15113" max="15113" width="11.140625" style="13" customWidth="1"/>
    <col min="15114" max="15114" width="9.42578125" style="13" customWidth="1"/>
    <col min="15115" max="15115" width="7.5703125" style="13" customWidth="1"/>
    <col min="15116" max="15128" width="8" style="13" customWidth="1"/>
    <col min="15129" max="15360" width="9" style="13"/>
    <col min="15361" max="15361" width="10.42578125" style="13" customWidth="1"/>
    <col min="15362" max="15362" width="13.28515625" style="13" customWidth="1"/>
    <col min="15363" max="15363" width="12.42578125" style="13" customWidth="1"/>
    <col min="15364" max="15364" width="12.140625" style="13" customWidth="1"/>
    <col min="15365" max="15365" width="15.140625" style="13" customWidth="1"/>
    <col min="15366" max="15366" width="12.28515625" style="13" customWidth="1"/>
    <col min="15367" max="15367" width="11" style="13" customWidth="1"/>
    <col min="15368" max="15368" width="10" style="13" customWidth="1"/>
    <col min="15369" max="15369" width="11.140625" style="13" customWidth="1"/>
    <col min="15370" max="15370" width="9.42578125" style="13" customWidth="1"/>
    <col min="15371" max="15371" width="7.5703125" style="13" customWidth="1"/>
    <col min="15372" max="15384" width="8" style="13" customWidth="1"/>
    <col min="15385" max="15616" width="9" style="13"/>
    <col min="15617" max="15617" width="10.42578125" style="13" customWidth="1"/>
    <col min="15618" max="15618" width="13.28515625" style="13" customWidth="1"/>
    <col min="15619" max="15619" width="12.42578125" style="13" customWidth="1"/>
    <col min="15620" max="15620" width="12.140625" style="13" customWidth="1"/>
    <col min="15621" max="15621" width="15.140625" style="13" customWidth="1"/>
    <col min="15622" max="15622" width="12.28515625" style="13" customWidth="1"/>
    <col min="15623" max="15623" width="11" style="13" customWidth="1"/>
    <col min="15624" max="15624" width="10" style="13" customWidth="1"/>
    <col min="15625" max="15625" width="11.140625" style="13" customWidth="1"/>
    <col min="15626" max="15626" width="9.42578125" style="13" customWidth="1"/>
    <col min="15627" max="15627" width="7.5703125" style="13" customWidth="1"/>
    <col min="15628" max="15640" width="8" style="13" customWidth="1"/>
    <col min="15641" max="15872" width="9" style="13"/>
    <col min="15873" max="15873" width="10.42578125" style="13" customWidth="1"/>
    <col min="15874" max="15874" width="13.28515625" style="13" customWidth="1"/>
    <col min="15875" max="15875" width="12.42578125" style="13" customWidth="1"/>
    <col min="15876" max="15876" width="12.140625" style="13" customWidth="1"/>
    <col min="15877" max="15877" width="15.140625" style="13" customWidth="1"/>
    <col min="15878" max="15878" width="12.28515625" style="13" customWidth="1"/>
    <col min="15879" max="15879" width="11" style="13" customWidth="1"/>
    <col min="15880" max="15880" width="10" style="13" customWidth="1"/>
    <col min="15881" max="15881" width="11.140625" style="13" customWidth="1"/>
    <col min="15882" max="15882" width="9.42578125" style="13" customWidth="1"/>
    <col min="15883" max="15883" width="7.5703125" style="13" customWidth="1"/>
    <col min="15884" max="15896" width="8" style="13" customWidth="1"/>
    <col min="15897" max="16128" width="9" style="13"/>
    <col min="16129" max="16129" width="10.42578125" style="13" customWidth="1"/>
    <col min="16130" max="16130" width="13.28515625" style="13" customWidth="1"/>
    <col min="16131" max="16131" width="12.42578125" style="13" customWidth="1"/>
    <col min="16132" max="16132" width="12.140625" style="13" customWidth="1"/>
    <col min="16133" max="16133" width="15.140625" style="13" customWidth="1"/>
    <col min="16134" max="16134" width="12.28515625" style="13" customWidth="1"/>
    <col min="16135" max="16135" width="11" style="13" customWidth="1"/>
    <col min="16136" max="16136" width="10" style="13" customWidth="1"/>
    <col min="16137" max="16137" width="11.140625" style="13" customWidth="1"/>
    <col min="16138" max="16138" width="9.42578125" style="13" customWidth="1"/>
    <col min="16139" max="16139" width="7.5703125" style="13" customWidth="1"/>
    <col min="16140" max="16152" width="8" style="13" customWidth="1"/>
    <col min="16153" max="16384" width="9" style="13"/>
  </cols>
  <sheetData>
    <row r="1" spans="1:10" ht="20.100000000000001" customHeight="1">
      <c r="A1" s="784" t="s">
        <v>791</v>
      </c>
      <c r="B1" s="784"/>
      <c r="C1" s="784"/>
      <c r="D1" s="784"/>
      <c r="E1" s="784"/>
      <c r="F1" s="784"/>
      <c r="G1" s="784"/>
      <c r="H1" s="784"/>
      <c r="I1" s="784"/>
      <c r="J1" s="784"/>
    </row>
    <row r="2" spans="1:10" ht="20.100000000000001" customHeight="1">
      <c r="A2" s="784" t="s">
        <v>792</v>
      </c>
      <c r="B2" s="784"/>
      <c r="C2" s="784"/>
      <c r="D2" s="784"/>
      <c r="E2" s="784"/>
      <c r="F2" s="784"/>
      <c r="G2" s="784"/>
      <c r="H2" s="784"/>
      <c r="I2" s="784"/>
      <c r="J2" s="784"/>
    </row>
    <row r="3" spans="1:10" ht="20.100000000000001" customHeight="1">
      <c r="A3" s="713" t="s">
        <v>793</v>
      </c>
      <c r="B3" s="26"/>
      <c r="C3" s="26"/>
      <c r="D3" s="26"/>
      <c r="E3" s="26"/>
      <c r="F3" s="26"/>
      <c r="G3" s="26"/>
      <c r="H3" s="26"/>
      <c r="I3" s="26"/>
      <c r="J3" s="19" t="s">
        <v>794</v>
      </c>
    </row>
    <row r="4" spans="1:10" ht="20.100000000000001" customHeight="1">
      <c r="A4" s="22" t="s">
        <v>51</v>
      </c>
      <c r="B4" s="24"/>
      <c r="C4" s="714" t="s">
        <v>795</v>
      </c>
      <c r="D4" s="916"/>
      <c r="E4" s="916"/>
      <c r="F4" s="916"/>
      <c r="G4" s="916"/>
      <c r="H4" s="916"/>
      <c r="I4" s="916"/>
      <c r="J4" s="917" t="s">
        <v>796</v>
      </c>
    </row>
    <row r="5" spans="1:10" ht="20.100000000000001" customHeight="1">
      <c r="A5" s="25"/>
      <c r="B5" s="36"/>
      <c r="C5" s="34"/>
      <c r="D5" s="34" t="s">
        <v>797</v>
      </c>
      <c r="E5" s="34" t="s">
        <v>798</v>
      </c>
      <c r="F5" s="34" t="s">
        <v>799</v>
      </c>
      <c r="G5" s="34" t="s">
        <v>800</v>
      </c>
      <c r="H5" s="34" t="s">
        <v>801</v>
      </c>
      <c r="I5" s="34" t="s">
        <v>802</v>
      </c>
      <c r="J5" s="34" t="s">
        <v>66</v>
      </c>
    </row>
    <row r="6" spans="1:10" ht="20.100000000000001" customHeight="1">
      <c r="A6" s="31" t="s">
        <v>40</v>
      </c>
      <c r="B6" s="32" t="s">
        <v>41</v>
      </c>
      <c r="C6" s="38" t="s">
        <v>803</v>
      </c>
      <c r="D6" s="38" t="s">
        <v>804</v>
      </c>
      <c r="E6" s="38" t="s">
        <v>805</v>
      </c>
      <c r="F6" s="38" t="s">
        <v>806</v>
      </c>
      <c r="G6" s="38" t="s">
        <v>807</v>
      </c>
      <c r="H6" s="38" t="s">
        <v>808</v>
      </c>
      <c r="I6" s="38"/>
      <c r="J6" s="38"/>
    </row>
    <row r="7" spans="1:10" ht="20.100000000000001" customHeight="1">
      <c r="A7" s="25"/>
      <c r="B7" s="36"/>
      <c r="C7" s="696" t="s">
        <v>809</v>
      </c>
      <c r="D7" s="696" t="s">
        <v>810</v>
      </c>
      <c r="E7" s="696" t="s">
        <v>811</v>
      </c>
      <c r="F7" s="696" t="s">
        <v>812</v>
      </c>
      <c r="G7" s="696" t="s">
        <v>813</v>
      </c>
      <c r="H7" s="696" t="s">
        <v>814</v>
      </c>
      <c r="I7" s="696" t="s">
        <v>815</v>
      </c>
      <c r="J7" s="696" t="s">
        <v>67</v>
      </c>
    </row>
    <row r="8" spans="1:10" s="713" customFormat="1" ht="20.100000000000001" customHeight="1">
      <c r="A8" s="25" t="s">
        <v>51</v>
      </c>
      <c r="B8" s="36" t="s">
        <v>51</v>
      </c>
      <c r="C8" s="696"/>
      <c r="D8" s="696" t="s">
        <v>816</v>
      </c>
      <c r="E8" s="696" t="s">
        <v>817</v>
      </c>
      <c r="F8" s="918"/>
      <c r="G8" s="696"/>
      <c r="H8" s="696"/>
      <c r="I8" s="696"/>
      <c r="J8" s="696"/>
    </row>
    <row r="9" spans="1:10" ht="20.100000000000001" customHeight="1">
      <c r="A9" s="719" t="s">
        <v>175</v>
      </c>
      <c r="B9" s="720" t="s">
        <v>4</v>
      </c>
      <c r="C9" s="919">
        <v>23</v>
      </c>
      <c r="D9" s="919">
        <v>1</v>
      </c>
      <c r="E9" s="919">
        <v>2</v>
      </c>
      <c r="F9" s="919">
        <v>0</v>
      </c>
      <c r="G9" s="919">
        <v>0</v>
      </c>
      <c r="H9" s="919">
        <v>398</v>
      </c>
      <c r="I9" s="919">
        <v>1074</v>
      </c>
      <c r="J9" s="919">
        <f>SUM(C9:I9)</f>
        <v>1498</v>
      </c>
    </row>
    <row r="10" spans="1:10" ht="20.100000000000001" customHeight="1">
      <c r="A10" s="920" t="s">
        <v>176</v>
      </c>
      <c r="B10" s="921" t="s">
        <v>6</v>
      </c>
      <c r="C10" s="922">
        <v>60</v>
      </c>
      <c r="D10" s="922">
        <v>8</v>
      </c>
      <c r="E10" s="922">
        <v>32</v>
      </c>
      <c r="F10" s="922">
        <v>12</v>
      </c>
      <c r="G10" s="922">
        <v>1</v>
      </c>
      <c r="H10" s="922">
        <v>444</v>
      </c>
      <c r="I10" s="922">
        <v>1845</v>
      </c>
      <c r="J10" s="922">
        <f t="shared" ref="J10:J29" si="0">SUM(C10:I10)</f>
        <v>2402</v>
      </c>
    </row>
    <row r="11" spans="1:10" ht="20.100000000000001" customHeight="1">
      <c r="A11" s="920" t="s">
        <v>177</v>
      </c>
      <c r="B11" s="921" t="s">
        <v>8</v>
      </c>
      <c r="C11" s="922">
        <v>62</v>
      </c>
      <c r="D11" s="922">
        <v>24</v>
      </c>
      <c r="E11" s="922">
        <v>23</v>
      </c>
      <c r="F11" s="922">
        <v>0</v>
      </c>
      <c r="G11" s="922">
        <v>0</v>
      </c>
      <c r="H11" s="922">
        <v>485</v>
      </c>
      <c r="I11" s="922">
        <v>1136</v>
      </c>
      <c r="J11" s="922">
        <f t="shared" si="0"/>
        <v>1730</v>
      </c>
    </row>
    <row r="12" spans="1:10" ht="20.100000000000001" customHeight="1">
      <c r="A12" s="920" t="s">
        <v>178</v>
      </c>
      <c r="B12" s="921" t="s">
        <v>10</v>
      </c>
      <c r="C12" s="922">
        <v>47</v>
      </c>
      <c r="D12" s="922">
        <v>13</v>
      </c>
      <c r="E12" s="922">
        <v>53</v>
      </c>
      <c r="F12" s="922">
        <v>0</v>
      </c>
      <c r="G12" s="922">
        <v>0</v>
      </c>
      <c r="H12" s="922">
        <v>245</v>
      </c>
      <c r="I12" s="922">
        <v>230</v>
      </c>
      <c r="J12" s="922">
        <f t="shared" si="0"/>
        <v>588</v>
      </c>
    </row>
    <row r="13" spans="1:10" ht="20.100000000000001" customHeight="1">
      <c r="A13" s="920" t="s">
        <v>179</v>
      </c>
      <c r="B13" s="921" t="s">
        <v>11</v>
      </c>
      <c r="C13" s="922">
        <v>43</v>
      </c>
      <c r="D13" s="922">
        <v>24</v>
      </c>
      <c r="E13" s="922">
        <v>113</v>
      </c>
      <c r="F13" s="922">
        <v>1</v>
      </c>
      <c r="G13" s="922">
        <v>0</v>
      </c>
      <c r="H13" s="922">
        <v>1059</v>
      </c>
      <c r="I13" s="922">
        <v>2678</v>
      </c>
      <c r="J13" s="922">
        <f t="shared" si="0"/>
        <v>3918</v>
      </c>
    </row>
    <row r="14" spans="1:10" ht="20.100000000000001" customHeight="1">
      <c r="A14" s="920" t="s">
        <v>180</v>
      </c>
      <c r="B14" s="921" t="s">
        <v>13</v>
      </c>
      <c r="C14" s="922">
        <v>18</v>
      </c>
      <c r="D14" s="922">
        <v>0</v>
      </c>
      <c r="E14" s="922">
        <v>14</v>
      </c>
      <c r="F14" s="922">
        <v>0</v>
      </c>
      <c r="G14" s="922">
        <v>0</v>
      </c>
      <c r="H14" s="922">
        <v>451</v>
      </c>
      <c r="I14" s="922">
        <v>4940</v>
      </c>
      <c r="J14" s="922">
        <f t="shared" si="0"/>
        <v>5423</v>
      </c>
    </row>
    <row r="15" spans="1:10" ht="20.100000000000001" customHeight="1">
      <c r="A15" s="920" t="s">
        <v>182</v>
      </c>
      <c r="B15" s="921" t="s">
        <v>14</v>
      </c>
      <c r="C15" s="922">
        <v>52</v>
      </c>
      <c r="D15" s="922">
        <v>8</v>
      </c>
      <c r="E15" s="922">
        <v>28</v>
      </c>
      <c r="F15" s="922">
        <v>0</v>
      </c>
      <c r="G15" s="922">
        <v>1</v>
      </c>
      <c r="H15" s="922">
        <v>392</v>
      </c>
      <c r="I15" s="922">
        <v>810</v>
      </c>
      <c r="J15" s="922">
        <f t="shared" si="0"/>
        <v>1291</v>
      </c>
    </row>
    <row r="16" spans="1:10" ht="20.100000000000001" customHeight="1">
      <c r="A16" s="920" t="s">
        <v>183</v>
      </c>
      <c r="B16" s="921" t="s">
        <v>16</v>
      </c>
      <c r="C16" s="922">
        <v>69</v>
      </c>
      <c r="D16" s="922">
        <v>0</v>
      </c>
      <c r="E16" s="922">
        <v>0</v>
      </c>
      <c r="F16" s="922">
        <v>0</v>
      </c>
      <c r="G16" s="922">
        <v>0</v>
      </c>
      <c r="H16" s="922">
        <v>0</v>
      </c>
      <c r="I16" s="922">
        <v>1487</v>
      </c>
      <c r="J16" s="922">
        <f t="shared" si="0"/>
        <v>1556</v>
      </c>
    </row>
    <row r="17" spans="1:10" ht="20.100000000000001" customHeight="1">
      <c r="A17" s="920" t="s">
        <v>200</v>
      </c>
      <c r="B17" s="921" t="s">
        <v>18</v>
      </c>
      <c r="C17" s="922">
        <v>11</v>
      </c>
      <c r="D17" s="922">
        <v>13</v>
      </c>
      <c r="E17" s="922">
        <v>13</v>
      </c>
      <c r="F17" s="922">
        <v>2</v>
      </c>
      <c r="G17" s="922">
        <v>1</v>
      </c>
      <c r="H17" s="922">
        <v>157</v>
      </c>
      <c r="I17" s="922">
        <v>309</v>
      </c>
      <c r="J17" s="922">
        <f t="shared" si="0"/>
        <v>506</v>
      </c>
    </row>
    <row r="18" spans="1:10" ht="20.100000000000001" customHeight="1">
      <c r="A18" s="920" t="s">
        <v>184</v>
      </c>
      <c r="B18" s="921" t="s">
        <v>20</v>
      </c>
      <c r="C18" s="922">
        <v>65</v>
      </c>
      <c r="D18" s="922">
        <v>21</v>
      </c>
      <c r="E18" s="922">
        <v>19</v>
      </c>
      <c r="F18" s="922">
        <v>13</v>
      </c>
      <c r="G18" s="922">
        <v>12</v>
      </c>
      <c r="H18" s="922">
        <v>475</v>
      </c>
      <c r="I18" s="922">
        <v>975</v>
      </c>
      <c r="J18" s="922">
        <f t="shared" si="0"/>
        <v>1580</v>
      </c>
    </row>
    <row r="19" spans="1:10" ht="20.100000000000001" customHeight="1">
      <c r="A19" s="920" t="s">
        <v>45</v>
      </c>
      <c r="B19" s="921" t="s">
        <v>21</v>
      </c>
      <c r="C19" s="922">
        <v>9</v>
      </c>
      <c r="D19" s="922">
        <v>0</v>
      </c>
      <c r="E19" s="922">
        <v>0</v>
      </c>
      <c r="F19" s="922">
        <v>0</v>
      </c>
      <c r="G19" s="922">
        <v>0</v>
      </c>
      <c r="H19" s="922">
        <v>305</v>
      </c>
      <c r="I19" s="922">
        <v>77</v>
      </c>
      <c r="J19" s="922">
        <f t="shared" si="0"/>
        <v>391</v>
      </c>
    </row>
    <row r="20" spans="1:10" ht="20.100000000000001" customHeight="1">
      <c r="A20" s="920" t="s">
        <v>185</v>
      </c>
      <c r="B20" s="921" t="s">
        <v>23</v>
      </c>
      <c r="C20" s="922">
        <v>6</v>
      </c>
      <c r="D20" s="922">
        <v>0</v>
      </c>
      <c r="E20" s="922">
        <v>11</v>
      </c>
      <c r="F20" s="922">
        <v>0</v>
      </c>
      <c r="G20" s="922">
        <v>1</v>
      </c>
      <c r="H20" s="922">
        <v>276</v>
      </c>
      <c r="I20" s="922">
        <v>604</v>
      </c>
      <c r="J20" s="922">
        <f t="shared" si="0"/>
        <v>898</v>
      </c>
    </row>
    <row r="21" spans="1:10" ht="20.100000000000001" customHeight="1">
      <c r="A21" s="920" t="s">
        <v>24</v>
      </c>
      <c r="B21" s="921" t="s">
        <v>25</v>
      </c>
      <c r="C21" s="922">
        <v>38</v>
      </c>
      <c r="D21" s="922">
        <v>9</v>
      </c>
      <c r="E21" s="922">
        <v>15</v>
      </c>
      <c r="F21" s="922">
        <v>2</v>
      </c>
      <c r="G21" s="922">
        <v>14</v>
      </c>
      <c r="H21" s="922">
        <v>511</v>
      </c>
      <c r="I21" s="922">
        <v>120</v>
      </c>
      <c r="J21" s="922">
        <f t="shared" si="0"/>
        <v>709</v>
      </c>
    </row>
    <row r="22" spans="1:10" ht="20.100000000000001" customHeight="1">
      <c r="A22" s="920" t="s">
        <v>187</v>
      </c>
      <c r="B22" s="921" t="s">
        <v>26</v>
      </c>
      <c r="C22" s="922">
        <v>16</v>
      </c>
      <c r="D22" s="922">
        <v>1</v>
      </c>
      <c r="E22" s="922">
        <v>2</v>
      </c>
      <c r="F22" s="922">
        <v>0</v>
      </c>
      <c r="G22" s="922">
        <v>0</v>
      </c>
      <c r="H22" s="922">
        <v>291</v>
      </c>
      <c r="I22" s="922">
        <v>405</v>
      </c>
      <c r="J22" s="922">
        <f t="shared" si="0"/>
        <v>715</v>
      </c>
    </row>
    <row r="23" spans="1:10" ht="20.100000000000001" customHeight="1">
      <c r="A23" s="920" t="s">
        <v>27</v>
      </c>
      <c r="B23" s="921" t="s">
        <v>28</v>
      </c>
      <c r="C23" s="922">
        <v>23</v>
      </c>
      <c r="D23" s="922">
        <v>1</v>
      </c>
      <c r="E23" s="923">
        <v>16</v>
      </c>
      <c r="F23" s="922">
        <v>0</v>
      </c>
      <c r="G23" s="922">
        <v>0</v>
      </c>
      <c r="H23" s="922">
        <v>615</v>
      </c>
      <c r="I23" s="922">
        <v>902</v>
      </c>
      <c r="J23" s="922">
        <f t="shared" si="0"/>
        <v>1557</v>
      </c>
    </row>
    <row r="24" spans="1:10" ht="20.100000000000001" customHeight="1">
      <c r="A24" s="920" t="s">
        <v>188</v>
      </c>
      <c r="B24" s="921" t="s">
        <v>30</v>
      </c>
      <c r="C24" s="922">
        <v>15</v>
      </c>
      <c r="D24" s="922">
        <v>3</v>
      </c>
      <c r="E24" s="922">
        <v>6</v>
      </c>
      <c r="F24" s="922">
        <v>0</v>
      </c>
      <c r="G24" s="922">
        <v>0</v>
      </c>
      <c r="H24" s="922">
        <v>184</v>
      </c>
      <c r="I24" s="922">
        <v>1285</v>
      </c>
      <c r="J24" s="922">
        <f t="shared" si="0"/>
        <v>1493</v>
      </c>
    </row>
    <row r="25" spans="1:10" ht="20.100000000000001" customHeight="1">
      <c r="A25" s="920" t="s">
        <v>190</v>
      </c>
      <c r="B25" s="921" t="s">
        <v>31</v>
      </c>
      <c r="C25" s="922">
        <v>52</v>
      </c>
      <c r="D25" s="922">
        <v>6</v>
      </c>
      <c r="E25" s="922">
        <v>18</v>
      </c>
      <c r="F25" s="922">
        <v>1</v>
      </c>
      <c r="G25" s="922">
        <v>1</v>
      </c>
      <c r="H25" s="922">
        <v>259</v>
      </c>
      <c r="I25" s="922">
        <v>406</v>
      </c>
      <c r="J25" s="922">
        <f t="shared" si="0"/>
        <v>743</v>
      </c>
    </row>
    <row r="26" spans="1:10" ht="20.100000000000001" customHeight="1">
      <c r="A26" s="920" t="s">
        <v>202</v>
      </c>
      <c r="B26" s="921" t="s">
        <v>33</v>
      </c>
      <c r="C26" s="922">
        <v>5</v>
      </c>
      <c r="D26" s="922">
        <v>1</v>
      </c>
      <c r="E26" s="922">
        <v>0</v>
      </c>
      <c r="F26" s="922">
        <v>2</v>
      </c>
      <c r="G26" s="922">
        <v>1</v>
      </c>
      <c r="H26" s="922">
        <v>160</v>
      </c>
      <c r="I26" s="922">
        <v>438</v>
      </c>
      <c r="J26" s="922">
        <f t="shared" si="0"/>
        <v>607</v>
      </c>
    </row>
    <row r="27" spans="1:10" ht="20.100000000000001" customHeight="1">
      <c r="A27" s="725" t="s">
        <v>191</v>
      </c>
      <c r="B27" s="726" t="s">
        <v>35</v>
      </c>
      <c r="C27" s="922">
        <v>7</v>
      </c>
      <c r="D27" s="922">
        <v>1</v>
      </c>
      <c r="E27" s="922">
        <v>4</v>
      </c>
      <c r="F27" s="922">
        <v>0</v>
      </c>
      <c r="G27" s="922">
        <v>2</v>
      </c>
      <c r="H27" s="922">
        <v>127</v>
      </c>
      <c r="I27" s="922">
        <v>325</v>
      </c>
      <c r="J27" s="922">
        <f t="shared" si="0"/>
        <v>466</v>
      </c>
    </row>
    <row r="28" spans="1:10" ht="20.100000000000001" customHeight="1" thickBot="1">
      <c r="A28" s="212" t="s">
        <v>36</v>
      </c>
      <c r="B28" s="213" t="s">
        <v>37</v>
      </c>
      <c r="C28" s="924">
        <v>7</v>
      </c>
      <c r="D28" s="924">
        <v>1</v>
      </c>
      <c r="E28" s="924">
        <v>1</v>
      </c>
      <c r="F28" s="924">
        <v>1</v>
      </c>
      <c r="G28" s="924">
        <v>0</v>
      </c>
      <c r="H28" s="924">
        <v>14</v>
      </c>
      <c r="I28" s="924">
        <v>6</v>
      </c>
      <c r="J28" s="924">
        <f t="shared" si="0"/>
        <v>30</v>
      </c>
    </row>
    <row r="29" spans="1:10" ht="20.100000000000001" customHeight="1">
      <c r="A29" s="925" t="s">
        <v>66</v>
      </c>
      <c r="B29" s="926" t="s">
        <v>39</v>
      </c>
      <c r="C29" s="927">
        <f>SUM(C9:C28)</f>
        <v>628</v>
      </c>
      <c r="D29" s="927">
        <f t="shared" ref="D29:I29" si="1">SUM(D9:D28)</f>
        <v>135</v>
      </c>
      <c r="E29" s="927">
        <f t="shared" si="1"/>
        <v>370</v>
      </c>
      <c r="F29" s="927">
        <f t="shared" si="1"/>
        <v>34</v>
      </c>
      <c r="G29" s="927">
        <f t="shared" si="1"/>
        <v>34</v>
      </c>
      <c r="H29" s="927">
        <f t="shared" si="1"/>
        <v>6848</v>
      </c>
      <c r="I29" s="927">
        <f t="shared" si="1"/>
        <v>20052</v>
      </c>
      <c r="J29" s="927">
        <f t="shared" si="0"/>
        <v>28101</v>
      </c>
    </row>
    <row r="30" spans="1:10" ht="20.100000000000001" hidden="1" customHeight="1">
      <c r="A30" s="928"/>
    </row>
    <row r="31" spans="1:10" ht="20.100000000000001" hidden="1" customHeight="1">
      <c r="A31" s="719" t="s">
        <v>175</v>
      </c>
      <c r="B31" s="720" t="s">
        <v>4</v>
      </c>
      <c r="C31" s="919">
        <v>195</v>
      </c>
      <c r="D31" s="919">
        <v>116</v>
      </c>
      <c r="E31" s="919">
        <v>102</v>
      </c>
      <c r="F31" s="929">
        <v>2</v>
      </c>
      <c r="G31" s="919">
        <v>10</v>
      </c>
      <c r="H31" s="919">
        <v>1054</v>
      </c>
      <c r="I31" s="919">
        <v>2456</v>
      </c>
      <c r="J31" s="919">
        <f>SUM(C31:I31)</f>
        <v>3935</v>
      </c>
    </row>
    <row r="32" spans="1:10" ht="20.100000000000001" hidden="1" customHeight="1">
      <c r="A32" s="13" t="s">
        <v>117</v>
      </c>
      <c r="C32" s="13">
        <v>116</v>
      </c>
      <c r="D32" s="13">
        <v>94</v>
      </c>
      <c r="E32" s="13">
        <v>61</v>
      </c>
      <c r="F32" s="13">
        <v>1</v>
      </c>
      <c r="G32" s="13">
        <v>0</v>
      </c>
      <c r="H32" s="13">
        <v>61</v>
      </c>
      <c r="I32" s="13">
        <v>132</v>
      </c>
      <c r="J32" s="13">
        <f>SUM(C32:I32)</f>
        <v>465</v>
      </c>
    </row>
    <row r="33" spans="1:1" ht="20.100000000000001" hidden="1" customHeight="1"/>
    <row r="34" spans="1:1" ht="20.100000000000001" customHeight="1">
      <c r="A34" s="13" t="s">
        <v>818</v>
      </c>
    </row>
  </sheetData>
  <printOptions horizontalCentered="1" verticalCentered="1"/>
  <pageMargins left="0.59055118110236227" right="0.59055118110236227" top="0.70866141732283472" bottom="0.70866141732283472" header="0.51181102362204722" footer="0.51181102362204722"/>
  <pageSetup paperSize="9" scale="84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J31"/>
  <sheetViews>
    <sheetView rightToLeft="1" topLeftCell="A10" zoomScaleNormal="100" workbookViewId="0">
      <selection activeCell="U28" sqref="U28"/>
    </sheetView>
  </sheetViews>
  <sheetFormatPr defaultColWidth="13.5703125" defaultRowHeight="15"/>
  <cols>
    <col min="1" max="6" width="20.7109375" style="73" customWidth="1"/>
    <col min="7" max="8" width="0" style="73" hidden="1" customWidth="1"/>
    <col min="9" max="256" width="13.5703125" style="73"/>
    <col min="257" max="262" width="20.7109375" style="73" customWidth="1"/>
    <col min="263" max="264" width="0" style="73" hidden="1" customWidth="1"/>
    <col min="265" max="512" width="13.5703125" style="73"/>
    <col min="513" max="518" width="20.7109375" style="73" customWidth="1"/>
    <col min="519" max="520" width="0" style="73" hidden="1" customWidth="1"/>
    <col min="521" max="768" width="13.5703125" style="73"/>
    <col min="769" max="774" width="20.7109375" style="73" customWidth="1"/>
    <col min="775" max="776" width="0" style="73" hidden="1" customWidth="1"/>
    <col min="777" max="1024" width="13.5703125" style="73"/>
    <col min="1025" max="1030" width="20.7109375" style="73" customWidth="1"/>
    <col min="1031" max="1032" width="0" style="73" hidden="1" customWidth="1"/>
    <col min="1033" max="1280" width="13.5703125" style="73"/>
    <col min="1281" max="1286" width="20.7109375" style="73" customWidth="1"/>
    <col min="1287" max="1288" width="0" style="73" hidden="1" customWidth="1"/>
    <col min="1289" max="1536" width="13.5703125" style="73"/>
    <col min="1537" max="1542" width="20.7109375" style="73" customWidth="1"/>
    <col min="1543" max="1544" width="0" style="73" hidden="1" customWidth="1"/>
    <col min="1545" max="1792" width="13.5703125" style="73"/>
    <col min="1793" max="1798" width="20.7109375" style="73" customWidth="1"/>
    <col min="1799" max="1800" width="0" style="73" hidden="1" customWidth="1"/>
    <col min="1801" max="2048" width="13.5703125" style="73"/>
    <col min="2049" max="2054" width="20.7109375" style="73" customWidth="1"/>
    <col min="2055" max="2056" width="0" style="73" hidden="1" customWidth="1"/>
    <col min="2057" max="2304" width="13.5703125" style="73"/>
    <col min="2305" max="2310" width="20.7109375" style="73" customWidth="1"/>
    <col min="2311" max="2312" width="0" style="73" hidden="1" customWidth="1"/>
    <col min="2313" max="2560" width="13.5703125" style="73"/>
    <col min="2561" max="2566" width="20.7109375" style="73" customWidth="1"/>
    <col min="2567" max="2568" width="0" style="73" hidden="1" customWidth="1"/>
    <col min="2569" max="2816" width="13.5703125" style="73"/>
    <col min="2817" max="2822" width="20.7109375" style="73" customWidth="1"/>
    <col min="2823" max="2824" width="0" style="73" hidden="1" customWidth="1"/>
    <col min="2825" max="3072" width="13.5703125" style="73"/>
    <col min="3073" max="3078" width="20.7109375" style="73" customWidth="1"/>
    <col min="3079" max="3080" width="0" style="73" hidden="1" customWidth="1"/>
    <col min="3081" max="3328" width="13.5703125" style="73"/>
    <col min="3329" max="3334" width="20.7109375" style="73" customWidth="1"/>
    <col min="3335" max="3336" width="0" style="73" hidden="1" customWidth="1"/>
    <col min="3337" max="3584" width="13.5703125" style="73"/>
    <col min="3585" max="3590" width="20.7109375" style="73" customWidth="1"/>
    <col min="3591" max="3592" width="0" style="73" hidden="1" customWidth="1"/>
    <col min="3593" max="3840" width="13.5703125" style="73"/>
    <col min="3841" max="3846" width="20.7109375" style="73" customWidth="1"/>
    <col min="3847" max="3848" width="0" style="73" hidden="1" customWidth="1"/>
    <col min="3849" max="4096" width="13.5703125" style="73"/>
    <col min="4097" max="4102" width="20.7109375" style="73" customWidth="1"/>
    <col min="4103" max="4104" width="0" style="73" hidden="1" customWidth="1"/>
    <col min="4105" max="4352" width="13.5703125" style="73"/>
    <col min="4353" max="4358" width="20.7109375" style="73" customWidth="1"/>
    <col min="4359" max="4360" width="0" style="73" hidden="1" customWidth="1"/>
    <col min="4361" max="4608" width="13.5703125" style="73"/>
    <col min="4609" max="4614" width="20.7109375" style="73" customWidth="1"/>
    <col min="4615" max="4616" width="0" style="73" hidden="1" customWidth="1"/>
    <col min="4617" max="4864" width="13.5703125" style="73"/>
    <col min="4865" max="4870" width="20.7109375" style="73" customWidth="1"/>
    <col min="4871" max="4872" width="0" style="73" hidden="1" customWidth="1"/>
    <col min="4873" max="5120" width="13.5703125" style="73"/>
    <col min="5121" max="5126" width="20.7109375" style="73" customWidth="1"/>
    <col min="5127" max="5128" width="0" style="73" hidden="1" customWidth="1"/>
    <col min="5129" max="5376" width="13.5703125" style="73"/>
    <col min="5377" max="5382" width="20.7109375" style="73" customWidth="1"/>
    <col min="5383" max="5384" width="0" style="73" hidden="1" customWidth="1"/>
    <col min="5385" max="5632" width="13.5703125" style="73"/>
    <col min="5633" max="5638" width="20.7109375" style="73" customWidth="1"/>
    <col min="5639" max="5640" width="0" style="73" hidden="1" customWidth="1"/>
    <col min="5641" max="5888" width="13.5703125" style="73"/>
    <col min="5889" max="5894" width="20.7109375" style="73" customWidth="1"/>
    <col min="5895" max="5896" width="0" style="73" hidden="1" customWidth="1"/>
    <col min="5897" max="6144" width="13.5703125" style="73"/>
    <col min="6145" max="6150" width="20.7109375" style="73" customWidth="1"/>
    <col min="6151" max="6152" width="0" style="73" hidden="1" customWidth="1"/>
    <col min="6153" max="6400" width="13.5703125" style="73"/>
    <col min="6401" max="6406" width="20.7109375" style="73" customWidth="1"/>
    <col min="6407" max="6408" width="0" style="73" hidden="1" customWidth="1"/>
    <col min="6409" max="6656" width="13.5703125" style="73"/>
    <col min="6657" max="6662" width="20.7109375" style="73" customWidth="1"/>
    <col min="6663" max="6664" width="0" style="73" hidden="1" customWidth="1"/>
    <col min="6665" max="6912" width="13.5703125" style="73"/>
    <col min="6913" max="6918" width="20.7109375" style="73" customWidth="1"/>
    <col min="6919" max="6920" width="0" style="73" hidden="1" customWidth="1"/>
    <col min="6921" max="7168" width="13.5703125" style="73"/>
    <col min="7169" max="7174" width="20.7109375" style="73" customWidth="1"/>
    <col min="7175" max="7176" width="0" style="73" hidden="1" customWidth="1"/>
    <col min="7177" max="7424" width="13.5703125" style="73"/>
    <col min="7425" max="7430" width="20.7109375" style="73" customWidth="1"/>
    <col min="7431" max="7432" width="0" style="73" hidden="1" customWidth="1"/>
    <col min="7433" max="7680" width="13.5703125" style="73"/>
    <col min="7681" max="7686" width="20.7109375" style="73" customWidth="1"/>
    <col min="7687" max="7688" width="0" style="73" hidden="1" customWidth="1"/>
    <col min="7689" max="7936" width="13.5703125" style="73"/>
    <col min="7937" max="7942" width="20.7109375" style="73" customWidth="1"/>
    <col min="7943" max="7944" width="0" style="73" hidden="1" customWidth="1"/>
    <col min="7945" max="8192" width="13.5703125" style="73"/>
    <col min="8193" max="8198" width="20.7109375" style="73" customWidth="1"/>
    <col min="8199" max="8200" width="0" style="73" hidden="1" customWidth="1"/>
    <col min="8201" max="8448" width="13.5703125" style="73"/>
    <col min="8449" max="8454" width="20.7109375" style="73" customWidth="1"/>
    <col min="8455" max="8456" width="0" style="73" hidden="1" customWidth="1"/>
    <col min="8457" max="8704" width="13.5703125" style="73"/>
    <col min="8705" max="8710" width="20.7109375" style="73" customWidth="1"/>
    <col min="8711" max="8712" width="0" style="73" hidden="1" customWidth="1"/>
    <col min="8713" max="8960" width="13.5703125" style="73"/>
    <col min="8961" max="8966" width="20.7109375" style="73" customWidth="1"/>
    <col min="8967" max="8968" width="0" style="73" hidden="1" customWidth="1"/>
    <col min="8969" max="9216" width="13.5703125" style="73"/>
    <col min="9217" max="9222" width="20.7109375" style="73" customWidth="1"/>
    <col min="9223" max="9224" width="0" style="73" hidden="1" customWidth="1"/>
    <col min="9225" max="9472" width="13.5703125" style="73"/>
    <col min="9473" max="9478" width="20.7109375" style="73" customWidth="1"/>
    <col min="9479" max="9480" width="0" style="73" hidden="1" customWidth="1"/>
    <col min="9481" max="9728" width="13.5703125" style="73"/>
    <col min="9729" max="9734" width="20.7109375" style="73" customWidth="1"/>
    <col min="9735" max="9736" width="0" style="73" hidden="1" customWidth="1"/>
    <col min="9737" max="9984" width="13.5703125" style="73"/>
    <col min="9985" max="9990" width="20.7109375" style="73" customWidth="1"/>
    <col min="9991" max="9992" width="0" style="73" hidden="1" customWidth="1"/>
    <col min="9993" max="10240" width="13.5703125" style="73"/>
    <col min="10241" max="10246" width="20.7109375" style="73" customWidth="1"/>
    <col min="10247" max="10248" width="0" style="73" hidden="1" customWidth="1"/>
    <col min="10249" max="10496" width="13.5703125" style="73"/>
    <col min="10497" max="10502" width="20.7109375" style="73" customWidth="1"/>
    <col min="10503" max="10504" width="0" style="73" hidden="1" customWidth="1"/>
    <col min="10505" max="10752" width="13.5703125" style="73"/>
    <col min="10753" max="10758" width="20.7109375" style="73" customWidth="1"/>
    <col min="10759" max="10760" width="0" style="73" hidden="1" customWidth="1"/>
    <col min="10761" max="11008" width="13.5703125" style="73"/>
    <col min="11009" max="11014" width="20.7109375" style="73" customWidth="1"/>
    <col min="11015" max="11016" width="0" style="73" hidden="1" customWidth="1"/>
    <col min="11017" max="11264" width="13.5703125" style="73"/>
    <col min="11265" max="11270" width="20.7109375" style="73" customWidth="1"/>
    <col min="11271" max="11272" width="0" style="73" hidden="1" customWidth="1"/>
    <col min="11273" max="11520" width="13.5703125" style="73"/>
    <col min="11521" max="11526" width="20.7109375" style="73" customWidth="1"/>
    <col min="11527" max="11528" width="0" style="73" hidden="1" customWidth="1"/>
    <col min="11529" max="11776" width="13.5703125" style="73"/>
    <col min="11777" max="11782" width="20.7109375" style="73" customWidth="1"/>
    <col min="11783" max="11784" width="0" style="73" hidden="1" customWidth="1"/>
    <col min="11785" max="12032" width="13.5703125" style="73"/>
    <col min="12033" max="12038" width="20.7109375" style="73" customWidth="1"/>
    <col min="12039" max="12040" width="0" style="73" hidden="1" customWidth="1"/>
    <col min="12041" max="12288" width="13.5703125" style="73"/>
    <col min="12289" max="12294" width="20.7109375" style="73" customWidth="1"/>
    <col min="12295" max="12296" width="0" style="73" hidden="1" customWidth="1"/>
    <col min="12297" max="12544" width="13.5703125" style="73"/>
    <col min="12545" max="12550" width="20.7109375" style="73" customWidth="1"/>
    <col min="12551" max="12552" width="0" style="73" hidden="1" customWidth="1"/>
    <col min="12553" max="12800" width="13.5703125" style="73"/>
    <col min="12801" max="12806" width="20.7109375" style="73" customWidth="1"/>
    <col min="12807" max="12808" width="0" style="73" hidden="1" customWidth="1"/>
    <col min="12809" max="13056" width="13.5703125" style="73"/>
    <col min="13057" max="13062" width="20.7109375" style="73" customWidth="1"/>
    <col min="13063" max="13064" width="0" style="73" hidden="1" customWidth="1"/>
    <col min="13065" max="13312" width="13.5703125" style="73"/>
    <col min="13313" max="13318" width="20.7109375" style="73" customWidth="1"/>
    <col min="13319" max="13320" width="0" style="73" hidden="1" customWidth="1"/>
    <col min="13321" max="13568" width="13.5703125" style="73"/>
    <col min="13569" max="13574" width="20.7109375" style="73" customWidth="1"/>
    <col min="13575" max="13576" width="0" style="73" hidden="1" customWidth="1"/>
    <col min="13577" max="13824" width="13.5703125" style="73"/>
    <col min="13825" max="13830" width="20.7109375" style="73" customWidth="1"/>
    <col min="13831" max="13832" width="0" style="73" hidden="1" customWidth="1"/>
    <col min="13833" max="14080" width="13.5703125" style="73"/>
    <col min="14081" max="14086" width="20.7109375" style="73" customWidth="1"/>
    <col min="14087" max="14088" width="0" style="73" hidden="1" customWidth="1"/>
    <col min="14089" max="14336" width="13.5703125" style="73"/>
    <col min="14337" max="14342" width="20.7109375" style="73" customWidth="1"/>
    <col min="14343" max="14344" width="0" style="73" hidden="1" customWidth="1"/>
    <col min="14345" max="14592" width="13.5703125" style="73"/>
    <col min="14593" max="14598" width="20.7109375" style="73" customWidth="1"/>
    <col min="14599" max="14600" width="0" style="73" hidden="1" customWidth="1"/>
    <col min="14601" max="14848" width="13.5703125" style="73"/>
    <col min="14849" max="14854" width="20.7109375" style="73" customWidth="1"/>
    <col min="14855" max="14856" width="0" style="73" hidden="1" customWidth="1"/>
    <col min="14857" max="15104" width="13.5703125" style="73"/>
    <col min="15105" max="15110" width="20.7109375" style="73" customWidth="1"/>
    <col min="15111" max="15112" width="0" style="73" hidden="1" customWidth="1"/>
    <col min="15113" max="15360" width="13.5703125" style="73"/>
    <col min="15361" max="15366" width="20.7109375" style="73" customWidth="1"/>
    <col min="15367" max="15368" width="0" style="73" hidden="1" customWidth="1"/>
    <col min="15369" max="15616" width="13.5703125" style="73"/>
    <col min="15617" max="15622" width="20.7109375" style="73" customWidth="1"/>
    <col min="15623" max="15624" width="0" style="73" hidden="1" customWidth="1"/>
    <col min="15625" max="15872" width="13.5703125" style="73"/>
    <col min="15873" max="15878" width="20.7109375" style="73" customWidth="1"/>
    <col min="15879" max="15880" width="0" style="73" hidden="1" customWidth="1"/>
    <col min="15881" max="16128" width="13.5703125" style="73"/>
    <col min="16129" max="16134" width="20.7109375" style="73" customWidth="1"/>
    <col min="16135" max="16136" width="0" style="73" hidden="1" customWidth="1"/>
    <col min="16137" max="16384" width="13.5703125" style="73"/>
  </cols>
  <sheetData>
    <row r="1" spans="1:10" s="240" customFormat="1" ht="27" customHeight="1">
      <c r="A1" s="784" t="s">
        <v>819</v>
      </c>
      <c r="B1" s="784"/>
      <c r="C1" s="784"/>
      <c r="D1" s="784"/>
      <c r="E1" s="784"/>
      <c r="F1" s="784"/>
    </row>
    <row r="2" spans="1:10" s="240" customFormat="1" ht="27" customHeight="1">
      <c r="A2" s="784" t="s">
        <v>820</v>
      </c>
      <c r="B2" s="784"/>
      <c r="C2" s="784"/>
      <c r="D2" s="784"/>
      <c r="E2" s="784"/>
      <c r="F2" s="784"/>
    </row>
    <row r="3" spans="1:10" ht="24.95" customHeight="1">
      <c r="A3" s="74" t="s">
        <v>821</v>
      </c>
      <c r="B3" s="75"/>
      <c r="C3" s="75"/>
      <c r="D3" s="75"/>
      <c r="E3" s="75"/>
      <c r="F3" s="76" t="s">
        <v>822</v>
      </c>
    </row>
    <row r="4" spans="1:10" ht="24.95" customHeight="1">
      <c r="A4" s="1898" t="s">
        <v>0</v>
      </c>
      <c r="B4" s="1900" t="s">
        <v>41</v>
      </c>
      <c r="C4" s="930" t="s">
        <v>823</v>
      </c>
      <c r="D4" s="931" t="s">
        <v>824</v>
      </c>
      <c r="E4" s="931" t="s">
        <v>825</v>
      </c>
      <c r="F4" s="930" t="s">
        <v>826</v>
      </c>
    </row>
    <row r="5" spans="1:10" ht="24.95" customHeight="1">
      <c r="A5" s="1899"/>
      <c r="B5" s="1901"/>
      <c r="C5" s="932" t="s">
        <v>827</v>
      </c>
      <c r="D5" s="932" t="s">
        <v>828</v>
      </c>
      <c r="E5" s="932" t="s">
        <v>829</v>
      </c>
      <c r="F5" s="933" t="s">
        <v>830</v>
      </c>
    </row>
    <row r="6" spans="1:10" ht="24.95" customHeight="1">
      <c r="A6" s="84" t="s">
        <v>175</v>
      </c>
      <c r="B6" s="85" t="s">
        <v>4</v>
      </c>
      <c r="C6" s="86">
        <v>23522</v>
      </c>
      <c r="D6" s="86">
        <v>21403</v>
      </c>
      <c r="E6" s="86">
        <f>C6+D6</f>
        <v>44925</v>
      </c>
      <c r="F6" s="86">
        <v>7977</v>
      </c>
      <c r="G6" s="89" t="e">
        <f>#REF!+F6</f>
        <v>#REF!</v>
      </c>
      <c r="H6" s="89" t="e">
        <f>G6-#REF!</f>
        <v>#REF!</v>
      </c>
      <c r="I6" s="89"/>
      <c r="J6" s="89"/>
    </row>
    <row r="7" spans="1:10" ht="24.95" customHeight="1">
      <c r="A7" s="90" t="s">
        <v>176</v>
      </c>
      <c r="B7" s="91" t="s">
        <v>6</v>
      </c>
      <c r="C7" s="92">
        <v>7565</v>
      </c>
      <c r="D7" s="92">
        <v>18858</v>
      </c>
      <c r="E7" s="86">
        <f t="shared" ref="E7:E25" si="0">C7+D7</f>
        <v>26423</v>
      </c>
      <c r="F7" s="92">
        <v>207</v>
      </c>
      <c r="G7" s="89" t="e">
        <f>#REF!+F7</f>
        <v>#REF!</v>
      </c>
      <c r="H7" s="89" t="e">
        <f>G7-#REF!</f>
        <v>#REF!</v>
      </c>
      <c r="I7" s="89"/>
      <c r="J7" s="89"/>
    </row>
    <row r="8" spans="1:10" ht="24.95" customHeight="1">
      <c r="A8" s="90" t="s">
        <v>177</v>
      </c>
      <c r="B8" s="91" t="s">
        <v>8</v>
      </c>
      <c r="C8" s="92">
        <v>7573</v>
      </c>
      <c r="D8" s="92">
        <v>7548</v>
      </c>
      <c r="E8" s="86">
        <f t="shared" si="0"/>
        <v>15121</v>
      </c>
      <c r="F8" s="92">
        <v>1014</v>
      </c>
      <c r="G8" s="89" t="e">
        <f>#REF!+F8</f>
        <v>#REF!</v>
      </c>
      <c r="H8" s="89" t="e">
        <f>G8-#REF!</f>
        <v>#REF!</v>
      </c>
      <c r="I8" s="89"/>
      <c r="J8" s="89"/>
    </row>
    <row r="9" spans="1:10" ht="24.95" customHeight="1">
      <c r="A9" s="90" t="s">
        <v>178</v>
      </c>
      <c r="B9" s="91" t="s">
        <v>10</v>
      </c>
      <c r="C9" s="92">
        <v>12356</v>
      </c>
      <c r="D9" s="92">
        <v>14670</v>
      </c>
      <c r="E9" s="86">
        <f t="shared" si="0"/>
        <v>27026</v>
      </c>
      <c r="F9" s="92">
        <v>4699</v>
      </c>
      <c r="G9" s="89" t="e">
        <f>#REF!+F9</f>
        <v>#REF!</v>
      </c>
      <c r="H9" s="89" t="e">
        <f>G9-#REF!</f>
        <v>#REF!</v>
      </c>
      <c r="I9" s="89"/>
      <c r="J9" s="89"/>
    </row>
    <row r="10" spans="1:10" ht="24.95" customHeight="1">
      <c r="A10" s="90" t="s">
        <v>179</v>
      </c>
      <c r="B10" s="91" t="s">
        <v>11</v>
      </c>
      <c r="C10" s="92">
        <v>20069</v>
      </c>
      <c r="D10" s="92">
        <v>32017</v>
      </c>
      <c r="E10" s="86">
        <f t="shared" si="0"/>
        <v>52086</v>
      </c>
      <c r="F10" s="92">
        <v>13717</v>
      </c>
      <c r="G10" s="89" t="e">
        <f>#REF!+F10</f>
        <v>#REF!</v>
      </c>
      <c r="H10" s="89" t="e">
        <f>G10-#REF!</f>
        <v>#REF!</v>
      </c>
      <c r="I10" s="89"/>
      <c r="J10" s="89"/>
    </row>
    <row r="11" spans="1:10" ht="24.95" customHeight="1">
      <c r="A11" s="90" t="s">
        <v>180</v>
      </c>
      <c r="B11" s="91" t="s">
        <v>181</v>
      </c>
      <c r="C11" s="92">
        <v>13302</v>
      </c>
      <c r="D11" s="92">
        <v>17112</v>
      </c>
      <c r="E11" s="86">
        <f t="shared" si="0"/>
        <v>30414</v>
      </c>
      <c r="F11" s="92">
        <v>2677</v>
      </c>
      <c r="G11" s="89" t="e">
        <f>#REF!+F11</f>
        <v>#REF!</v>
      </c>
      <c r="H11" s="89" t="e">
        <f>G11-#REF!</f>
        <v>#REF!</v>
      </c>
      <c r="I11" s="89"/>
      <c r="J11" s="89"/>
    </row>
    <row r="12" spans="1:10" ht="24.95" customHeight="1">
      <c r="A12" s="90" t="s">
        <v>182</v>
      </c>
      <c r="B12" s="91" t="s">
        <v>14</v>
      </c>
      <c r="C12" s="92">
        <v>12780</v>
      </c>
      <c r="D12" s="92">
        <v>12650</v>
      </c>
      <c r="E12" s="86">
        <f t="shared" si="0"/>
        <v>25430</v>
      </c>
      <c r="F12" s="92">
        <v>2923</v>
      </c>
      <c r="G12" s="89" t="e">
        <f>#REF!+F12</f>
        <v>#REF!</v>
      </c>
      <c r="H12" s="89" t="e">
        <f>G12-#REF!</f>
        <v>#REF!</v>
      </c>
      <c r="I12" s="89"/>
      <c r="J12" s="89"/>
    </row>
    <row r="13" spans="1:10" ht="24.95" customHeight="1">
      <c r="A13" s="90" t="s">
        <v>183</v>
      </c>
      <c r="B13" s="91" t="s">
        <v>16</v>
      </c>
      <c r="C13" s="92">
        <v>9775</v>
      </c>
      <c r="D13" s="92">
        <v>8497</v>
      </c>
      <c r="E13" s="86">
        <f t="shared" si="0"/>
        <v>18272</v>
      </c>
      <c r="F13" s="92">
        <v>9747</v>
      </c>
      <c r="G13" s="89" t="e">
        <f>#REF!+F13</f>
        <v>#REF!</v>
      </c>
      <c r="H13" s="89" t="e">
        <f>G13-#REF!</f>
        <v>#REF!</v>
      </c>
      <c r="I13" s="89"/>
      <c r="J13" s="89"/>
    </row>
    <row r="14" spans="1:10" ht="24.95" customHeight="1">
      <c r="A14" s="90" t="s">
        <v>200</v>
      </c>
      <c r="B14" s="91" t="s">
        <v>18</v>
      </c>
      <c r="C14" s="92">
        <v>4854</v>
      </c>
      <c r="D14" s="92">
        <v>4958</v>
      </c>
      <c r="E14" s="86">
        <f t="shared" si="0"/>
        <v>9812</v>
      </c>
      <c r="F14" s="92">
        <v>1204</v>
      </c>
      <c r="G14" s="89" t="e">
        <f>#REF!+F14</f>
        <v>#REF!</v>
      </c>
      <c r="H14" s="89" t="e">
        <f>G14-#REF!</f>
        <v>#REF!</v>
      </c>
      <c r="I14" s="89"/>
      <c r="J14" s="89"/>
    </row>
    <row r="15" spans="1:10" ht="24.95" customHeight="1">
      <c r="A15" s="90" t="s">
        <v>184</v>
      </c>
      <c r="B15" s="91" t="s">
        <v>20</v>
      </c>
      <c r="C15" s="92">
        <v>27308</v>
      </c>
      <c r="D15" s="92">
        <v>10774</v>
      </c>
      <c r="E15" s="86">
        <f t="shared" si="0"/>
        <v>38082</v>
      </c>
      <c r="F15" s="92">
        <v>1212</v>
      </c>
      <c r="G15" s="89" t="e">
        <f>#REF!+F15</f>
        <v>#REF!</v>
      </c>
      <c r="H15" s="89" t="e">
        <f>G15-#REF!</f>
        <v>#REF!</v>
      </c>
      <c r="I15" s="89"/>
      <c r="J15" s="89"/>
    </row>
    <row r="16" spans="1:10" ht="24.95" customHeight="1">
      <c r="A16" s="90" t="s">
        <v>45</v>
      </c>
      <c r="B16" s="91" t="s">
        <v>21</v>
      </c>
      <c r="C16" s="92">
        <v>3740</v>
      </c>
      <c r="D16" s="92">
        <v>5352</v>
      </c>
      <c r="E16" s="86">
        <f t="shared" si="0"/>
        <v>9092</v>
      </c>
      <c r="F16" s="92">
        <v>1574</v>
      </c>
      <c r="G16" s="89" t="e">
        <f>#REF!+F16</f>
        <v>#REF!</v>
      </c>
      <c r="H16" s="89" t="e">
        <f>G16-#REF!</f>
        <v>#REF!</v>
      </c>
      <c r="I16" s="89"/>
      <c r="J16" s="89"/>
    </row>
    <row r="17" spans="1:10" ht="24.95" customHeight="1">
      <c r="A17" s="90" t="s">
        <v>185</v>
      </c>
      <c r="B17" s="91" t="s">
        <v>23</v>
      </c>
      <c r="C17" s="92">
        <v>5981</v>
      </c>
      <c r="D17" s="92">
        <v>10285</v>
      </c>
      <c r="E17" s="86">
        <f t="shared" si="0"/>
        <v>16266</v>
      </c>
      <c r="F17" s="92">
        <v>2109</v>
      </c>
      <c r="G17" s="89" t="e">
        <f>#REF!+F17</f>
        <v>#REF!</v>
      </c>
      <c r="H17" s="89" t="e">
        <f>G17-#REF!</f>
        <v>#REF!</v>
      </c>
      <c r="I17" s="89"/>
      <c r="J17" s="89"/>
    </row>
    <row r="18" spans="1:10" ht="24.95" customHeight="1">
      <c r="A18" s="90" t="s">
        <v>24</v>
      </c>
      <c r="B18" s="91" t="s">
        <v>186</v>
      </c>
      <c r="C18" s="92">
        <v>4045</v>
      </c>
      <c r="D18" s="92">
        <v>3414</v>
      </c>
      <c r="E18" s="86">
        <f t="shared" si="0"/>
        <v>7459</v>
      </c>
      <c r="F18" s="92">
        <v>280</v>
      </c>
      <c r="G18" s="89" t="e">
        <f>#REF!+F18</f>
        <v>#REF!</v>
      </c>
      <c r="H18" s="89" t="e">
        <f>G18-#REF!</f>
        <v>#REF!</v>
      </c>
      <c r="I18" s="89"/>
      <c r="J18" s="89"/>
    </row>
    <row r="19" spans="1:10" ht="24.95" customHeight="1">
      <c r="A19" s="90" t="s">
        <v>47</v>
      </c>
      <c r="B19" s="91" t="s">
        <v>26</v>
      </c>
      <c r="C19" s="92">
        <v>6575</v>
      </c>
      <c r="D19" s="92">
        <v>8501</v>
      </c>
      <c r="E19" s="86">
        <f t="shared" si="0"/>
        <v>15076</v>
      </c>
      <c r="F19" s="92">
        <v>4092</v>
      </c>
      <c r="G19" s="89" t="e">
        <f>#REF!+F19</f>
        <v>#REF!</v>
      </c>
      <c r="H19" s="89" t="e">
        <f>G19-#REF!</f>
        <v>#REF!</v>
      </c>
      <c r="I19" s="89"/>
      <c r="J19" s="89"/>
    </row>
    <row r="20" spans="1:10" ht="24.95" customHeight="1">
      <c r="A20" s="90" t="s">
        <v>201</v>
      </c>
      <c r="B20" s="91" t="s">
        <v>28</v>
      </c>
      <c r="C20" s="92">
        <v>37615</v>
      </c>
      <c r="D20" s="92">
        <v>21810</v>
      </c>
      <c r="E20" s="86">
        <f t="shared" si="0"/>
        <v>59425</v>
      </c>
      <c r="F20" s="92">
        <v>6250</v>
      </c>
      <c r="G20" s="89" t="e">
        <f>#REF!+F20</f>
        <v>#REF!</v>
      </c>
      <c r="H20" s="89" t="e">
        <f>G20-#REF!</f>
        <v>#REF!</v>
      </c>
      <c r="I20" s="89"/>
      <c r="J20" s="89"/>
    </row>
    <row r="21" spans="1:10" ht="24.95" customHeight="1">
      <c r="A21" s="90" t="s">
        <v>188</v>
      </c>
      <c r="B21" s="91" t="s">
        <v>189</v>
      </c>
      <c r="C21" s="92">
        <v>3717</v>
      </c>
      <c r="D21" s="92">
        <v>5171</v>
      </c>
      <c r="E21" s="86">
        <f t="shared" si="0"/>
        <v>8888</v>
      </c>
      <c r="F21" s="92">
        <v>1144</v>
      </c>
      <c r="G21" s="89" t="e">
        <f>#REF!+F21</f>
        <v>#REF!</v>
      </c>
      <c r="H21" s="89" t="e">
        <f>G21-#REF!</f>
        <v>#REF!</v>
      </c>
      <c r="I21" s="89"/>
      <c r="J21" s="89"/>
    </row>
    <row r="22" spans="1:10" ht="24.95" customHeight="1">
      <c r="A22" s="90" t="s">
        <v>190</v>
      </c>
      <c r="B22" s="91" t="s">
        <v>31</v>
      </c>
      <c r="C22" s="92">
        <v>18006</v>
      </c>
      <c r="D22" s="92">
        <v>9686</v>
      </c>
      <c r="E22" s="86">
        <f t="shared" si="0"/>
        <v>27692</v>
      </c>
      <c r="F22" s="92">
        <v>2061</v>
      </c>
      <c r="G22" s="89" t="e">
        <f>#REF!+F22</f>
        <v>#REF!</v>
      </c>
      <c r="H22" s="89" t="e">
        <f>G22-#REF!</f>
        <v>#REF!</v>
      </c>
      <c r="I22" s="89"/>
      <c r="J22" s="89"/>
    </row>
    <row r="23" spans="1:10" ht="24.95" customHeight="1">
      <c r="A23" s="90" t="s">
        <v>202</v>
      </c>
      <c r="B23" s="91" t="s">
        <v>33</v>
      </c>
      <c r="C23" s="92">
        <v>6922</v>
      </c>
      <c r="D23" s="92">
        <v>11264</v>
      </c>
      <c r="E23" s="86">
        <f t="shared" si="0"/>
        <v>18186</v>
      </c>
      <c r="F23" s="92">
        <v>15623</v>
      </c>
      <c r="G23" s="89" t="e">
        <f>#REF!+F23</f>
        <v>#REF!</v>
      </c>
      <c r="H23" s="89" t="e">
        <f>G23-#REF!</f>
        <v>#REF!</v>
      </c>
      <c r="I23" s="89"/>
      <c r="J23" s="89"/>
    </row>
    <row r="24" spans="1:10" ht="24.95" customHeight="1">
      <c r="A24" s="102" t="s">
        <v>34</v>
      </c>
      <c r="B24" s="103" t="s">
        <v>261</v>
      </c>
      <c r="C24" s="104">
        <v>5023</v>
      </c>
      <c r="D24" s="104">
        <v>10321</v>
      </c>
      <c r="E24" s="86">
        <f t="shared" si="0"/>
        <v>15344</v>
      </c>
      <c r="F24" s="104">
        <v>972</v>
      </c>
      <c r="G24" s="89" t="e">
        <f>#REF!+F24</f>
        <v>#REF!</v>
      </c>
      <c r="H24" s="89" t="e">
        <f>G24-#REF!</f>
        <v>#REF!</v>
      </c>
      <c r="I24" s="89"/>
      <c r="J24" s="89"/>
    </row>
    <row r="25" spans="1:10" ht="24.95" customHeight="1" thickBot="1">
      <c r="A25" s="105" t="s">
        <v>36</v>
      </c>
      <c r="B25" s="106" t="s">
        <v>37</v>
      </c>
      <c r="C25" s="107">
        <v>4831</v>
      </c>
      <c r="D25" s="107">
        <v>8252</v>
      </c>
      <c r="E25" s="86">
        <f t="shared" si="0"/>
        <v>13083</v>
      </c>
      <c r="F25" s="107">
        <v>1390</v>
      </c>
      <c r="G25" s="89" t="e">
        <f>#REF!+F25</f>
        <v>#REF!</v>
      </c>
      <c r="H25" s="89" t="e">
        <f>G25-#REF!</f>
        <v>#REF!</v>
      </c>
      <c r="I25" s="89"/>
      <c r="J25" s="89"/>
    </row>
    <row r="26" spans="1:10" ht="24.95" customHeight="1">
      <c r="A26" s="108" t="s">
        <v>66</v>
      </c>
      <c r="B26" s="109" t="s">
        <v>39</v>
      </c>
      <c r="C26" s="110">
        <f>SUM(C6:C25)</f>
        <v>235559</v>
      </c>
      <c r="D26" s="110">
        <f>SUM(D6:D25)</f>
        <v>242543</v>
      </c>
      <c r="E26" s="110">
        <f>SUM(E6:E25)</f>
        <v>478102</v>
      </c>
      <c r="F26" s="110">
        <f>SUM(F6:F25)</f>
        <v>80872</v>
      </c>
      <c r="G26" s="110" t="e">
        <f>SUM(G6:G25)</f>
        <v>#REF!</v>
      </c>
      <c r="H26" s="89" t="e">
        <f>G26-#REF!</f>
        <v>#REF!</v>
      </c>
      <c r="I26" s="89"/>
      <c r="J26" s="89"/>
    </row>
    <row r="27" spans="1:10" ht="24.95" customHeight="1">
      <c r="A27" s="934" t="s">
        <v>831</v>
      </c>
      <c r="F27" s="934" t="s">
        <v>832</v>
      </c>
    </row>
    <row r="28" spans="1:10" ht="24.95" customHeight="1">
      <c r="A28" s="934" t="s">
        <v>532</v>
      </c>
      <c r="F28" s="934" t="s">
        <v>533</v>
      </c>
    </row>
    <row r="29" spans="1:10" ht="24.95" customHeight="1">
      <c r="A29" s="934" t="s">
        <v>534</v>
      </c>
      <c r="C29" s="131"/>
      <c r="F29" s="934" t="s">
        <v>535</v>
      </c>
    </row>
    <row r="30" spans="1:10" ht="24.95" customHeight="1">
      <c r="C30" s="89"/>
      <c r="D30" s="89"/>
      <c r="E30" s="89"/>
    </row>
    <row r="31" spans="1:10" ht="24.95" customHeight="1">
      <c r="C31" s="93"/>
    </row>
  </sheetData>
  <mergeCells count="2">
    <mergeCell ref="A4:A5"/>
    <mergeCell ref="B4:B5"/>
  </mergeCells>
  <pageMargins left="0.7" right="0.7" top="0.75" bottom="0.75" header="0.3" footer="0.3"/>
  <pageSetup paperSize="9" scale="68" orientation="landscape" r:id="rId1"/>
  <colBreaks count="1" manualBreakCount="1">
    <brk id="8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J25"/>
  <sheetViews>
    <sheetView showGridLines="0" rightToLeft="1" zoomScale="75" zoomScaleNormal="75" zoomScaleSheetLayoutView="80" workbookViewId="0">
      <selection activeCell="U28" sqref="U28"/>
    </sheetView>
  </sheetViews>
  <sheetFormatPr defaultRowHeight="27.75"/>
  <cols>
    <col min="1" max="1" width="15.140625" style="936" bestFit="1" customWidth="1"/>
    <col min="2" max="2" width="55.140625" style="936" bestFit="1" customWidth="1"/>
    <col min="3" max="6" width="8.85546875" style="936" bestFit="1" customWidth="1"/>
    <col min="7" max="7" width="12.5703125" style="936" bestFit="1" customWidth="1"/>
    <col min="8" max="15" width="9" style="936"/>
    <col min="16" max="16" width="9.85546875" style="936" bestFit="1" customWidth="1"/>
    <col min="17" max="256" width="9" style="936"/>
    <col min="257" max="257" width="15.140625" style="936" bestFit="1" customWidth="1"/>
    <col min="258" max="258" width="55.140625" style="936" bestFit="1" customWidth="1"/>
    <col min="259" max="262" width="8.85546875" style="936" bestFit="1" customWidth="1"/>
    <col min="263" max="263" width="12.5703125" style="936" bestFit="1" customWidth="1"/>
    <col min="264" max="271" width="9" style="936"/>
    <col min="272" max="272" width="9.85546875" style="936" bestFit="1" customWidth="1"/>
    <col min="273" max="512" width="9" style="936"/>
    <col min="513" max="513" width="15.140625" style="936" bestFit="1" customWidth="1"/>
    <col min="514" max="514" width="55.140625" style="936" bestFit="1" customWidth="1"/>
    <col min="515" max="518" width="8.85546875" style="936" bestFit="1" customWidth="1"/>
    <col min="519" max="519" width="12.5703125" style="936" bestFit="1" customWidth="1"/>
    <col min="520" max="527" width="9" style="936"/>
    <col min="528" max="528" width="9.85546875" style="936" bestFit="1" customWidth="1"/>
    <col min="529" max="768" width="9" style="936"/>
    <col min="769" max="769" width="15.140625" style="936" bestFit="1" customWidth="1"/>
    <col min="770" max="770" width="55.140625" style="936" bestFit="1" customWidth="1"/>
    <col min="771" max="774" width="8.85546875" style="936" bestFit="1" customWidth="1"/>
    <col min="775" max="775" width="12.5703125" style="936" bestFit="1" customWidth="1"/>
    <col min="776" max="783" width="9" style="936"/>
    <col min="784" max="784" width="9.85546875" style="936" bestFit="1" customWidth="1"/>
    <col min="785" max="1024" width="9" style="936"/>
    <col min="1025" max="1025" width="15.140625" style="936" bestFit="1" customWidth="1"/>
    <col min="1026" max="1026" width="55.140625" style="936" bestFit="1" customWidth="1"/>
    <col min="1027" max="1030" width="8.85546875" style="936" bestFit="1" customWidth="1"/>
    <col min="1031" max="1031" width="12.5703125" style="936" bestFit="1" customWidth="1"/>
    <col min="1032" max="1039" width="9" style="936"/>
    <col min="1040" max="1040" width="9.85546875" style="936" bestFit="1" customWidth="1"/>
    <col min="1041" max="1280" width="9" style="936"/>
    <col min="1281" max="1281" width="15.140625" style="936" bestFit="1" customWidth="1"/>
    <col min="1282" max="1282" width="55.140625" style="936" bestFit="1" customWidth="1"/>
    <col min="1283" max="1286" width="8.85546875" style="936" bestFit="1" customWidth="1"/>
    <col min="1287" max="1287" width="12.5703125" style="936" bestFit="1" customWidth="1"/>
    <col min="1288" max="1295" width="9" style="936"/>
    <col min="1296" max="1296" width="9.85546875" style="936" bestFit="1" customWidth="1"/>
    <col min="1297" max="1536" width="9" style="936"/>
    <col min="1537" max="1537" width="15.140625" style="936" bestFit="1" customWidth="1"/>
    <col min="1538" max="1538" width="55.140625" style="936" bestFit="1" customWidth="1"/>
    <col min="1539" max="1542" width="8.85546875" style="936" bestFit="1" customWidth="1"/>
    <col min="1543" max="1543" width="12.5703125" style="936" bestFit="1" customWidth="1"/>
    <col min="1544" max="1551" width="9" style="936"/>
    <col min="1552" max="1552" width="9.85546875" style="936" bestFit="1" customWidth="1"/>
    <col min="1553" max="1792" width="9" style="936"/>
    <col min="1793" max="1793" width="15.140625" style="936" bestFit="1" customWidth="1"/>
    <col min="1794" max="1794" width="55.140625" style="936" bestFit="1" customWidth="1"/>
    <col min="1795" max="1798" width="8.85546875" style="936" bestFit="1" customWidth="1"/>
    <col min="1799" max="1799" width="12.5703125" style="936" bestFit="1" customWidth="1"/>
    <col min="1800" max="1807" width="9" style="936"/>
    <col min="1808" max="1808" width="9.85546875" style="936" bestFit="1" customWidth="1"/>
    <col min="1809" max="2048" width="9" style="936"/>
    <col min="2049" max="2049" width="15.140625" style="936" bestFit="1" customWidth="1"/>
    <col min="2050" max="2050" width="55.140625" style="936" bestFit="1" customWidth="1"/>
    <col min="2051" max="2054" width="8.85546875" style="936" bestFit="1" customWidth="1"/>
    <col min="2055" max="2055" width="12.5703125" style="936" bestFit="1" customWidth="1"/>
    <col min="2056" max="2063" width="9" style="936"/>
    <col min="2064" max="2064" width="9.85546875" style="936" bestFit="1" customWidth="1"/>
    <col min="2065" max="2304" width="9" style="936"/>
    <col min="2305" max="2305" width="15.140625" style="936" bestFit="1" customWidth="1"/>
    <col min="2306" max="2306" width="55.140625" style="936" bestFit="1" customWidth="1"/>
    <col min="2307" max="2310" width="8.85546875" style="936" bestFit="1" customWidth="1"/>
    <col min="2311" max="2311" width="12.5703125" style="936" bestFit="1" customWidth="1"/>
    <col min="2312" max="2319" width="9" style="936"/>
    <col min="2320" max="2320" width="9.85546875" style="936" bestFit="1" customWidth="1"/>
    <col min="2321" max="2560" width="9" style="936"/>
    <col min="2561" max="2561" width="15.140625" style="936" bestFit="1" customWidth="1"/>
    <col min="2562" max="2562" width="55.140625" style="936" bestFit="1" customWidth="1"/>
    <col min="2563" max="2566" width="8.85546875" style="936" bestFit="1" customWidth="1"/>
    <col min="2567" max="2567" width="12.5703125" style="936" bestFit="1" customWidth="1"/>
    <col min="2568" max="2575" width="9" style="936"/>
    <col min="2576" max="2576" width="9.85546875" style="936" bestFit="1" customWidth="1"/>
    <col min="2577" max="2816" width="9" style="936"/>
    <col min="2817" max="2817" width="15.140625" style="936" bestFit="1" customWidth="1"/>
    <col min="2818" max="2818" width="55.140625" style="936" bestFit="1" customWidth="1"/>
    <col min="2819" max="2822" width="8.85546875" style="936" bestFit="1" customWidth="1"/>
    <col min="2823" max="2823" width="12.5703125" style="936" bestFit="1" customWidth="1"/>
    <col min="2824" max="2831" width="9" style="936"/>
    <col min="2832" max="2832" width="9.85546875" style="936" bestFit="1" customWidth="1"/>
    <col min="2833" max="3072" width="9" style="936"/>
    <col min="3073" max="3073" width="15.140625" style="936" bestFit="1" customWidth="1"/>
    <col min="3074" max="3074" width="55.140625" style="936" bestFit="1" customWidth="1"/>
    <col min="3075" max="3078" width="8.85546875" style="936" bestFit="1" customWidth="1"/>
    <col min="3079" max="3079" width="12.5703125" style="936" bestFit="1" customWidth="1"/>
    <col min="3080" max="3087" width="9" style="936"/>
    <col min="3088" max="3088" width="9.85546875" style="936" bestFit="1" customWidth="1"/>
    <col min="3089" max="3328" width="9" style="936"/>
    <col min="3329" max="3329" width="15.140625" style="936" bestFit="1" customWidth="1"/>
    <col min="3330" max="3330" width="55.140625" style="936" bestFit="1" customWidth="1"/>
    <col min="3331" max="3334" width="8.85546875" style="936" bestFit="1" customWidth="1"/>
    <col min="3335" max="3335" width="12.5703125" style="936" bestFit="1" customWidth="1"/>
    <col min="3336" max="3343" width="9" style="936"/>
    <col min="3344" max="3344" width="9.85546875" style="936" bestFit="1" customWidth="1"/>
    <col min="3345" max="3584" width="9" style="936"/>
    <col min="3585" max="3585" width="15.140625" style="936" bestFit="1" customWidth="1"/>
    <col min="3586" max="3586" width="55.140625" style="936" bestFit="1" customWidth="1"/>
    <col min="3587" max="3590" width="8.85546875" style="936" bestFit="1" customWidth="1"/>
    <col min="3591" max="3591" width="12.5703125" style="936" bestFit="1" customWidth="1"/>
    <col min="3592" max="3599" width="9" style="936"/>
    <col min="3600" max="3600" width="9.85546875" style="936" bestFit="1" customWidth="1"/>
    <col min="3601" max="3840" width="9" style="936"/>
    <col min="3841" max="3841" width="15.140625" style="936" bestFit="1" customWidth="1"/>
    <col min="3842" max="3842" width="55.140625" style="936" bestFit="1" customWidth="1"/>
    <col min="3843" max="3846" width="8.85546875" style="936" bestFit="1" customWidth="1"/>
    <col min="3847" max="3847" width="12.5703125" style="936" bestFit="1" customWidth="1"/>
    <col min="3848" max="3855" width="9" style="936"/>
    <col min="3856" max="3856" width="9.85546875" style="936" bestFit="1" customWidth="1"/>
    <col min="3857" max="4096" width="9" style="936"/>
    <col min="4097" max="4097" width="15.140625" style="936" bestFit="1" customWidth="1"/>
    <col min="4098" max="4098" width="55.140625" style="936" bestFit="1" customWidth="1"/>
    <col min="4099" max="4102" width="8.85546875" style="936" bestFit="1" customWidth="1"/>
    <col min="4103" max="4103" width="12.5703125" style="936" bestFit="1" customWidth="1"/>
    <col min="4104" max="4111" width="9" style="936"/>
    <col min="4112" max="4112" width="9.85546875" style="936" bestFit="1" customWidth="1"/>
    <col min="4113" max="4352" width="9" style="936"/>
    <col min="4353" max="4353" width="15.140625" style="936" bestFit="1" customWidth="1"/>
    <col min="4354" max="4354" width="55.140625" style="936" bestFit="1" customWidth="1"/>
    <col min="4355" max="4358" width="8.85546875" style="936" bestFit="1" customWidth="1"/>
    <col min="4359" max="4359" width="12.5703125" style="936" bestFit="1" customWidth="1"/>
    <col min="4360" max="4367" width="9" style="936"/>
    <col min="4368" max="4368" width="9.85546875" style="936" bestFit="1" customWidth="1"/>
    <col min="4369" max="4608" width="9" style="936"/>
    <col min="4609" max="4609" width="15.140625" style="936" bestFit="1" customWidth="1"/>
    <col min="4610" max="4610" width="55.140625" style="936" bestFit="1" customWidth="1"/>
    <col min="4611" max="4614" width="8.85546875" style="936" bestFit="1" customWidth="1"/>
    <col min="4615" max="4615" width="12.5703125" style="936" bestFit="1" customWidth="1"/>
    <col min="4616" max="4623" width="9" style="936"/>
    <col min="4624" max="4624" width="9.85546875" style="936" bestFit="1" customWidth="1"/>
    <col min="4625" max="4864" width="9" style="936"/>
    <col min="4865" max="4865" width="15.140625" style="936" bestFit="1" customWidth="1"/>
    <col min="4866" max="4866" width="55.140625" style="936" bestFit="1" customWidth="1"/>
    <col min="4867" max="4870" width="8.85546875" style="936" bestFit="1" customWidth="1"/>
    <col min="4871" max="4871" width="12.5703125" style="936" bestFit="1" customWidth="1"/>
    <col min="4872" max="4879" width="9" style="936"/>
    <col min="4880" max="4880" width="9.85546875" style="936" bestFit="1" customWidth="1"/>
    <col min="4881" max="5120" width="9" style="936"/>
    <col min="5121" max="5121" width="15.140625" style="936" bestFit="1" customWidth="1"/>
    <col min="5122" max="5122" width="55.140625" style="936" bestFit="1" customWidth="1"/>
    <col min="5123" max="5126" width="8.85546875" style="936" bestFit="1" customWidth="1"/>
    <col min="5127" max="5127" width="12.5703125" style="936" bestFit="1" customWidth="1"/>
    <col min="5128" max="5135" width="9" style="936"/>
    <col min="5136" max="5136" width="9.85546875" style="936" bestFit="1" customWidth="1"/>
    <col min="5137" max="5376" width="9" style="936"/>
    <col min="5377" max="5377" width="15.140625" style="936" bestFit="1" customWidth="1"/>
    <col min="5378" max="5378" width="55.140625" style="936" bestFit="1" customWidth="1"/>
    <col min="5379" max="5382" width="8.85546875" style="936" bestFit="1" customWidth="1"/>
    <col min="5383" max="5383" width="12.5703125" style="936" bestFit="1" customWidth="1"/>
    <col min="5384" max="5391" width="9" style="936"/>
    <col min="5392" max="5392" width="9.85546875" style="936" bestFit="1" customWidth="1"/>
    <col min="5393" max="5632" width="9" style="936"/>
    <col min="5633" max="5633" width="15.140625" style="936" bestFit="1" customWidth="1"/>
    <col min="5634" max="5634" width="55.140625" style="936" bestFit="1" customWidth="1"/>
    <col min="5635" max="5638" width="8.85546875" style="936" bestFit="1" customWidth="1"/>
    <col min="5639" max="5639" width="12.5703125" style="936" bestFit="1" customWidth="1"/>
    <col min="5640" max="5647" width="9" style="936"/>
    <col min="5648" max="5648" width="9.85546875" style="936" bestFit="1" customWidth="1"/>
    <col min="5649" max="5888" width="9" style="936"/>
    <col min="5889" max="5889" width="15.140625" style="936" bestFit="1" customWidth="1"/>
    <col min="5890" max="5890" width="55.140625" style="936" bestFit="1" customWidth="1"/>
    <col min="5891" max="5894" width="8.85546875" style="936" bestFit="1" customWidth="1"/>
    <col min="5895" max="5895" width="12.5703125" style="936" bestFit="1" customWidth="1"/>
    <col min="5896" max="5903" width="9" style="936"/>
    <col min="5904" max="5904" width="9.85546875" style="936" bestFit="1" customWidth="1"/>
    <col min="5905" max="6144" width="9" style="936"/>
    <col min="6145" max="6145" width="15.140625" style="936" bestFit="1" customWidth="1"/>
    <col min="6146" max="6146" width="55.140625" style="936" bestFit="1" customWidth="1"/>
    <col min="6147" max="6150" width="8.85546875" style="936" bestFit="1" customWidth="1"/>
    <col min="6151" max="6151" width="12.5703125" style="936" bestFit="1" customWidth="1"/>
    <col min="6152" max="6159" width="9" style="936"/>
    <col min="6160" max="6160" width="9.85546875" style="936" bestFit="1" customWidth="1"/>
    <col min="6161" max="6400" width="9" style="936"/>
    <col min="6401" max="6401" width="15.140625" style="936" bestFit="1" customWidth="1"/>
    <col min="6402" max="6402" width="55.140625" style="936" bestFit="1" customWidth="1"/>
    <col min="6403" max="6406" width="8.85546875" style="936" bestFit="1" customWidth="1"/>
    <col min="6407" max="6407" width="12.5703125" style="936" bestFit="1" customWidth="1"/>
    <col min="6408" max="6415" width="9" style="936"/>
    <col min="6416" max="6416" width="9.85546875" style="936" bestFit="1" customWidth="1"/>
    <col min="6417" max="6656" width="9" style="936"/>
    <col min="6657" max="6657" width="15.140625" style="936" bestFit="1" customWidth="1"/>
    <col min="6658" max="6658" width="55.140625" style="936" bestFit="1" customWidth="1"/>
    <col min="6659" max="6662" width="8.85546875" style="936" bestFit="1" customWidth="1"/>
    <col min="6663" max="6663" width="12.5703125" style="936" bestFit="1" customWidth="1"/>
    <col min="6664" max="6671" width="9" style="936"/>
    <col min="6672" max="6672" width="9.85546875" style="936" bestFit="1" customWidth="1"/>
    <col min="6673" max="6912" width="9" style="936"/>
    <col min="6913" max="6913" width="15.140625" style="936" bestFit="1" customWidth="1"/>
    <col min="6914" max="6914" width="55.140625" style="936" bestFit="1" customWidth="1"/>
    <col min="6915" max="6918" width="8.85546875" style="936" bestFit="1" customWidth="1"/>
    <col min="6919" max="6919" width="12.5703125" style="936" bestFit="1" customWidth="1"/>
    <col min="6920" max="6927" width="9" style="936"/>
    <col min="6928" max="6928" width="9.85546875" style="936" bestFit="1" customWidth="1"/>
    <col min="6929" max="7168" width="9" style="936"/>
    <col min="7169" max="7169" width="15.140625" style="936" bestFit="1" customWidth="1"/>
    <col min="7170" max="7170" width="55.140625" style="936" bestFit="1" customWidth="1"/>
    <col min="7171" max="7174" width="8.85546875" style="936" bestFit="1" customWidth="1"/>
    <col min="7175" max="7175" width="12.5703125" style="936" bestFit="1" customWidth="1"/>
    <col min="7176" max="7183" width="9" style="936"/>
    <col min="7184" max="7184" width="9.85546875" style="936" bestFit="1" customWidth="1"/>
    <col min="7185" max="7424" width="9" style="936"/>
    <col min="7425" max="7425" width="15.140625" style="936" bestFit="1" customWidth="1"/>
    <col min="7426" max="7426" width="55.140625" style="936" bestFit="1" customWidth="1"/>
    <col min="7427" max="7430" width="8.85546875" style="936" bestFit="1" customWidth="1"/>
    <col min="7431" max="7431" width="12.5703125" style="936" bestFit="1" customWidth="1"/>
    <col min="7432" max="7439" width="9" style="936"/>
    <col min="7440" max="7440" width="9.85546875" style="936" bestFit="1" customWidth="1"/>
    <col min="7441" max="7680" width="9" style="936"/>
    <col min="7681" max="7681" width="15.140625" style="936" bestFit="1" customWidth="1"/>
    <col min="7682" max="7682" width="55.140625" style="936" bestFit="1" customWidth="1"/>
    <col min="7683" max="7686" width="8.85546875" style="936" bestFit="1" customWidth="1"/>
    <col min="7687" max="7687" width="12.5703125" style="936" bestFit="1" customWidth="1"/>
    <col min="7688" max="7695" width="9" style="936"/>
    <col min="7696" max="7696" width="9.85546875" style="936" bestFit="1" customWidth="1"/>
    <col min="7697" max="7936" width="9" style="936"/>
    <col min="7937" max="7937" width="15.140625" style="936" bestFit="1" customWidth="1"/>
    <col min="7938" max="7938" width="55.140625" style="936" bestFit="1" customWidth="1"/>
    <col min="7939" max="7942" width="8.85546875" style="936" bestFit="1" customWidth="1"/>
    <col min="7943" max="7943" width="12.5703125" style="936" bestFit="1" customWidth="1"/>
    <col min="7944" max="7951" width="9" style="936"/>
    <col min="7952" max="7952" width="9.85546875" style="936" bestFit="1" customWidth="1"/>
    <col min="7953" max="8192" width="9" style="936"/>
    <col min="8193" max="8193" width="15.140625" style="936" bestFit="1" customWidth="1"/>
    <col min="8194" max="8194" width="55.140625" style="936" bestFit="1" customWidth="1"/>
    <col min="8195" max="8198" width="8.85546875" style="936" bestFit="1" customWidth="1"/>
    <col min="8199" max="8199" width="12.5703125" style="936" bestFit="1" customWidth="1"/>
    <col min="8200" max="8207" width="9" style="936"/>
    <col min="8208" max="8208" width="9.85546875" style="936" bestFit="1" customWidth="1"/>
    <col min="8209" max="8448" width="9" style="936"/>
    <col min="8449" max="8449" width="15.140625" style="936" bestFit="1" customWidth="1"/>
    <col min="8450" max="8450" width="55.140625" style="936" bestFit="1" customWidth="1"/>
    <col min="8451" max="8454" width="8.85546875" style="936" bestFit="1" customWidth="1"/>
    <col min="8455" max="8455" width="12.5703125" style="936" bestFit="1" customWidth="1"/>
    <col min="8456" max="8463" width="9" style="936"/>
    <col min="8464" max="8464" width="9.85546875" style="936" bestFit="1" customWidth="1"/>
    <col min="8465" max="8704" width="9" style="936"/>
    <col min="8705" max="8705" width="15.140625" style="936" bestFit="1" customWidth="1"/>
    <col min="8706" max="8706" width="55.140625" style="936" bestFit="1" customWidth="1"/>
    <col min="8707" max="8710" width="8.85546875" style="936" bestFit="1" customWidth="1"/>
    <col min="8711" max="8711" width="12.5703125" style="936" bestFit="1" customWidth="1"/>
    <col min="8712" max="8719" width="9" style="936"/>
    <col min="8720" max="8720" width="9.85546875" style="936" bestFit="1" customWidth="1"/>
    <col min="8721" max="8960" width="9" style="936"/>
    <col min="8961" max="8961" width="15.140625" style="936" bestFit="1" customWidth="1"/>
    <col min="8962" max="8962" width="55.140625" style="936" bestFit="1" customWidth="1"/>
    <col min="8963" max="8966" width="8.85546875" style="936" bestFit="1" customWidth="1"/>
    <col min="8967" max="8967" width="12.5703125" style="936" bestFit="1" customWidth="1"/>
    <col min="8968" max="8975" width="9" style="936"/>
    <col min="8976" max="8976" width="9.85546875" style="936" bestFit="1" customWidth="1"/>
    <col min="8977" max="9216" width="9" style="936"/>
    <col min="9217" max="9217" width="15.140625" style="936" bestFit="1" customWidth="1"/>
    <col min="9218" max="9218" width="55.140625" style="936" bestFit="1" customWidth="1"/>
    <col min="9219" max="9222" width="8.85546875" style="936" bestFit="1" customWidth="1"/>
    <col min="9223" max="9223" width="12.5703125" style="936" bestFit="1" customWidth="1"/>
    <col min="9224" max="9231" width="9" style="936"/>
    <col min="9232" max="9232" width="9.85546875" style="936" bestFit="1" customWidth="1"/>
    <col min="9233" max="9472" width="9" style="936"/>
    <col min="9473" max="9473" width="15.140625" style="936" bestFit="1" customWidth="1"/>
    <col min="9474" max="9474" width="55.140625" style="936" bestFit="1" customWidth="1"/>
    <col min="9475" max="9478" width="8.85546875" style="936" bestFit="1" customWidth="1"/>
    <col min="9479" max="9479" width="12.5703125" style="936" bestFit="1" customWidth="1"/>
    <col min="9480" max="9487" width="9" style="936"/>
    <col min="9488" max="9488" width="9.85546875" style="936" bestFit="1" customWidth="1"/>
    <col min="9489" max="9728" width="9" style="936"/>
    <col min="9729" max="9729" width="15.140625" style="936" bestFit="1" customWidth="1"/>
    <col min="9730" max="9730" width="55.140625" style="936" bestFit="1" customWidth="1"/>
    <col min="9731" max="9734" width="8.85546875" style="936" bestFit="1" customWidth="1"/>
    <col min="9735" max="9735" width="12.5703125" style="936" bestFit="1" customWidth="1"/>
    <col min="9736" max="9743" width="9" style="936"/>
    <col min="9744" max="9744" width="9.85546875" style="936" bestFit="1" customWidth="1"/>
    <col min="9745" max="9984" width="9" style="936"/>
    <col min="9985" max="9985" width="15.140625" style="936" bestFit="1" customWidth="1"/>
    <col min="9986" max="9986" width="55.140625" style="936" bestFit="1" customWidth="1"/>
    <col min="9987" max="9990" width="8.85546875" style="936" bestFit="1" customWidth="1"/>
    <col min="9991" max="9991" width="12.5703125" style="936" bestFit="1" customWidth="1"/>
    <col min="9992" max="9999" width="9" style="936"/>
    <col min="10000" max="10000" width="9.85546875" style="936" bestFit="1" customWidth="1"/>
    <col min="10001" max="10240" width="9" style="936"/>
    <col min="10241" max="10241" width="15.140625" style="936" bestFit="1" customWidth="1"/>
    <col min="10242" max="10242" width="55.140625" style="936" bestFit="1" customWidth="1"/>
    <col min="10243" max="10246" width="8.85546875" style="936" bestFit="1" customWidth="1"/>
    <col min="10247" max="10247" width="12.5703125" style="936" bestFit="1" customWidth="1"/>
    <col min="10248" max="10255" width="9" style="936"/>
    <col min="10256" max="10256" width="9.85546875" style="936" bestFit="1" customWidth="1"/>
    <col min="10257" max="10496" width="9" style="936"/>
    <col min="10497" max="10497" width="15.140625" style="936" bestFit="1" customWidth="1"/>
    <col min="10498" max="10498" width="55.140625" style="936" bestFit="1" customWidth="1"/>
    <col min="10499" max="10502" width="8.85546875" style="936" bestFit="1" customWidth="1"/>
    <col min="10503" max="10503" width="12.5703125" style="936" bestFit="1" customWidth="1"/>
    <col min="10504" max="10511" width="9" style="936"/>
    <col min="10512" max="10512" width="9.85546875" style="936" bestFit="1" customWidth="1"/>
    <col min="10513" max="10752" width="9" style="936"/>
    <col min="10753" max="10753" width="15.140625" style="936" bestFit="1" customWidth="1"/>
    <col min="10754" max="10754" width="55.140625" style="936" bestFit="1" customWidth="1"/>
    <col min="10755" max="10758" width="8.85546875" style="936" bestFit="1" customWidth="1"/>
    <col min="10759" max="10759" width="12.5703125" style="936" bestFit="1" customWidth="1"/>
    <col min="10760" max="10767" width="9" style="936"/>
    <col min="10768" max="10768" width="9.85546875" style="936" bestFit="1" customWidth="1"/>
    <col min="10769" max="11008" width="9" style="936"/>
    <col min="11009" max="11009" width="15.140625" style="936" bestFit="1" customWidth="1"/>
    <col min="11010" max="11010" width="55.140625" style="936" bestFit="1" customWidth="1"/>
    <col min="11011" max="11014" width="8.85546875" style="936" bestFit="1" customWidth="1"/>
    <col min="11015" max="11015" width="12.5703125" style="936" bestFit="1" customWidth="1"/>
    <col min="11016" max="11023" width="9" style="936"/>
    <col min="11024" max="11024" width="9.85546875" style="936" bestFit="1" customWidth="1"/>
    <col min="11025" max="11264" width="9" style="936"/>
    <col min="11265" max="11265" width="15.140625" style="936" bestFit="1" customWidth="1"/>
    <col min="11266" max="11266" width="55.140625" style="936" bestFit="1" customWidth="1"/>
    <col min="11267" max="11270" width="8.85546875" style="936" bestFit="1" customWidth="1"/>
    <col min="11271" max="11271" width="12.5703125" style="936" bestFit="1" customWidth="1"/>
    <col min="11272" max="11279" width="9" style="936"/>
    <col min="11280" max="11280" width="9.85546875" style="936" bestFit="1" customWidth="1"/>
    <col min="11281" max="11520" width="9" style="936"/>
    <col min="11521" max="11521" width="15.140625" style="936" bestFit="1" customWidth="1"/>
    <col min="11522" max="11522" width="55.140625" style="936" bestFit="1" customWidth="1"/>
    <col min="11523" max="11526" width="8.85546875" style="936" bestFit="1" customWidth="1"/>
    <col min="11527" max="11527" width="12.5703125" style="936" bestFit="1" customWidth="1"/>
    <col min="11528" max="11535" width="9" style="936"/>
    <col min="11536" max="11536" width="9.85546875" style="936" bestFit="1" customWidth="1"/>
    <col min="11537" max="11776" width="9" style="936"/>
    <col min="11777" max="11777" width="15.140625" style="936" bestFit="1" customWidth="1"/>
    <col min="11778" max="11778" width="55.140625" style="936" bestFit="1" customWidth="1"/>
    <col min="11779" max="11782" width="8.85546875" style="936" bestFit="1" customWidth="1"/>
    <col min="11783" max="11783" width="12.5703125" style="936" bestFit="1" customWidth="1"/>
    <col min="11784" max="11791" width="9" style="936"/>
    <col min="11792" max="11792" width="9.85546875" style="936" bestFit="1" customWidth="1"/>
    <col min="11793" max="12032" width="9" style="936"/>
    <col min="12033" max="12033" width="15.140625" style="936" bestFit="1" customWidth="1"/>
    <col min="12034" max="12034" width="55.140625" style="936" bestFit="1" customWidth="1"/>
    <col min="12035" max="12038" width="8.85546875" style="936" bestFit="1" customWidth="1"/>
    <col min="12039" max="12039" width="12.5703125" style="936" bestFit="1" customWidth="1"/>
    <col min="12040" max="12047" width="9" style="936"/>
    <col min="12048" max="12048" width="9.85546875" style="936" bestFit="1" customWidth="1"/>
    <col min="12049" max="12288" width="9" style="936"/>
    <col min="12289" max="12289" width="15.140625" style="936" bestFit="1" customWidth="1"/>
    <col min="12290" max="12290" width="55.140625" style="936" bestFit="1" customWidth="1"/>
    <col min="12291" max="12294" width="8.85546875" style="936" bestFit="1" customWidth="1"/>
    <col min="12295" max="12295" width="12.5703125" style="936" bestFit="1" customWidth="1"/>
    <col min="12296" max="12303" width="9" style="936"/>
    <col min="12304" max="12304" width="9.85546875" style="936" bestFit="1" customWidth="1"/>
    <col min="12305" max="12544" width="9" style="936"/>
    <col min="12545" max="12545" width="15.140625" style="936" bestFit="1" customWidth="1"/>
    <col min="12546" max="12546" width="55.140625" style="936" bestFit="1" customWidth="1"/>
    <col min="12547" max="12550" width="8.85546875" style="936" bestFit="1" customWidth="1"/>
    <col min="12551" max="12551" width="12.5703125" style="936" bestFit="1" customWidth="1"/>
    <col min="12552" max="12559" width="9" style="936"/>
    <col min="12560" max="12560" width="9.85546875" style="936" bestFit="1" customWidth="1"/>
    <col min="12561" max="12800" width="9" style="936"/>
    <col min="12801" max="12801" width="15.140625" style="936" bestFit="1" customWidth="1"/>
    <col min="12802" max="12802" width="55.140625" style="936" bestFit="1" customWidth="1"/>
    <col min="12803" max="12806" width="8.85546875" style="936" bestFit="1" customWidth="1"/>
    <col min="12807" max="12807" width="12.5703125" style="936" bestFit="1" customWidth="1"/>
    <col min="12808" max="12815" width="9" style="936"/>
    <col min="12816" max="12816" width="9.85546875" style="936" bestFit="1" customWidth="1"/>
    <col min="12817" max="13056" width="9" style="936"/>
    <col min="13057" max="13057" width="15.140625" style="936" bestFit="1" customWidth="1"/>
    <col min="13058" max="13058" width="55.140625" style="936" bestFit="1" customWidth="1"/>
    <col min="13059" max="13062" width="8.85546875" style="936" bestFit="1" customWidth="1"/>
    <col min="13063" max="13063" width="12.5703125" style="936" bestFit="1" customWidth="1"/>
    <col min="13064" max="13071" width="9" style="936"/>
    <col min="13072" max="13072" width="9.85546875" style="936" bestFit="1" customWidth="1"/>
    <col min="13073" max="13312" width="9" style="936"/>
    <col min="13313" max="13313" width="15.140625" style="936" bestFit="1" customWidth="1"/>
    <col min="13314" max="13314" width="55.140625" style="936" bestFit="1" customWidth="1"/>
    <col min="13315" max="13318" width="8.85546875" style="936" bestFit="1" customWidth="1"/>
    <col min="13319" max="13319" width="12.5703125" style="936" bestFit="1" customWidth="1"/>
    <col min="13320" max="13327" width="9" style="936"/>
    <col min="13328" max="13328" width="9.85546875" style="936" bestFit="1" customWidth="1"/>
    <col min="13329" max="13568" width="9" style="936"/>
    <col min="13569" max="13569" width="15.140625" style="936" bestFit="1" customWidth="1"/>
    <col min="13570" max="13570" width="55.140625" style="936" bestFit="1" customWidth="1"/>
    <col min="13571" max="13574" width="8.85546875" style="936" bestFit="1" customWidth="1"/>
    <col min="13575" max="13575" width="12.5703125" style="936" bestFit="1" customWidth="1"/>
    <col min="13576" max="13583" width="9" style="936"/>
    <col min="13584" max="13584" width="9.85546875" style="936" bestFit="1" customWidth="1"/>
    <col min="13585" max="13824" width="9" style="936"/>
    <col min="13825" max="13825" width="15.140625" style="936" bestFit="1" customWidth="1"/>
    <col min="13826" max="13826" width="55.140625" style="936" bestFit="1" customWidth="1"/>
    <col min="13827" max="13830" width="8.85546875" style="936" bestFit="1" customWidth="1"/>
    <col min="13831" max="13831" width="12.5703125" style="936" bestFit="1" customWidth="1"/>
    <col min="13832" max="13839" width="9" style="936"/>
    <col min="13840" max="13840" width="9.85546875" style="936" bestFit="1" customWidth="1"/>
    <col min="13841" max="14080" width="9" style="936"/>
    <col min="14081" max="14081" width="15.140625" style="936" bestFit="1" customWidth="1"/>
    <col min="14082" max="14082" width="55.140625" style="936" bestFit="1" customWidth="1"/>
    <col min="14083" max="14086" width="8.85546875" style="936" bestFit="1" customWidth="1"/>
    <col min="14087" max="14087" width="12.5703125" style="936" bestFit="1" customWidth="1"/>
    <col min="14088" max="14095" width="9" style="936"/>
    <col min="14096" max="14096" width="9.85546875" style="936" bestFit="1" customWidth="1"/>
    <col min="14097" max="14336" width="9" style="936"/>
    <col min="14337" max="14337" width="15.140625" style="936" bestFit="1" customWidth="1"/>
    <col min="14338" max="14338" width="55.140625" style="936" bestFit="1" customWidth="1"/>
    <col min="14339" max="14342" width="8.85546875" style="936" bestFit="1" customWidth="1"/>
    <col min="14343" max="14343" width="12.5703125" style="936" bestFit="1" customWidth="1"/>
    <col min="14344" max="14351" width="9" style="936"/>
    <col min="14352" max="14352" width="9.85546875" style="936" bestFit="1" customWidth="1"/>
    <col min="14353" max="14592" width="9" style="936"/>
    <col min="14593" max="14593" width="15.140625" style="936" bestFit="1" customWidth="1"/>
    <col min="14594" max="14594" width="55.140625" style="936" bestFit="1" customWidth="1"/>
    <col min="14595" max="14598" width="8.85546875" style="936" bestFit="1" customWidth="1"/>
    <col min="14599" max="14599" width="12.5703125" style="936" bestFit="1" customWidth="1"/>
    <col min="14600" max="14607" width="9" style="936"/>
    <col min="14608" max="14608" width="9.85546875" style="936" bestFit="1" customWidth="1"/>
    <col min="14609" max="14848" width="9" style="936"/>
    <col min="14849" max="14849" width="15.140625" style="936" bestFit="1" customWidth="1"/>
    <col min="14850" max="14850" width="55.140625" style="936" bestFit="1" customWidth="1"/>
    <col min="14851" max="14854" width="8.85546875" style="936" bestFit="1" customWidth="1"/>
    <col min="14855" max="14855" width="12.5703125" style="936" bestFit="1" customWidth="1"/>
    <col min="14856" max="14863" width="9" style="936"/>
    <col min="14864" max="14864" width="9.85546875" style="936" bestFit="1" customWidth="1"/>
    <col min="14865" max="15104" width="9" style="936"/>
    <col min="15105" max="15105" width="15.140625" style="936" bestFit="1" customWidth="1"/>
    <col min="15106" max="15106" width="55.140625" style="936" bestFit="1" customWidth="1"/>
    <col min="15107" max="15110" width="8.85546875" style="936" bestFit="1" customWidth="1"/>
    <col min="15111" max="15111" width="12.5703125" style="936" bestFit="1" customWidth="1"/>
    <col min="15112" max="15119" width="9" style="936"/>
    <col min="15120" max="15120" width="9.85546875" style="936" bestFit="1" customWidth="1"/>
    <col min="15121" max="15360" width="9" style="936"/>
    <col min="15361" max="15361" width="15.140625" style="936" bestFit="1" customWidth="1"/>
    <col min="15362" max="15362" width="55.140625" style="936" bestFit="1" customWidth="1"/>
    <col min="15363" max="15366" width="8.85546875" style="936" bestFit="1" customWidth="1"/>
    <col min="15367" max="15367" width="12.5703125" style="936" bestFit="1" customWidth="1"/>
    <col min="15368" max="15375" width="9" style="936"/>
    <col min="15376" max="15376" width="9.85546875" style="936" bestFit="1" customWidth="1"/>
    <col min="15377" max="15616" width="9" style="936"/>
    <col min="15617" max="15617" width="15.140625" style="936" bestFit="1" customWidth="1"/>
    <col min="15618" max="15618" width="55.140625" style="936" bestFit="1" customWidth="1"/>
    <col min="15619" max="15622" width="8.85546875" style="936" bestFit="1" customWidth="1"/>
    <col min="15623" max="15623" width="12.5703125" style="936" bestFit="1" customWidth="1"/>
    <col min="15624" max="15631" width="9" style="936"/>
    <col min="15632" max="15632" width="9.85546875" style="936" bestFit="1" customWidth="1"/>
    <col min="15633" max="15872" width="9" style="936"/>
    <col min="15873" max="15873" width="15.140625" style="936" bestFit="1" customWidth="1"/>
    <col min="15874" max="15874" width="55.140625" style="936" bestFit="1" customWidth="1"/>
    <col min="15875" max="15878" width="8.85546875" style="936" bestFit="1" customWidth="1"/>
    <col min="15879" max="15879" width="12.5703125" style="936" bestFit="1" customWidth="1"/>
    <col min="15880" max="15887" width="9" style="936"/>
    <col min="15888" max="15888" width="9.85546875" style="936" bestFit="1" customWidth="1"/>
    <col min="15889" max="16128" width="9" style="936"/>
    <col min="16129" max="16129" width="15.140625" style="936" bestFit="1" customWidth="1"/>
    <col min="16130" max="16130" width="55.140625" style="936" bestFit="1" customWidth="1"/>
    <col min="16131" max="16134" width="8.85546875" style="936" bestFit="1" customWidth="1"/>
    <col min="16135" max="16135" width="12.5703125" style="936" bestFit="1" customWidth="1"/>
    <col min="16136" max="16143" width="9" style="936"/>
    <col min="16144" max="16144" width="9.85546875" style="936" bestFit="1" customWidth="1"/>
    <col min="16145" max="16384" width="9" style="936"/>
  </cols>
  <sheetData>
    <row r="1" spans="1:10">
      <c r="A1" s="784" t="s">
        <v>833</v>
      </c>
      <c r="B1" s="935"/>
      <c r="C1" s="935"/>
      <c r="D1" s="935"/>
      <c r="E1" s="935"/>
      <c r="F1" s="935"/>
      <c r="G1" s="935"/>
    </row>
    <row r="2" spans="1:10">
      <c r="A2" s="784" t="s">
        <v>834</v>
      </c>
      <c r="B2" s="935"/>
      <c r="C2" s="935"/>
      <c r="D2" s="935"/>
      <c r="E2" s="935"/>
      <c r="F2" s="935"/>
      <c r="G2" s="935"/>
    </row>
    <row r="3" spans="1:10">
      <c r="A3" s="936" t="s">
        <v>835</v>
      </c>
      <c r="B3" s="935"/>
      <c r="C3" s="935"/>
      <c r="D3" s="935"/>
      <c r="E3" s="935"/>
      <c r="F3" s="935"/>
      <c r="G3" s="937" t="s">
        <v>836</v>
      </c>
    </row>
    <row r="4" spans="1:10" ht="30" customHeight="1">
      <c r="A4" s="938" t="s">
        <v>837</v>
      </c>
      <c r="B4" s="939"/>
      <c r="C4" s="940" t="s">
        <v>55</v>
      </c>
      <c r="D4" s="941"/>
      <c r="E4" s="941"/>
      <c r="F4" s="941"/>
      <c r="G4" s="942" t="s">
        <v>56</v>
      </c>
    </row>
    <row r="5" spans="1:10" ht="30" customHeight="1">
      <c r="A5" s="943" t="s">
        <v>838</v>
      </c>
      <c r="B5" s="944"/>
      <c r="C5" s="1564" t="s">
        <v>1553</v>
      </c>
      <c r="D5" s="1564" t="s">
        <v>1554</v>
      </c>
      <c r="E5" s="1564" t="s">
        <v>1555</v>
      </c>
      <c r="F5" s="1564" t="s">
        <v>1556</v>
      </c>
      <c r="G5" s="1564" t="s">
        <v>1557</v>
      </c>
      <c r="J5" s="936" t="s">
        <v>51</v>
      </c>
    </row>
    <row r="6" spans="1:10" ht="20.100000000000001" customHeight="1">
      <c r="A6" s="945"/>
      <c r="B6" s="946" t="s">
        <v>839</v>
      </c>
      <c r="C6" s="947">
        <v>11864</v>
      </c>
      <c r="D6" s="947">
        <v>13415</v>
      </c>
      <c r="E6" s="947">
        <v>22766</v>
      </c>
      <c r="F6" s="947">
        <v>20929</v>
      </c>
      <c r="G6" s="947">
        <v>16411</v>
      </c>
    </row>
    <row r="7" spans="1:10" ht="20.100000000000001" customHeight="1">
      <c r="A7" s="948" t="s">
        <v>840</v>
      </c>
      <c r="B7" s="949" t="s">
        <v>841</v>
      </c>
      <c r="C7" s="950">
        <v>142284</v>
      </c>
      <c r="D7" s="950">
        <v>147545</v>
      </c>
      <c r="E7" s="950">
        <v>107271</v>
      </c>
      <c r="F7" s="950">
        <v>150251</v>
      </c>
      <c r="G7" s="950">
        <v>176168</v>
      </c>
    </row>
    <row r="8" spans="1:10" ht="20.100000000000001" customHeight="1">
      <c r="A8" s="948"/>
      <c r="B8" s="949" t="s">
        <v>842</v>
      </c>
      <c r="C8" s="951">
        <v>29244</v>
      </c>
      <c r="D8" s="951">
        <v>22752</v>
      </c>
      <c r="E8" s="951">
        <v>44586</v>
      </c>
      <c r="F8" s="951">
        <v>32501</v>
      </c>
      <c r="G8" s="951">
        <v>29695</v>
      </c>
    </row>
    <row r="9" spans="1:10" ht="20.100000000000001" customHeight="1">
      <c r="A9" s="948" t="s">
        <v>843</v>
      </c>
      <c r="B9" s="952" t="s">
        <v>844</v>
      </c>
      <c r="C9" s="953">
        <v>10750</v>
      </c>
      <c r="D9" s="953">
        <v>11865</v>
      </c>
      <c r="E9" s="953">
        <v>8230</v>
      </c>
      <c r="F9" s="953">
        <v>8607</v>
      </c>
      <c r="G9" s="953">
        <v>9160</v>
      </c>
    </row>
    <row r="10" spans="1:10" ht="20.100000000000001" customHeight="1">
      <c r="A10" s="952"/>
      <c r="B10" s="952" t="s">
        <v>672</v>
      </c>
      <c r="C10" s="954">
        <f>SUM(C6:C9)</f>
        <v>194142</v>
      </c>
      <c r="D10" s="954">
        <f>SUM(D6:D9)</f>
        <v>195577</v>
      </c>
      <c r="E10" s="954">
        <f>SUM(E6:E9)</f>
        <v>182853</v>
      </c>
      <c r="F10" s="954">
        <f>SUM(F6:F9)</f>
        <v>212288</v>
      </c>
      <c r="G10" s="954">
        <f>SUM(G6:G9)</f>
        <v>231434</v>
      </c>
    </row>
    <row r="11" spans="1:10" ht="20.100000000000001" customHeight="1">
      <c r="A11" s="948"/>
      <c r="B11" s="949" t="s">
        <v>845</v>
      </c>
      <c r="C11" s="947">
        <v>239</v>
      </c>
      <c r="D11" s="947">
        <v>419</v>
      </c>
      <c r="E11" s="947">
        <v>525</v>
      </c>
      <c r="F11" s="947">
        <v>595</v>
      </c>
      <c r="G11" s="947">
        <v>472</v>
      </c>
    </row>
    <row r="12" spans="1:10" ht="20.100000000000001" customHeight="1">
      <c r="A12" s="948" t="s">
        <v>846</v>
      </c>
      <c r="B12" s="949" t="s">
        <v>847</v>
      </c>
      <c r="C12" s="950">
        <v>8113</v>
      </c>
      <c r="D12" s="950">
        <v>4384</v>
      </c>
      <c r="E12" s="950">
        <v>5338</v>
      </c>
      <c r="F12" s="950">
        <v>2383</v>
      </c>
      <c r="G12" s="950">
        <v>2415</v>
      </c>
    </row>
    <row r="13" spans="1:10" ht="20.100000000000001" customHeight="1">
      <c r="A13" s="948" t="s">
        <v>87</v>
      </c>
      <c r="B13" s="949" t="s">
        <v>848</v>
      </c>
      <c r="C13" s="950">
        <v>1431</v>
      </c>
      <c r="D13" s="950" t="s">
        <v>370</v>
      </c>
      <c r="E13" s="950">
        <v>834</v>
      </c>
      <c r="F13" s="950" t="s">
        <v>370</v>
      </c>
      <c r="G13" s="950" t="s">
        <v>370</v>
      </c>
    </row>
    <row r="14" spans="1:10" ht="20.100000000000001" customHeight="1">
      <c r="A14" s="948"/>
      <c r="B14" s="952" t="s">
        <v>849</v>
      </c>
      <c r="C14" s="953">
        <v>21603</v>
      </c>
      <c r="D14" s="953">
        <v>21995</v>
      </c>
      <c r="E14" s="953">
        <v>34611</v>
      </c>
      <c r="F14" s="953">
        <v>33710</v>
      </c>
      <c r="G14" s="953">
        <v>29772</v>
      </c>
    </row>
    <row r="15" spans="1:10" ht="20.100000000000001" customHeight="1">
      <c r="A15" s="952"/>
      <c r="B15" s="952" t="s">
        <v>850</v>
      </c>
      <c r="C15" s="954">
        <f>SUM(C11:C14)</f>
        <v>31386</v>
      </c>
      <c r="D15" s="954">
        <f>SUM(D11:D14)</f>
        <v>26798</v>
      </c>
      <c r="E15" s="954">
        <f>SUM(E11:E14)</f>
        <v>41308</v>
      </c>
      <c r="F15" s="954">
        <f>SUM(F11:F14)</f>
        <v>36688</v>
      </c>
      <c r="G15" s="954">
        <f>SUM(G11:G14)</f>
        <v>32659</v>
      </c>
    </row>
    <row r="16" spans="1:10" ht="20.100000000000001" customHeight="1">
      <c r="A16" s="948" t="s">
        <v>480</v>
      </c>
      <c r="B16" s="949" t="s">
        <v>851</v>
      </c>
      <c r="C16" s="947">
        <v>11586</v>
      </c>
      <c r="D16" s="947">
        <v>12010</v>
      </c>
      <c r="E16" s="947">
        <v>11520</v>
      </c>
      <c r="F16" s="947">
        <v>12216</v>
      </c>
      <c r="G16" s="947">
        <v>12002</v>
      </c>
    </row>
    <row r="17" spans="1:7" ht="20.100000000000001" customHeight="1">
      <c r="A17" s="952" t="s">
        <v>852</v>
      </c>
      <c r="B17" s="952" t="s">
        <v>853</v>
      </c>
      <c r="C17" s="955">
        <v>4.3</v>
      </c>
      <c r="D17" s="955">
        <v>4.0999999999999996</v>
      </c>
      <c r="E17" s="955">
        <v>4.4000000000000004</v>
      </c>
      <c r="F17" s="955">
        <v>4.4000000000000004</v>
      </c>
      <c r="G17" s="955">
        <v>4.5</v>
      </c>
    </row>
    <row r="18" spans="1:7" ht="20.100000000000001" customHeight="1">
      <c r="A18" s="948" t="s">
        <v>854</v>
      </c>
      <c r="B18" s="949" t="s">
        <v>855</v>
      </c>
      <c r="C18" s="947">
        <v>12381</v>
      </c>
      <c r="D18" s="947">
        <v>11453</v>
      </c>
      <c r="E18" s="947">
        <v>10885</v>
      </c>
      <c r="F18" s="947">
        <v>12056</v>
      </c>
      <c r="G18" s="947">
        <v>21839</v>
      </c>
    </row>
    <row r="19" spans="1:7" ht="20.100000000000001" customHeight="1">
      <c r="A19" s="952" t="s">
        <v>119</v>
      </c>
      <c r="B19" s="952" t="s">
        <v>856</v>
      </c>
      <c r="C19" s="953">
        <v>3158</v>
      </c>
      <c r="D19" s="953">
        <v>3353</v>
      </c>
      <c r="E19" s="953">
        <v>9340</v>
      </c>
      <c r="F19" s="953">
        <v>12056</v>
      </c>
      <c r="G19" s="953">
        <v>10876</v>
      </c>
    </row>
    <row r="20" spans="1:7" ht="20.100000000000001" customHeight="1">
      <c r="A20" s="948"/>
      <c r="B20" s="949" t="s">
        <v>857</v>
      </c>
      <c r="C20" s="947">
        <v>493824</v>
      </c>
      <c r="D20" s="947">
        <v>436458</v>
      </c>
      <c r="E20" s="947">
        <v>533268</v>
      </c>
      <c r="F20" s="950">
        <v>404512</v>
      </c>
      <c r="G20" s="950">
        <v>32715</v>
      </c>
    </row>
    <row r="21" spans="1:7" ht="20.100000000000001" customHeight="1">
      <c r="A21" s="948" t="s">
        <v>858</v>
      </c>
      <c r="B21" s="949" t="s">
        <v>859</v>
      </c>
      <c r="C21" s="950">
        <v>170162</v>
      </c>
      <c r="D21" s="950">
        <v>189312</v>
      </c>
      <c r="E21" s="950">
        <v>182770</v>
      </c>
      <c r="F21" s="956" t="s">
        <v>400</v>
      </c>
      <c r="G21" s="956">
        <v>293921</v>
      </c>
    </row>
    <row r="22" spans="1:7" ht="20.100000000000001" customHeight="1">
      <c r="A22" s="948" t="s">
        <v>860</v>
      </c>
      <c r="B22" s="949" t="s">
        <v>861</v>
      </c>
      <c r="C22" s="950">
        <v>15753</v>
      </c>
      <c r="D22" s="950">
        <v>12913</v>
      </c>
      <c r="E22" s="950">
        <v>10598</v>
      </c>
      <c r="F22" s="950">
        <v>15357</v>
      </c>
      <c r="G22" s="950">
        <v>15643</v>
      </c>
    </row>
    <row r="23" spans="1:7" ht="20.100000000000001" customHeight="1">
      <c r="A23" s="952"/>
      <c r="B23" s="952" t="s">
        <v>862</v>
      </c>
      <c r="C23" s="953">
        <v>51494</v>
      </c>
      <c r="D23" s="953">
        <v>43830</v>
      </c>
      <c r="E23" s="953">
        <v>39166</v>
      </c>
      <c r="F23" s="953">
        <v>24513</v>
      </c>
      <c r="G23" s="953">
        <v>23273</v>
      </c>
    </row>
    <row r="24" spans="1:7" ht="20.100000000000001" customHeight="1">
      <c r="A24" s="948" t="s">
        <v>863</v>
      </c>
      <c r="B24" s="949" t="s">
        <v>864</v>
      </c>
      <c r="C24" s="947">
        <v>968</v>
      </c>
      <c r="D24" s="947">
        <v>884</v>
      </c>
      <c r="E24" s="947">
        <v>765</v>
      </c>
      <c r="F24" s="947">
        <v>810</v>
      </c>
      <c r="G24" s="947">
        <v>922</v>
      </c>
    </row>
    <row r="25" spans="1:7" ht="20.100000000000001" customHeight="1">
      <c r="A25" s="952" t="s">
        <v>865</v>
      </c>
      <c r="B25" s="952" t="s">
        <v>866</v>
      </c>
      <c r="C25" s="953">
        <v>507</v>
      </c>
      <c r="D25" s="953" t="s">
        <v>370</v>
      </c>
      <c r="E25" s="953">
        <v>228</v>
      </c>
      <c r="F25" s="953">
        <v>168</v>
      </c>
      <c r="G25" s="953">
        <v>63</v>
      </c>
    </row>
  </sheetData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1" orientation="landscape" r:id="rId1"/>
  <headerFooter alignWithMargins="0"/>
  <colBreaks count="1" manualBreakCount="1">
    <brk id="7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N25"/>
  <sheetViews>
    <sheetView showGridLines="0" rightToLeft="1" zoomScale="75" zoomScaleNormal="75" zoomScaleSheetLayoutView="75" workbookViewId="0">
      <selection activeCell="U28" sqref="U28"/>
    </sheetView>
  </sheetViews>
  <sheetFormatPr defaultColWidth="10.140625" defaultRowHeight="15.75"/>
  <cols>
    <col min="1" max="1" width="24" style="957" customWidth="1"/>
    <col min="2" max="2" width="14.42578125" style="957" customWidth="1"/>
    <col min="3" max="6" width="10.85546875" style="957" customWidth="1"/>
    <col min="7" max="180" width="12.42578125" style="957" customWidth="1"/>
    <col min="181" max="256" width="10.140625" style="957"/>
    <col min="257" max="257" width="24" style="957" customWidth="1"/>
    <col min="258" max="258" width="14.42578125" style="957" customWidth="1"/>
    <col min="259" max="262" width="10.85546875" style="957" customWidth="1"/>
    <col min="263" max="436" width="12.42578125" style="957" customWidth="1"/>
    <col min="437" max="512" width="10.140625" style="957"/>
    <col min="513" max="513" width="24" style="957" customWidth="1"/>
    <col min="514" max="514" width="14.42578125" style="957" customWidth="1"/>
    <col min="515" max="518" width="10.85546875" style="957" customWidth="1"/>
    <col min="519" max="692" width="12.42578125" style="957" customWidth="1"/>
    <col min="693" max="768" width="10.140625" style="957"/>
    <col min="769" max="769" width="24" style="957" customWidth="1"/>
    <col min="770" max="770" width="14.42578125" style="957" customWidth="1"/>
    <col min="771" max="774" width="10.85546875" style="957" customWidth="1"/>
    <col min="775" max="948" width="12.42578125" style="957" customWidth="1"/>
    <col min="949" max="1024" width="10.140625" style="957"/>
    <col min="1025" max="1025" width="24" style="957" customWidth="1"/>
    <col min="1026" max="1026" width="14.42578125" style="957" customWidth="1"/>
    <col min="1027" max="1030" width="10.85546875" style="957" customWidth="1"/>
    <col min="1031" max="1204" width="12.42578125" style="957" customWidth="1"/>
    <col min="1205" max="1280" width="10.140625" style="957"/>
    <col min="1281" max="1281" width="24" style="957" customWidth="1"/>
    <col min="1282" max="1282" width="14.42578125" style="957" customWidth="1"/>
    <col min="1283" max="1286" width="10.85546875" style="957" customWidth="1"/>
    <col min="1287" max="1460" width="12.42578125" style="957" customWidth="1"/>
    <col min="1461" max="1536" width="10.140625" style="957"/>
    <col min="1537" max="1537" width="24" style="957" customWidth="1"/>
    <col min="1538" max="1538" width="14.42578125" style="957" customWidth="1"/>
    <col min="1539" max="1542" width="10.85546875" style="957" customWidth="1"/>
    <col min="1543" max="1716" width="12.42578125" style="957" customWidth="1"/>
    <col min="1717" max="1792" width="10.140625" style="957"/>
    <col min="1793" max="1793" width="24" style="957" customWidth="1"/>
    <col min="1794" max="1794" width="14.42578125" style="957" customWidth="1"/>
    <col min="1795" max="1798" width="10.85546875" style="957" customWidth="1"/>
    <col min="1799" max="1972" width="12.42578125" style="957" customWidth="1"/>
    <col min="1973" max="2048" width="10.140625" style="957"/>
    <col min="2049" max="2049" width="24" style="957" customWidth="1"/>
    <col min="2050" max="2050" width="14.42578125" style="957" customWidth="1"/>
    <col min="2051" max="2054" width="10.85546875" style="957" customWidth="1"/>
    <col min="2055" max="2228" width="12.42578125" style="957" customWidth="1"/>
    <col min="2229" max="2304" width="10.140625" style="957"/>
    <col min="2305" max="2305" width="24" style="957" customWidth="1"/>
    <col min="2306" max="2306" width="14.42578125" style="957" customWidth="1"/>
    <col min="2307" max="2310" width="10.85546875" style="957" customWidth="1"/>
    <col min="2311" max="2484" width="12.42578125" style="957" customWidth="1"/>
    <col min="2485" max="2560" width="10.140625" style="957"/>
    <col min="2561" max="2561" width="24" style="957" customWidth="1"/>
    <col min="2562" max="2562" width="14.42578125" style="957" customWidth="1"/>
    <col min="2563" max="2566" width="10.85546875" style="957" customWidth="1"/>
    <col min="2567" max="2740" width="12.42578125" style="957" customWidth="1"/>
    <col min="2741" max="2816" width="10.140625" style="957"/>
    <col min="2817" max="2817" width="24" style="957" customWidth="1"/>
    <col min="2818" max="2818" width="14.42578125" style="957" customWidth="1"/>
    <col min="2819" max="2822" width="10.85546875" style="957" customWidth="1"/>
    <col min="2823" max="2996" width="12.42578125" style="957" customWidth="1"/>
    <col min="2997" max="3072" width="10.140625" style="957"/>
    <col min="3073" max="3073" width="24" style="957" customWidth="1"/>
    <col min="3074" max="3074" width="14.42578125" style="957" customWidth="1"/>
    <col min="3075" max="3078" width="10.85546875" style="957" customWidth="1"/>
    <col min="3079" max="3252" width="12.42578125" style="957" customWidth="1"/>
    <col min="3253" max="3328" width="10.140625" style="957"/>
    <col min="3329" max="3329" width="24" style="957" customWidth="1"/>
    <col min="3330" max="3330" width="14.42578125" style="957" customWidth="1"/>
    <col min="3331" max="3334" width="10.85546875" style="957" customWidth="1"/>
    <col min="3335" max="3508" width="12.42578125" style="957" customWidth="1"/>
    <col min="3509" max="3584" width="10.140625" style="957"/>
    <col min="3585" max="3585" width="24" style="957" customWidth="1"/>
    <col min="3586" max="3586" width="14.42578125" style="957" customWidth="1"/>
    <col min="3587" max="3590" width="10.85546875" style="957" customWidth="1"/>
    <col min="3591" max="3764" width="12.42578125" style="957" customWidth="1"/>
    <col min="3765" max="3840" width="10.140625" style="957"/>
    <col min="3841" max="3841" width="24" style="957" customWidth="1"/>
    <col min="3842" max="3842" width="14.42578125" style="957" customWidth="1"/>
    <col min="3843" max="3846" width="10.85546875" style="957" customWidth="1"/>
    <col min="3847" max="4020" width="12.42578125" style="957" customWidth="1"/>
    <col min="4021" max="4096" width="10.140625" style="957"/>
    <col min="4097" max="4097" width="24" style="957" customWidth="1"/>
    <col min="4098" max="4098" width="14.42578125" style="957" customWidth="1"/>
    <col min="4099" max="4102" width="10.85546875" style="957" customWidth="1"/>
    <col min="4103" max="4276" width="12.42578125" style="957" customWidth="1"/>
    <col min="4277" max="4352" width="10.140625" style="957"/>
    <col min="4353" max="4353" width="24" style="957" customWidth="1"/>
    <col min="4354" max="4354" width="14.42578125" style="957" customWidth="1"/>
    <col min="4355" max="4358" width="10.85546875" style="957" customWidth="1"/>
    <col min="4359" max="4532" width="12.42578125" style="957" customWidth="1"/>
    <col min="4533" max="4608" width="10.140625" style="957"/>
    <col min="4609" max="4609" width="24" style="957" customWidth="1"/>
    <col min="4610" max="4610" width="14.42578125" style="957" customWidth="1"/>
    <col min="4611" max="4614" width="10.85546875" style="957" customWidth="1"/>
    <col min="4615" max="4788" width="12.42578125" style="957" customWidth="1"/>
    <col min="4789" max="4864" width="10.140625" style="957"/>
    <col min="4865" max="4865" width="24" style="957" customWidth="1"/>
    <col min="4866" max="4866" width="14.42578125" style="957" customWidth="1"/>
    <col min="4867" max="4870" width="10.85546875" style="957" customWidth="1"/>
    <col min="4871" max="5044" width="12.42578125" style="957" customWidth="1"/>
    <col min="5045" max="5120" width="10.140625" style="957"/>
    <col min="5121" max="5121" width="24" style="957" customWidth="1"/>
    <col min="5122" max="5122" width="14.42578125" style="957" customWidth="1"/>
    <col min="5123" max="5126" width="10.85546875" style="957" customWidth="1"/>
    <col min="5127" max="5300" width="12.42578125" style="957" customWidth="1"/>
    <col min="5301" max="5376" width="10.140625" style="957"/>
    <col min="5377" max="5377" width="24" style="957" customWidth="1"/>
    <col min="5378" max="5378" width="14.42578125" style="957" customWidth="1"/>
    <col min="5379" max="5382" width="10.85546875" style="957" customWidth="1"/>
    <col min="5383" max="5556" width="12.42578125" style="957" customWidth="1"/>
    <col min="5557" max="5632" width="10.140625" style="957"/>
    <col min="5633" max="5633" width="24" style="957" customWidth="1"/>
    <col min="5634" max="5634" width="14.42578125" style="957" customWidth="1"/>
    <col min="5635" max="5638" width="10.85546875" style="957" customWidth="1"/>
    <col min="5639" max="5812" width="12.42578125" style="957" customWidth="1"/>
    <col min="5813" max="5888" width="10.140625" style="957"/>
    <col min="5889" max="5889" width="24" style="957" customWidth="1"/>
    <col min="5890" max="5890" width="14.42578125" style="957" customWidth="1"/>
    <col min="5891" max="5894" width="10.85546875" style="957" customWidth="1"/>
    <col min="5895" max="6068" width="12.42578125" style="957" customWidth="1"/>
    <col min="6069" max="6144" width="10.140625" style="957"/>
    <col min="6145" max="6145" width="24" style="957" customWidth="1"/>
    <col min="6146" max="6146" width="14.42578125" style="957" customWidth="1"/>
    <col min="6147" max="6150" width="10.85546875" style="957" customWidth="1"/>
    <col min="6151" max="6324" width="12.42578125" style="957" customWidth="1"/>
    <col min="6325" max="6400" width="10.140625" style="957"/>
    <col min="6401" max="6401" width="24" style="957" customWidth="1"/>
    <col min="6402" max="6402" width="14.42578125" style="957" customWidth="1"/>
    <col min="6403" max="6406" width="10.85546875" style="957" customWidth="1"/>
    <col min="6407" max="6580" width="12.42578125" style="957" customWidth="1"/>
    <col min="6581" max="6656" width="10.140625" style="957"/>
    <col min="6657" max="6657" width="24" style="957" customWidth="1"/>
    <col min="6658" max="6658" width="14.42578125" style="957" customWidth="1"/>
    <col min="6659" max="6662" width="10.85546875" style="957" customWidth="1"/>
    <col min="6663" max="6836" width="12.42578125" style="957" customWidth="1"/>
    <col min="6837" max="6912" width="10.140625" style="957"/>
    <col min="6913" max="6913" width="24" style="957" customWidth="1"/>
    <col min="6914" max="6914" width="14.42578125" style="957" customWidth="1"/>
    <col min="6915" max="6918" width="10.85546875" style="957" customWidth="1"/>
    <col min="6919" max="7092" width="12.42578125" style="957" customWidth="1"/>
    <col min="7093" max="7168" width="10.140625" style="957"/>
    <col min="7169" max="7169" width="24" style="957" customWidth="1"/>
    <col min="7170" max="7170" width="14.42578125" style="957" customWidth="1"/>
    <col min="7171" max="7174" width="10.85546875" style="957" customWidth="1"/>
    <col min="7175" max="7348" width="12.42578125" style="957" customWidth="1"/>
    <col min="7349" max="7424" width="10.140625" style="957"/>
    <col min="7425" max="7425" width="24" style="957" customWidth="1"/>
    <col min="7426" max="7426" width="14.42578125" style="957" customWidth="1"/>
    <col min="7427" max="7430" width="10.85546875" style="957" customWidth="1"/>
    <col min="7431" max="7604" width="12.42578125" style="957" customWidth="1"/>
    <col min="7605" max="7680" width="10.140625" style="957"/>
    <col min="7681" max="7681" width="24" style="957" customWidth="1"/>
    <col min="7682" max="7682" width="14.42578125" style="957" customWidth="1"/>
    <col min="7683" max="7686" width="10.85546875" style="957" customWidth="1"/>
    <col min="7687" max="7860" width="12.42578125" style="957" customWidth="1"/>
    <col min="7861" max="7936" width="10.140625" style="957"/>
    <col min="7937" max="7937" width="24" style="957" customWidth="1"/>
    <col min="7938" max="7938" width="14.42578125" style="957" customWidth="1"/>
    <col min="7939" max="7942" width="10.85546875" style="957" customWidth="1"/>
    <col min="7943" max="8116" width="12.42578125" style="957" customWidth="1"/>
    <col min="8117" max="8192" width="10.140625" style="957"/>
    <col min="8193" max="8193" width="24" style="957" customWidth="1"/>
    <col min="8194" max="8194" width="14.42578125" style="957" customWidth="1"/>
    <col min="8195" max="8198" width="10.85546875" style="957" customWidth="1"/>
    <col min="8199" max="8372" width="12.42578125" style="957" customWidth="1"/>
    <col min="8373" max="8448" width="10.140625" style="957"/>
    <col min="8449" max="8449" width="24" style="957" customWidth="1"/>
    <col min="8450" max="8450" width="14.42578125" style="957" customWidth="1"/>
    <col min="8451" max="8454" width="10.85546875" style="957" customWidth="1"/>
    <col min="8455" max="8628" width="12.42578125" style="957" customWidth="1"/>
    <col min="8629" max="8704" width="10.140625" style="957"/>
    <col min="8705" max="8705" width="24" style="957" customWidth="1"/>
    <col min="8706" max="8706" width="14.42578125" style="957" customWidth="1"/>
    <col min="8707" max="8710" width="10.85546875" style="957" customWidth="1"/>
    <col min="8711" max="8884" width="12.42578125" style="957" customWidth="1"/>
    <col min="8885" max="8960" width="10.140625" style="957"/>
    <col min="8961" max="8961" width="24" style="957" customWidth="1"/>
    <col min="8962" max="8962" width="14.42578125" style="957" customWidth="1"/>
    <col min="8963" max="8966" width="10.85546875" style="957" customWidth="1"/>
    <col min="8967" max="9140" width="12.42578125" style="957" customWidth="1"/>
    <col min="9141" max="9216" width="10.140625" style="957"/>
    <col min="9217" max="9217" width="24" style="957" customWidth="1"/>
    <col min="9218" max="9218" width="14.42578125" style="957" customWidth="1"/>
    <col min="9219" max="9222" width="10.85546875" style="957" customWidth="1"/>
    <col min="9223" max="9396" width="12.42578125" style="957" customWidth="1"/>
    <col min="9397" max="9472" width="10.140625" style="957"/>
    <col min="9473" max="9473" width="24" style="957" customWidth="1"/>
    <col min="9474" max="9474" width="14.42578125" style="957" customWidth="1"/>
    <col min="9475" max="9478" width="10.85546875" style="957" customWidth="1"/>
    <col min="9479" max="9652" width="12.42578125" style="957" customWidth="1"/>
    <col min="9653" max="9728" width="10.140625" style="957"/>
    <col min="9729" max="9729" width="24" style="957" customWidth="1"/>
    <col min="9730" max="9730" width="14.42578125" style="957" customWidth="1"/>
    <col min="9731" max="9734" width="10.85546875" style="957" customWidth="1"/>
    <col min="9735" max="9908" width="12.42578125" style="957" customWidth="1"/>
    <col min="9909" max="9984" width="10.140625" style="957"/>
    <col min="9985" max="9985" width="24" style="957" customWidth="1"/>
    <col min="9986" max="9986" width="14.42578125" style="957" customWidth="1"/>
    <col min="9987" max="9990" width="10.85546875" style="957" customWidth="1"/>
    <col min="9991" max="10164" width="12.42578125" style="957" customWidth="1"/>
    <col min="10165" max="10240" width="10.140625" style="957"/>
    <col min="10241" max="10241" width="24" style="957" customWidth="1"/>
    <col min="10242" max="10242" width="14.42578125" style="957" customWidth="1"/>
    <col min="10243" max="10246" width="10.85546875" style="957" customWidth="1"/>
    <col min="10247" max="10420" width="12.42578125" style="957" customWidth="1"/>
    <col min="10421" max="10496" width="10.140625" style="957"/>
    <col min="10497" max="10497" width="24" style="957" customWidth="1"/>
    <col min="10498" max="10498" width="14.42578125" style="957" customWidth="1"/>
    <col min="10499" max="10502" width="10.85546875" style="957" customWidth="1"/>
    <col min="10503" max="10676" width="12.42578125" style="957" customWidth="1"/>
    <col min="10677" max="10752" width="10.140625" style="957"/>
    <col min="10753" max="10753" width="24" style="957" customWidth="1"/>
    <col min="10754" max="10754" width="14.42578125" style="957" customWidth="1"/>
    <col min="10755" max="10758" width="10.85546875" style="957" customWidth="1"/>
    <col min="10759" max="10932" width="12.42578125" style="957" customWidth="1"/>
    <col min="10933" max="11008" width="10.140625" style="957"/>
    <col min="11009" max="11009" width="24" style="957" customWidth="1"/>
    <col min="11010" max="11010" width="14.42578125" style="957" customWidth="1"/>
    <col min="11011" max="11014" width="10.85546875" style="957" customWidth="1"/>
    <col min="11015" max="11188" width="12.42578125" style="957" customWidth="1"/>
    <col min="11189" max="11264" width="10.140625" style="957"/>
    <col min="11265" max="11265" width="24" style="957" customWidth="1"/>
    <col min="11266" max="11266" width="14.42578125" style="957" customWidth="1"/>
    <col min="11267" max="11270" width="10.85546875" style="957" customWidth="1"/>
    <col min="11271" max="11444" width="12.42578125" style="957" customWidth="1"/>
    <col min="11445" max="11520" width="10.140625" style="957"/>
    <col min="11521" max="11521" width="24" style="957" customWidth="1"/>
    <col min="11522" max="11522" width="14.42578125" style="957" customWidth="1"/>
    <col min="11523" max="11526" width="10.85546875" style="957" customWidth="1"/>
    <col min="11527" max="11700" width="12.42578125" style="957" customWidth="1"/>
    <col min="11701" max="11776" width="10.140625" style="957"/>
    <col min="11777" max="11777" width="24" style="957" customWidth="1"/>
    <col min="11778" max="11778" width="14.42578125" style="957" customWidth="1"/>
    <col min="11779" max="11782" width="10.85546875" style="957" customWidth="1"/>
    <col min="11783" max="11956" width="12.42578125" style="957" customWidth="1"/>
    <col min="11957" max="12032" width="10.140625" style="957"/>
    <col min="12033" max="12033" width="24" style="957" customWidth="1"/>
    <col min="12034" max="12034" width="14.42578125" style="957" customWidth="1"/>
    <col min="12035" max="12038" width="10.85546875" style="957" customWidth="1"/>
    <col min="12039" max="12212" width="12.42578125" style="957" customWidth="1"/>
    <col min="12213" max="12288" width="10.140625" style="957"/>
    <col min="12289" max="12289" width="24" style="957" customWidth="1"/>
    <col min="12290" max="12290" width="14.42578125" style="957" customWidth="1"/>
    <col min="12291" max="12294" width="10.85546875" style="957" customWidth="1"/>
    <col min="12295" max="12468" width="12.42578125" style="957" customWidth="1"/>
    <col min="12469" max="12544" width="10.140625" style="957"/>
    <col min="12545" max="12545" width="24" style="957" customWidth="1"/>
    <col min="12546" max="12546" width="14.42578125" style="957" customWidth="1"/>
    <col min="12547" max="12550" width="10.85546875" style="957" customWidth="1"/>
    <col min="12551" max="12724" width="12.42578125" style="957" customWidth="1"/>
    <col min="12725" max="12800" width="10.140625" style="957"/>
    <col min="12801" max="12801" width="24" style="957" customWidth="1"/>
    <col min="12802" max="12802" width="14.42578125" style="957" customWidth="1"/>
    <col min="12803" max="12806" width="10.85546875" style="957" customWidth="1"/>
    <col min="12807" max="12980" width="12.42578125" style="957" customWidth="1"/>
    <col min="12981" max="13056" width="10.140625" style="957"/>
    <col min="13057" max="13057" width="24" style="957" customWidth="1"/>
    <col min="13058" max="13058" width="14.42578125" style="957" customWidth="1"/>
    <col min="13059" max="13062" width="10.85546875" style="957" customWidth="1"/>
    <col min="13063" max="13236" width="12.42578125" style="957" customWidth="1"/>
    <col min="13237" max="13312" width="10.140625" style="957"/>
    <col min="13313" max="13313" width="24" style="957" customWidth="1"/>
    <col min="13314" max="13314" width="14.42578125" style="957" customWidth="1"/>
    <col min="13315" max="13318" width="10.85546875" style="957" customWidth="1"/>
    <col min="13319" max="13492" width="12.42578125" style="957" customWidth="1"/>
    <col min="13493" max="13568" width="10.140625" style="957"/>
    <col min="13569" max="13569" width="24" style="957" customWidth="1"/>
    <col min="13570" max="13570" width="14.42578125" style="957" customWidth="1"/>
    <col min="13571" max="13574" width="10.85546875" style="957" customWidth="1"/>
    <col min="13575" max="13748" width="12.42578125" style="957" customWidth="1"/>
    <col min="13749" max="13824" width="10.140625" style="957"/>
    <col min="13825" max="13825" width="24" style="957" customWidth="1"/>
    <col min="13826" max="13826" width="14.42578125" style="957" customWidth="1"/>
    <col min="13827" max="13830" width="10.85546875" style="957" customWidth="1"/>
    <col min="13831" max="14004" width="12.42578125" style="957" customWidth="1"/>
    <col min="14005" max="14080" width="10.140625" style="957"/>
    <col min="14081" max="14081" width="24" style="957" customWidth="1"/>
    <col min="14082" max="14082" width="14.42578125" style="957" customWidth="1"/>
    <col min="14083" max="14086" width="10.85546875" style="957" customWidth="1"/>
    <col min="14087" max="14260" width="12.42578125" style="957" customWidth="1"/>
    <col min="14261" max="14336" width="10.140625" style="957"/>
    <col min="14337" max="14337" width="24" style="957" customWidth="1"/>
    <col min="14338" max="14338" width="14.42578125" style="957" customWidth="1"/>
    <col min="14339" max="14342" width="10.85546875" style="957" customWidth="1"/>
    <col min="14343" max="14516" width="12.42578125" style="957" customWidth="1"/>
    <col min="14517" max="14592" width="10.140625" style="957"/>
    <col min="14593" max="14593" width="24" style="957" customWidth="1"/>
    <col min="14594" max="14594" width="14.42578125" style="957" customWidth="1"/>
    <col min="14595" max="14598" width="10.85546875" style="957" customWidth="1"/>
    <col min="14599" max="14772" width="12.42578125" style="957" customWidth="1"/>
    <col min="14773" max="14848" width="10.140625" style="957"/>
    <col min="14849" max="14849" width="24" style="957" customWidth="1"/>
    <col min="14850" max="14850" width="14.42578125" style="957" customWidth="1"/>
    <col min="14851" max="14854" width="10.85546875" style="957" customWidth="1"/>
    <col min="14855" max="15028" width="12.42578125" style="957" customWidth="1"/>
    <col min="15029" max="15104" width="10.140625" style="957"/>
    <col min="15105" max="15105" width="24" style="957" customWidth="1"/>
    <col min="15106" max="15106" width="14.42578125" style="957" customWidth="1"/>
    <col min="15107" max="15110" width="10.85546875" style="957" customWidth="1"/>
    <col min="15111" max="15284" width="12.42578125" style="957" customWidth="1"/>
    <col min="15285" max="15360" width="10.140625" style="957"/>
    <col min="15361" max="15361" width="24" style="957" customWidth="1"/>
    <col min="15362" max="15362" width="14.42578125" style="957" customWidth="1"/>
    <col min="15363" max="15366" width="10.85546875" style="957" customWidth="1"/>
    <col min="15367" max="15540" width="12.42578125" style="957" customWidth="1"/>
    <col min="15541" max="15616" width="10.140625" style="957"/>
    <col min="15617" max="15617" width="24" style="957" customWidth="1"/>
    <col min="15618" max="15618" width="14.42578125" style="957" customWidth="1"/>
    <col min="15619" max="15622" width="10.85546875" style="957" customWidth="1"/>
    <col min="15623" max="15796" width="12.42578125" style="957" customWidth="1"/>
    <col min="15797" max="15872" width="10.140625" style="957"/>
    <col min="15873" max="15873" width="24" style="957" customWidth="1"/>
    <col min="15874" max="15874" width="14.42578125" style="957" customWidth="1"/>
    <col min="15875" max="15878" width="10.85546875" style="957" customWidth="1"/>
    <col min="15879" max="16052" width="12.42578125" style="957" customWidth="1"/>
    <col min="16053" max="16128" width="10.140625" style="957"/>
    <col min="16129" max="16129" width="24" style="957" customWidth="1"/>
    <col min="16130" max="16130" width="14.42578125" style="957" customWidth="1"/>
    <col min="16131" max="16134" width="10.85546875" style="957" customWidth="1"/>
    <col min="16135" max="16308" width="12.42578125" style="957" customWidth="1"/>
    <col min="16309" max="16384" width="10.140625" style="957"/>
  </cols>
  <sheetData>
    <row r="1" spans="1:10">
      <c r="A1" s="784" t="s">
        <v>867</v>
      </c>
      <c r="B1" s="784"/>
      <c r="C1" s="784"/>
      <c r="D1" s="784"/>
      <c r="E1" s="784"/>
      <c r="F1" s="784"/>
      <c r="G1" s="784"/>
      <c r="H1" s="784"/>
      <c r="I1" s="784"/>
      <c r="J1" s="784"/>
    </row>
    <row r="2" spans="1:10">
      <c r="A2" s="784" t="s">
        <v>868</v>
      </c>
      <c r="B2" s="784"/>
      <c r="C2" s="784"/>
      <c r="D2" s="784"/>
      <c r="E2" s="784"/>
      <c r="F2" s="784"/>
      <c r="G2" s="784"/>
      <c r="H2" s="784"/>
      <c r="I2" s="784"/>
      <c r="J2" s="784"/>
    </row>
    <row r="3" spans="1:10">
      <c r="A3" s="958" t="s">
        <v>869</v>
      </c>
      <c r="E3" s="959"/>
      <c r="J3" s="959" t="s">
        <v>870</v>
      </c>
    </row>
    <row r="4" spans="1:10" s="962" customFormat="1" ht="18" customHeight="1">
      <c r="A4" s="960"/>
      <c r="B4" s="961"/>
      <c r="C4" s="1902" t="s">
        <v>871</v>
      </c>
      <c r="D4" s="1903"/>
      <c r="E4" s="1903"/>
      <c r="F4" s="1904"/>
      <c r="G4" s="1902" t="s">
        <v>872</v>
      </c>
      <c r="H4" s="1903"/>
      <c r="I4" s="1903"/>
      <c r="J4" s="1904"/>
    </row>
    <row r="5" spans="1:10" ht="21.95" customHeight="1">
      <c r="A5" s="1905" t="s">
        <v>873</v>
      </c>
      <c r="B5" s="1906" t="s">
        <v>874</v>
      </c>
      <c r="C5" s="963" t="s">
        <v>875</v>
      </c>
      <c r="D5" s="963"/>
      <c r="E5" s="963"/>
      <c r="F5" s="964" t="s">
        <v>210</v>
      </c>
      <c r="G5" s="963" t="s">
        <v>875</v>
      </c>
      <c r="H5" s="963"/>
      <c r="I5" s="963"/>
      <c r="J5" s="964" t="s">
        <v>210</v>
      </c>
    </row>
    <row r="6" spans="1:10" ht="21.95" customHeight="1">
      <c r="A6" s="1905"/>
      <c r="B6" s="1906"/>
      <c r="C6" s="965" t="s">
        <v>98</v>
      </c>
      <c r="D6" s="966" t="s">
        <v>132</v>
      </c>
      <c r="E6" s="965" t="s">
        <v>130</v>
      </c>
      <c r="F6" s="966" t="s">
        <v>131</v>
      </c>
      <c r="G6" s="965" t="s">
        <v>98</v>
      </c>
      <c r="H6" s="966" t="s">
        <v>132</v>
      </c>
      <c r="I6" s="965" t="s">
        <v>130</v>
      </c>
      <c r="J6" s="966" t="s">
        <v>131</v>
      </c>
    </row>
    <row r="7" spans="1:10" ht="21.95" customHeight="1">
      <c r="A7" s="967"/>
      <c r="B7" s="968"/>
      <c r="C7" s="969" t="s">
        <v>876</v>
      </c>
      <c r="D7" s="970" t="s">
        <v>54</v>
      </c>
      <c r="E7" s="969" t="s">
        <v>876</v>
      </c>
      <c r="F7" s="970" t="s">
        <v>54</v>
      </c>
      <c r="G7" s="969" t="s">
        <v>876</v>
      </c>
      <c r="H7" s="970" t="s">
        <v>54</v>
      </c>
      <c r="I7" s="969" t="s">
        <v>876</v>
      </c>
      <c r="J7" s="970" t="s">
        <v>54</v>
      </c>
    </row>
    <row r="8" spans="1:10" ht="24" customHeight="1">
      <c r="A8" s="971" t="s">
        <v>877</v>
      </c>
      <c r="B8" s="972" t="s">
        <v>878</v>
      </c>
      <c r="C8" s="973">
        <v>1</v>
      </c>
      <c r="D8" s="974">
        <f>C8/C$23*100</f>
        <v>7.5930144267274111E-2</v>
      </c>
      <c r="E8" s="973">
        <v>465</v>
      </c>
      <c r="F8" s="974">
        <f>E8/E$23*100</f>
        <v>28.792569659442723</v>
      </c>
      <c r="G8" s="973">
        <v>1</v>
      </c>
      <c r="H8" s="974">
        <f>G8/G$23*100</f>
        <v>0.3125</v>
      </c>
      <c r="I8" s="973">
        <v>182</v>
      </c>
      <c r="J8" s="974">
        <f>I8/I$23*100</f>
        <v>32.384341637010678</v>
      </c>
    </row>
    <row r="9" spans="1:10" ht="24" customHeight="1">
      <c r="A9" s="971" t="s">
        <v>879</v>
      </c>
      <c r="B9" s="972" t="s">
        <v>880</v>
      </c>
      <c r="C9" s="973">
        <v>69</v>
      </c>
      <c r="D9" s="974">
        <f t="shared" ref="D9:D22" si="0">C9/C$23*100</f>
        <v>5.239179954441914</v>
      </c>
      <c r="E9" s="973">
        <v>215</v>
      </c>
      <c r="F9" s="974">
        <f t="shared" ref="F9:F22" si="1">E9/E$23*100</f>
        <v>13.312693498452013</v>
      </c>
      <c r="G9" s="973">
        <v>12</v>
      </c>
      <c r="H9" s="974">
        <f t="shared" ref="H9:H22" si="2">G9/G$23*100</f>
        <v>3.75</v>
      </c>
      <c r="I9" s="973">
        <v>62</v>
      </c>
      <c r="J9" s="974">
        <f t="shared" ref="J9:J22" si="3">I9/I$23*100</f>
        <v>11.032028469750891</v>
      </c>
    </row>
    <row r="10" spans="1:10" ht="24" customHeight="1">
      <c r="A10" s="971" t="s">
        <v>881</v>
      </c>
      <c r="B10" s="972" t="s">
        <v>882</v>
      </c>
      <c r="C10" s="973">
        <v>88</v>
      </c>
      <c r="D10" s="974">
        <f t="shared" si="0"/>
        <v>6.6818526955201216</v>
      </c>
      <c r="E10" s="973">
        <v>63</v>
      </c>
      <c r="F10" s="974">
        <f t="shared" si="1"/>
        <v>3.9009287925696592</v>
      </c>
      <c r="G10" s="973">
        <v>20</v>
      </c>
      <c r="H10" s="974">
        <f t="shared" si="2"/>
        <v>6.25</v>
      </c>
      <c r="I10" s="973">
        <v>19</v>
      </c>
      <c r="J10" s="974">
        <f t="shared" si="3"/>
        <v>3.3807829181494666</v>
      </c>
    </row>
    <row r="11" spans="1:10" ht="24" customHeight="1">
      <c r="A11" s="971" t="s">
        <v>883</v>
      </c>
      <c r="B11" s="972" t="s">
        <v>884</v>
      </c>
      <c r="C11" s="973">
        <v>127</v>
      </c>
      <c r="D11" s="974">
        <f t="shared" si="0"/>
        <v>9.6431283219438111</v>
      </c>
      <c r="E11" s="973">
        <v>83</v>
      </c>
      <c r="F11" s="974">
        <f t="shared" si="1"/>
        <v>5.1393188854489162</v>
      </c>
      <c r="G11" s="973">
        <v>9</v>
      </c>
      <c r="H11" s="974">
        <f t="shared" si="2"/>
        <v>2.8125</v>
      </c>
      <c r="I11" s="973">
        <v>5</v>
      </c>
      <c r="J11" s="974">
        <f t="shared" si="3"/>
        <v>0.88967971530249124</v>
      </c>
    </row>
    <row r="12" spans="1:10" ht="24" customHeight="1">
      <c r="A12" s="971" t="s">
        <v>885</v>
      </c>
      <c r="B12" s="972" t="s">
        <v>886</v>
      </c>
      <c r="C12" s="973">
        <v>66</v>
      </c>
      <c r="D12" s="974">
        <f t="shared" si="0"/>
        <v>5.0113895216400905</v>
      </c>
      <c r="E12" s="973">
        <v>21</v>
      </c>
      <c r="F12" s="974">
        <f t="shared" si="1"/>
        <v>1.3003095975232197</v>
      </c>
      <c r="G12" s="973">
        <v>14</v>
      </c>
      <c r="H12" s="974">
        <f t="shared" si="2"/>
        <v>4.375</v>
      </c>
      <c r="I12" s="973">
        <v>10</v>
      </c>
      <c r="J12" s="974">
        <f t="shared" si="3"/>
        <v>1.7793594306049825</v>
      </c>
    </row>
    <row r="13" spans="1:10" ht="24" customHeight="1">
      <c r="A13" s="971" t="s">
        <v>887</v>
      </c>
      <c r="B13" s="972" t="s">
        <v>888</v>
      </c>
      <c r="C13" s="973">
        <v>64</v>
      </c>
      <c r="D13" s="974">
        <f t="shared" si="0"/>
        <v>4.8595292331055431</v>
      </c>
      <c r="E13" s="973">
        <v>49</v>
      </c>
      <c r="F13" s="974">
        <f t="shared" si="1"/>
        <v>3.0340557275541795</v>
      </c>
      <c r="G13" s="973">
        <v>16</v>
      </c>
      <c r="H13" s="974">
        <f t="shared" si="2"/>
        <v>5</v>
      </c>
      <c r="I13" s="973">
        <v>21</v>
      </c>
      <c r="J13" s="974">
        <f t="shared" si="3"/>
        <v>3.7366548042704624</v>
      </c>
    </row>
    <row r="14" spans="1:10" ht="24" customHeight="1">
      <c r="A14" s="971" t="s">
        <v>889</v>
      </c>
      <c r="B14" s="972" t="s">
        <v>890</v>
      </c>
      <c r="C14" s="973">
        <v>44</v>
      </c>
      <c r="D14" s="974">
        <f t="shared" si="0"/>
        <v>3.3409263477600608</v>
      </c>
      <c r="E14" s="973">
        <v>36</v>
      </c>
      <c r="F14" s="974">
        <f t="shared" si="1"/>
        <v>2.2291021671826625</v>
      </c>
      <c r="G14" s="973">
        <v>12</v>
      </c>
      <c r="H14" s="974">
        <f t="shared" si="2"/>
        <v>3.75</v>
      </c>
      <c r="I14" s="973">
        <v>11</v>
      </c>
      <c r="J14" s="974">
        <f t="shared" si="3"/>
        <v>1.9572953736654803</v>
      </c>
    </row>
    <row r="15" spans="1:10" ht="24" customHeight="1">
      <c r="A15" s="971" t="s">
        <v>891</v>
      </c>
      <c r="B15" s="972" t="s">
        <v>892</v>
      </c>
      <c r="C15" s="973">
        <v>0</v>
      </c>
      <c r="D15" s="974">
        <f t="shared" si="0"/>
        <v>0</v>
      </c>
      <c r="E15" s="973">
        <v>55</v>
      </c>
      <c r="F15" s="974">
        <f t="shared" si="1"/>
        <v>3.4055727554179565</v>
      </c>
      <c r="G15" s="973">
        <v>0</v>
      </c>
      <c r="H15" s="974">
        <f t="shared" si="2"/>
        <v>0</v>
      </c>
      <c r="I15" s="973">
        <v>16</v>
      </c>
      <c r="J15" s="974">
        <f t="shared" si="3"/>
        <v>2.8469750889679712</v>
      </c>
    </row>
    <row r="16" spans="1:10" ht="24" customHeight="1">
      <c r="A16" s="971" t="s">
        <v>893</v>
      </c>
      <c r="B16" s="972" t="s">
        <v>894</v>
      </c>
      <c r="C16" s="973">
        <v>21</v>
      </c>
      <c r="D16" s="974">
        <f t="shared" si="0"/>
        <v>1.5945330296127564</v>
      </c>
      <c r="E16" s="973">
        <v>9</v>
      </c>
      <c r="F16" s="974">
        <f t="shared" si="1"/>
        <v>0.55727554179566563</v>
      </c>
      <c r="G16" s="973">
        <v>6</v>
      </c>
      <c r="H16" s="974">
        <f t="shared" si="2"/>
        <v>1.875</v>
      </c>
      <c r="I16" s="973">
        <v>2</v>
      </c>
      <c r="J16" s="974">
        <f t="shared" si="3"/>
        <v>0.35587188612099641</v>
      </c>
    </row>
    <row r="17" spans="1:14" ht="24" customHeight="1">
      <c r="A17" s="971" t="s">
        <v>895</v>
      </c>
      <c r="B17" s="972" t="s">
        <v>896</v>
      </c>
      <c r="C17" s="973">
        <v>43</v>
      </c>
      <c r="D17" s="974">
        <f t="shared" si="0"/>
        <v>3.2649962034927862</v>
      </c>
      <c r="E17" s="973">
        <v>16</v>
      </c>
      <c r="F17" s="974">
        <f t="shared" si="1"/>
        <v>0.99071207430340569</v>
      </c>
      <c r="G17" s="973">
        <v>3</v>
      </c>
      <c r="H17" s="974">
        <f t="shared" si="2"/>
        <v>0.9375</v>
      </c>
      <c r="I17" s="973">
        <v>3</v>
      </c>
      <c r="J17" s="974">
        <f t="shared" si="3"/>
        <v>0.53380782918149472</v>
      </c>
    </row>
    <row r="18" spans="1:14" ht="24" customHeight="1">
      <c r="A18" s="971" t="s">
        <v>897</v>
      </c>
      <c r="B18" s="972" t="s">
        <v>898</v>
      </c>
      <c r="C18" s="973">
        <v>40</v>
      </c>
      <c r="D18" s="974">
        <f t="shared" si="0"/>
        <v>3.0372057706909641</v>
      </c>
      <c r="E18" s="973">
        <v>51</v>
      </c>
      <c r="F18" s="974">
        <f t="shared" si="1"/>
        <v>3.1578947368421053</v>
      </c>
      <c r="G18" s="973">
        <v>32</v>
      </c>
      <c r="H18" s="974">
        <f t="shared" si="2"/>
        <v>10</v>
      </c>
      <c r="I18" s="973">
        <v>17</v>
      </c>
      <c r="J18" s="974">
        <f t="shared" si="3"/>
        <v>3.0249110320284696</v>
      </c>
    </row>
    <row r="19" spans="1:14" ht="24" customHeight="1">
      <c r="A19" s="971" t="s">
        <v>899</v>
      </c>
      <c r="B19" s="972" t="s">
        <v>900</v>
      </c>
      <c r="C19" s="973">
        <v>64</v>
      </c>
      <c r="D19" s="974">
        <f t="shared" si="0"/>
        <v>4.8595292331055431</v>
      </c>
      <c r="E19" s="973">
        <v>9</v>
      </c>
      <c r="F19" s="974">
        <f t="shared" si="1"/>
        <v>0.55727554179566563</v>
      </c>
      <c r="G19" s="973">
        <v>17</v>
      </c>
      <c r="H19" s="974">
        <f t="shared" si="2"/>
        <v>5.3125</v>
      </c>
      <c r="I19" s="973">
        <v>5</v>
      </c>
      <c r="J19" s="974">
        <f t="shared" si="3"/>
        <v>0.88967971530249124</v>
      </c>
    </row>
    <row r="20" spans="1:14" ht="24" customHeight="1">
      <c r="A20" s="971" t="s">
        <v>901</v>
      </c>
      <c r="B20" s="972" t="s">
        <v>902</v>
      </c>
      <c r="C20" s="973">
        <v>38</v>
      </c>
      <c r="D20" s="974">
        <f t="shared" si="0"/>
        <v>2.8853454821564162</v>
      </c>
      <c r="E20" s="973">
        <v>23</v>
      </c>
      <c r="F20" s="974">
        <f t="shared" si="1"/>
        <v>1.4241486068111455</v>
      </c>
      <c r="G20" s="973">
        <v>0</v>
      </c>
      <c r="H20" s="974">
        <f t="shared" si="2"/>
        <v>0</v>
      </c>
      <c r="I20" s="973">
        <v>0</v>
      </c>
      <c r="J20" s="974">
        <f t="shared" si="3"/>
        <v>0</v>
      </c>
    </row>
    <row r="21" spans="1:14" ht="24" customHeight="1">
      <c r="A21" s="971" t="s">
        <v>903</v>
      </c>
      <c r="B21" s="972" t="s">
        <v>904</v>
      </c>
      <c r="C21" s="973">
        <v>88</v>
      </c>
      <c r="D21" s="974">
        <f t="shared" si="0"/>
        <v>6.6818526955201216</v>
      </c>
      <c r="E21" s="973">
        <v>56</v>
      </c>
      <c r="F21" s="974">
        <f t="shared" si="1"/>
        <v>3.4674922600619196</v>
      </c>
      <c r="G21" s="973">
        <v>18</v>
      </c>
      <c r="H21" s="974">
        <f t="shared" si="2"/>
        <v>5.625</v>
      </c>
      <c r="I21" s="973">
        <v>11</v>
      </c>
      <c r="J21" s="974">
        <f t="shared" si="3"/>
        <v>1.9572953736654803</v>
      </c>
    </row>
    <row r="22" spans="1:14" ht="24" customHeight="1" thickBot="1">
      <c r="A22" s="975" t="s">
        <v>91</v>
      </c>
      <c r="B22" s="976" t="s">
        <v>92</v>
      </c>
      <c r="C22" s="977">
        <v>564</v>
      </c>
      <c r="D22" s="974">
        <f t="shared" si="0"/>
        <v>42.824601366742598</v>
      </c>
      <c r="E22" s="977">
        <v>464</v>
      </c>
      <c r="F22" s="974">
        <f t="shared" si="1"/>
        <v>28.730650154798759</v>
      </c>
      <c r="G22" s="977">
        <v>160</v>
      </c>
      <c r="H22" s="974">
        <f t="shared" si="2"/>
        <v>50</v>
      </c>
      <c r="I22" s="977">
        <v>198</v>
      </c>
      <c r="J22" s="974">
        <f t="shared" si="3"/>
        <v>35.231316725978644</v>
      </c>
    </row>
    <row r="23" spans="1:14" ht="24" customHeight="1" thickBot="1">
      <c r="A23" s="978" t="s">
        <v>38</v>
      </c>
      <c r="B23" s="979" t="s">
        <v>50</v>
      </c>
      <c r="C23" s="980">
        <f t="shared" ref="C23:J23" si="4">SUM(C8:C22)</f>
        <v>1317</v>
      </c>
      <c r="D23" s="981">
        <f t="shared" si="4"/>
        <v>100</v>
      </c>
      <c r="E23" s="980">
        <f t="shared" si="4"/>
        <v>1615</v>
      </c>
      <c r="F23" s="981">
        <f t="shared" si="4"/>
        <v>100</v>
      </c>
      <c r="G23" s="980">
        <f t="shared" si="4"/>
        <v>320</v>
      </c>
      <c r="H23" s="981">
        <f t="shared" si="4"/>
        <v>100</v>
      </c>
      <c r="I23" s="980">
        <f t="shared" si="4"/>
        <v>562</v>
      </c>
      <c r="J23" s="981">
        <f t="shared" si="4"/>
        <v>100</v>
      </c>
    </row>
    <row r="24" spans="1:14" s="962" customFormat="1" ht="18" customHeight="1">
      <c r="A24" s="982" t="s">
        <v>905</v>
      </c>
      <c r="B24" s="983"/>
      <c r="J24" s="984" t="s">
        <v>906</v>
      </c>
    </row>
    <row r="25" spans="1:14">
      <c r="A25" s="1907"/>
      <c r="B25" s="1907"/>
      <c r="C25" s="1907"/>
      <c r="D25" s="1907"/>
      <c r="E25" s="1907"/>
      <c r="F25" s="985"/>
      <c r="G25" s="985"/>
      <c r="H25" s="985"/>
      <c r="I25" s="985"/>
      <c r="J25" s="985"/>
      <c r="K25" s="985"/>
      <c r="L25" s="985"/>
      <c r="M25" s="985"/>
      <c r="N25" s="985"/>
    </row>
  </sheetData>
  <mergeCells count="5">
    <mergeCell ref="C4:F4"/>
    <mergeCell ref="G4:J4"/>
    <mergeCell ref="A5:A6"/>
    <mergeCell ref="B5:B6"/>
    <mergeCell ref="A25:E25"/>
  </mergeCells>
  <printOptions horizontalCentered="1" verticalCentered="1"/>
  <pageMargins left="0.39370078740157483" right="0.39370078740157483" top="0.51181102362204722" bottom="0.51181102362204722" header="0.51181102362204722" footer="0.51181102362204722"/>
  <pageSetup paperSize="9" scale="86" orientation="landscape" r:id="rId1"/>
  <headerFooter alignWithMargins="0"/>
  <colBreaks count="1" manualBreakCount="1">
    <brk id="10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:F20"/>
  <sheetViews>
    <sheetView showGridLines="0" rightToLeft="1" zoomScale="75" zoomScaleNormal="75" zoomScaleSheetLayoutView="75" workbookViewId="0">
      <selection activeCell="U28" sqref="U28"/>
    </sheetView>
  </sheetViews>
  <sheetFormatPr defaultColWidth="10.140625" defaultRowHeight="24.95" customHeight="1"/>
  <cols>
    <col min="1" max="1" width="12.85546875" style="957" customWidth="1"/>
    <col min="2" max="2" width="14.42578125" style="957" customWidth="1"/>
    <col min="3" max="6" width="9.85546875" style="957" customWidth="1"/>
    <col min="7" max="214" width="12.42578125" style="957" customWidth="1"/>
    <col min="215" max="256" width="10.140625" style="957"/>
    <col min="257" max="257" width="12.85546875" style="957" customWidth="1"/>
    <col min="258" max="258" width="14.42578125" style="957" customWidth="1"/>
    <col min="259" max="262" width="9.85546875" style="957" customWidth="1"/>
    <col min="263" max="470" width="12.42578125" style="957" customWidth="1"/>
    <col min="471" max="512" width="10.140625" style="957"/>
    <col min="513" max="513" width="12.85546875" style="957" customWidth="1"/>
    <col min="514" max="514" width="14.42578125" style="957" customWidth="1"/>
    <col min="515" max="518" width="9.85546875" style="957" customWidth="1"/>
    <col min="519" max="726" width="12.42578125" style="957" customWidth="1"/>
    <col min="727" max="768" width="10.140625" style="957"/>
    <col min="769" max="769" width="12.85546875" style="957" customWidth="1"/>
    <col min="770" max="770" width="14.42578125" style="957" customWidth="1"/>
    <col min="771" max="774" width="9.85546875" style="957" customWidth="1"/>
    <col min="775" max="982" width="12.42578125" style="957" customWidth="1"/>
    <col min="983" max="1024" width="10.140625" style="957"/>
    <col min="1025" max="1025" width="12.85546875" style="957" customWidth="1"/>
    <col min="1026" max="1026" width="14.42578125" style="957" customWidth="1"/>
    <col min="1027" max="1030" width="9.85546875" style="957" customWidth="1"/>
    <col min="1031" max="1238" width="12.42578125" style="957" customWidth="1"/>
    <col min="1239" max="1280" width="10.140625" style="957"/>
    <col min="1281" max="1281" width="12.85546875" style="957" customWidth="1"/>
    <col min="1282" max="1282" width="14.42578125" style="957" customWidth="1"/>
    <col min="1283" max="1286" width="9.85546875" style="957" customWidth="1"/>
    <col min="1287" max="1494" width="12.42578125" style="957" customWidth="1"/>
    <col min="1495" max="1536" width="10.140625" style="957"/>
    <col min="1537" max="1537" width="12.85546875" style="957" customWidth="1"/>
    <col min="1538" max="1538" width="14.42578125" style="957" customWidth="1"/>
    <col min="1539" max="1542" width="9.85546875" style="957" customWidth="1"/>
    <col min="1543" max="1750" width="12.42578125" style="957" customWidth="1"/>
    <col min="1751" max="1792" width="10.140625" style="957"/>
    <col min="1793" max="1793" width="12.85546875" style="957" customWidth="1"/>
    <col min="1794" max="1794" width="14.42578125" style="957" customWidth="1"/>
    <col min="1795" max="1798" width="9.85546875" style="957" customWidth="1"/>
    <col min="1799" max="2006" width="12.42578125" style="957" customWidth="1"/>
    <col min="2007" max="2048" width="10.140625" style="957"/>
    <col min="2049" max="2049" width="12.85546875" style="957" customWidth="1"/>
    <col min="2050" max="2050" width="14.42578125" style="957" customWidth="1"/>
    <col min="2051" max="2054" width="9.85546875" style="957" customWidth="1"/>
    <col min="2055" max="2262" width="12.42578125" style="957" customWidth="1"/>
    <col min="2263" max="2304" width="10.140625" style="957"/>
    <col min="2305" max="2305" width="12.85546875" style="957" customWidth="1"/>
    <col min="2306" max="2306" width="14.42578125" style="957" customWidth="1"/>
    <col min="2307" max="2310" width="9.85546875" style="957" customWidth="1"/>
    <col min="2311" max="2518" width="12.42578125" style="957" customWidth="1"/>
    <col min="2519" max="2560" width="10.140625" style="957"/>
    <col min="2561" max="2561" width="12.85546875" style="957" customWidth="1"/>
    <col min="2562" max="2562" width="14.42578125" style="957" customWidth="1"/>
    <col min="2563" max="2566" width="9.85546875" style="957" customWidth="1"/>
    <col min="2567" max="2774" width="12.42578125" style="957" customWidth="1"/>
    <col min="2775" max="2816" width="10.140625" style="957"/>
    <col min="2817" max="2817" width="12.85546875" style="957" customWidth="1"/>
    <col min="2818" max="2818" width="14.42578125" style="957" customWidth="1"/>
    <col min="2819" max="2822" width="9.85546875" style="957" customWidth="1"/>
    <col min="2823" max="3030" width="12.42578125" style="957" customWidth="1"/>
    <col min="3031" max="3072" width="10.140625" style="957"/>
    <col min="3073" max="3073" width="12.85546875" style="957" customWidth="1"/>
    <col min="3074" max="3074" width="14.42578125" style="957" customWidth="1"/>
    <col min="3075" max="3078" width="9.85546875" style="957" customWidth="1"/>
    <col min="3079" max="3286" width="12.42578125" style="957" customWidth="1"/>
    <col min="3287" max="3328" width="10.140625" style="957"/>
    <col min="3329" max="3329" width="12.85546875" style="957" customWidth="1"/>
    <col min="3330" max="3330" width="14.42578125" style="957" customWidth="1"/>
    <col min="3331" max="3334" width="9.85546875" style="957" customWidth="1"/>
    <col min="3335" max="3542" width="12.42578125" style="957" customWidth="1"/>
    <col min="3543" max="3584" width="10.140625" style="957"/>
    <col min="3585" max="3585" width="12.85546875" style="957" customWidth="1"/>
    <col min="3586" max="3586" width="14.42578125" style="957" customWidth="1"/>
    <col min="3587" max="3590" width="9.85546875" style="957" customWidth="1"/>
    <col min="3591" max="3798" width="12.42578125" style="957" customWidth="1"/>
    <col min="3799" max="3840" width="10.140625" style="957"/>
    <col min="3841" max="3841" width="12.85546875" style="957" customWidth="1"/>
    <col min="3842" max="3842" width="14.42578125" style="957" customWidth="1"/>
    <col min="3843" max="3846" width="9.85546875" style="957" customWidth="1"/>
    <col min="3847" max="4054" width="12.42578125" style="957" customWidth="1"/>
    <col min="4055" max="4096" width="10.140625" style="957"/>
    <col min="4097" max="4097" width="12.85546875" style="957" customWidth="1"/>
    <col min="4098" max="4098" width="14.42578125" style="957" customWidth="1"/>
    <col min="4099" max="4102" width="9.85546875" style="957" customWidth="1"/>
    <col min="4103" max="4310" width="12.42578125" style="957" customWidth="1"/>
    <col min="4311" max="4352" width="10.140625" style="957"/>
    <col min="4353" max="4353" width="12.85546875" style="957" customWidth="1"/>
    <col min="4354" max="4354" width="14.42578125" style="957" customWidth="1"/>
    <col min="4355" max="4358" width="9.85546875" style="957" customWidth="1"/>
    <col min="4359" max="4566" width="12.42578125" style="957" customWidth="1"/>
    <col min="4567" max="4608" width="10.140625" style="957"/>
    <col min="4609" max="4609" width="12.85546875" style="957" customWidth="1"/>
    <col min="4610" max="4610" width="14.42578125" style="957" customWidth="1"/>
    <col min="4611" max="4614" width="9.85546875" style="957" customWidth="1"/>
    <col min="4615" max="4822" width="12.42578125" style="957" customWidth="1"/>
    <col min="4823" max="4864" width="10.140625" style="957"/>
    <col min="4865" max="4865" width="12.85546875" style="957" customWidth="1"/>
    <col min="4866" max="4866" width="14.42578125" style="957" customWidth="1"/>
    <col min="4867" max="4870" width="9.85546875" style="957" customWidth="1"/>
    <col min="4871" max="5078" width="12.42578125" style="957" customWidth="1"/>
    <col min="5079" max="5120" width="10.140625" style="957"/>
    <col min="5121" max="5121" width="12.85546875" style="957" customWidth="1"/>
    <col min="5122" max="5122" width="14.42578125" style="957" customWidth="1"/>
    <col min="5123" max="5126" width="9.85546875" style="957" customWidth="1"/>
    <col min="5127" max="5334" width="12.42578125" style="957" customWidth="1"/>
    <col min="5335" max="5376" width="10.140625" style="957"/>
    <col min="5377" max="5377" width="12.85546875" style="957" customWidth="1"/>
    <col min="5378" max="5378" width="14.42578125" style="957" customWidth="1"/>
    <col min="5379" max="5382" width="9.85546875" style="957" customWidth="1"/>
    <col min="5383" max="5590" width="12.42578125" style="957" customWidth="1"/>
    <col min="5591" max="5632" width="10.140625" style="957"/>
    <col min="5633" max="5633" width="12.85546875" style="957" customWidth="1"/>
    <col min="5634" max="5634" width="14.42578125" style="957" customWidth="1"/>
    <col min="5635" max="5638" width="9.85546875" style="957" customWidth="1"/>
    <col min="5639" max="5846" width="12.42578125" style="957" customWidth="1"/>
    <col min="5847" max="5888" width="10.140625" style="957"/>
    <col min="5889" max="5889" width="12.85546875" style="957" customWidth="1"/>
    <col min="5890" max="5890" width="14.42578125" style="957" customWidth="1"/>
    <col min="5891" max="5894" width="9.85546875" style="957" customWidth="1"/>
    <col min="5895" max="6102" width="12.42578125" style="957" customWidth="1"/>
    <col min="6103" max="6144" width="10.140625" style="957"/>
    <col min="6145" max="6145" width="12.85546875" style="957" customWidth="1"/>
    <col min="6146" max="6146" width="14.42578125" style="957" customWidth="1"/>
    <col min="6147" max="6150" width="9.85546875" style="957" customWidth="1"/>
    <col min="6151" max="6358" width="12.42578125" style="957" customWidth="1"/>
    <col min="6359" max="6400" width="10.140625" style="957"/>
    <col min="6401" max="6401" width="12.85546875" style="957" customWidth="1"/>
    <col min="6402" max="6402" width="14.42578125" style="957" customWidth="1"/>
    <col min="6403" max="6406" width="9.85546875" style="957" customWidth="1"/>
    <col min="6407" max="6614" width="12.42578125" style="957" customWidth="1"/>
    <col min="6615" max="6656" width="10.140625" style="957"/>
    <col min="6657" max="6657" width="12.85546875" style="957" customWidth="1"/>
    <col min="6658" max="6658" width="14.42578125" style="957" customWidth="1"/>
    <col min="6659" max="6662" width="9.85546875" style="957" customWidth="1"/>
    <col min="6663" max="6870" width="12.42578125" style="957" customWidth="1"/>
    <col min="6871" max="6912" width="10.140625" style="957"/>
    <col min="6913" max="6913" width="12.85546875" style="957" customWidth="1"/>
    <col min="6914" max="6914" width="14.42578125" style="957" customWidth="1"/>
    <col min="6915" max="6918" width="9.85546875" style="957" customWidth="1"/>
    <col min="6919" max="7126" width="12.42578125" style="957" customWidth="1"/>
    <col min="7127" max="7168" width="10.140625" style="957"/>
    <col min="7169" max="7169" width="12.85546875" style="957" customWidth="1"/>
    <col min="7170" max="7170" width="14.42578125" style="957" customWidth="1"/>
    <col min="7171" max="7174" width="9.85546875" style="957" customWidth="1"/>
    <col min="7175" max="7382" width="12.42578125" style="957" customWidth="1"/>
    <col min="7383" max="7424" width="10.140625" style="957"/>
    <col min="7425" max="7425" width="12.85546875" style="957" customWidth="1"/>
    <col min="7426" max="7426" width="14.42578125" style="957" customWidth="1"/>
    <col min="7427" max="7430" width="9.85546875" style="957" customWidth="1"/>
    <col min="7431" max="7638" width="12.42578125" style="957" customWidth="1"/>
    <col min="7639" max="7680" width="10.140625" style="957"/>
    <col min="7681" max="7681" width="12.85546875" style="957" customWidth="1"/>
    <col min="7682" max="7682" width="14.42578125" style="957" customWidth="1"/>
    <col min="7683" max="7686" width="9.85546875" style="957" customWidth="1"/>
    <col min="7687" max="7894" width="12.42578125" style="957" customWidth="1"/>
    <col min="7895" max="7936" width="10.140625" style="957"/>
    <col min="7937" max="7937" width="12.85546875" style="957" customWidth="1"/>
    <col min="7938" max="7938" width="14.42578125" style="957" customWidth="1"/>
    <col min="7939" max="7942" width="9.85546875" style="957" customWidth="1"/>
    <col min="7943" max="8150" width="12.42578125" style="957" customWidth="1"/>
    <col min="8151" max="8192" width="10.140625" style="957"/>
    <col min="8193" max="8193" width="12.85546875" style="957" customWidth="1"/>
    <col min="8194" max="8194" width="14.42578125" style="957" customWidth="1"/>
    <col min="8195" max="8198" width="9.85546875" style="957" customWidth="1"/>
    <col min="8199" max="8406" width="12.42578125" style="957" customWidth="1"/>
    <col min="8407" max="8448" width="10.140625" style="957"/>
    <col min="8449" max="8449" width="12.85546875" style="957" customWidth="1"/>
    <col min="8450" max="8450" width="14.42578125" style="957" customWidth="1"/>
    <col min="8451" max="8454" width="9.85546875" style="957" customWidth="1"/>
    <col min="8455" max="8662" width="12.42578125" style="957" customWidth="1"/>
    <col min="8663" max="8704" width="10.140625" style="957"/>
    <col min="8705" max="8705" width="12.85546875" style="957" customWidth="1"/>
    <col min="8706" max="8706" width="14.42578125" style="957" customWidth="1"/>
    <col min="8707" max="8710" width="9.85546875" style="957" customWidth="1"/>
    <col min="8711" max="8918" width="12.42578125" style="957" customWidth="1"/>
    <col min="8919" max="8960" width="10.140625" style="957"/>
    <col min="8961" max="8961" width="12.85546875" style="957" customWidth="1"/>
    <col min="8962" max="8962" width="14.42578125" style="957" customWidth="1"/>
    <col min="8963" max="8966" width="9.85546875" style="957" customWidth="1"/>
    <col min="8967" max="9174" width="12.42578125" style="957" customWidth="1"/>
    <col min="9175" max="9216" width="10.140625" style="957"/>
    <col min="9217" max="9217" width="12.85546875" style="957" customWidth="1"/>
    <col min="9218" max="9218" width="14.42578125" style="957" customWidth="1"/>
    <col min="9219" max="9222" width="9.85546875" style="957" customWidth="1"/>
    <col min="9223" max="9430" width="12.42578125" style="957" customWidth="1"/>
    <col min="9431" max="9472" width="10.140625" style="957"/>
    <col min="9473" max="9473" width="12.85546875" style="957" customWidth="1"/>
    <col min="9474" max="9474" width="14.42578125" style="957" customWidth="1"/>
    <col min="9475" max="9478" width="9.85546875" style="957" customWidth="1"/>
    <col min="9479" max="9686" width="12.42578125" style="957" customWidth="1"/>
    <col min="9687" max="9728" width="10.140625" style="957"/>
    <col min="9729" max="9729" width="12.85546875" style="957" customWidth="1"/>
    <col min="9730" max="9730" width="14.42578125" style="957" customWidth="1"/>
    <col min="9731" max="9734" width="9.85546875" style="957" customWidth="1"/>
    <col min="9735" max="9942" width="12.42578125" style="957" customWidth="1"/>
    <col min="9943" max="9984" width="10.140625" style="957"/>
    <col min="9985" max="9985" width="12.85546875" style="957" customWidth="1"/>
    <col min="9986" max="9986" width="14.42578125" style="957" customWidth="1"/>
    <col min="9987" max="9990" width="9.85546875" style="957" customWidth="1"/>
    <col min="9991" max="10198" width="12.42578125" style="957" customWidth="1"/>
    <col min="10199" max="10240" width="10.140625" style="957"/>
    <col min="10241" max="10241" width="12.85546875" style="957" customWidth="1"/>
    <col min="10242" max="10242" width="14.42578125" style="957" customWidth="1"/>
    <col min="10243" max="10246" width="9.85546875" style="957" customWidth="1"/>
    <col min="10247" max="10454" width="12.42578125" style="957" customWidth="1"/>
    <col min="10455" max="10496" width="10.140625" style="957"/>
    <col min="10497" max="10497" width="12.85546875" style="957" customWidth="1"/>
    <col min="10498" max="10498" width="14.42578125" style="957" customWidth="1"/>
    <col min="10499" max="10502" width="9.85546875" style="957" customWidth="1"/>
    <col min="10503" max="10710" width="12.42578125" style="957" customWidth="1"/>
    <col min="10711" max="10752" width="10.140625" style="957"/>
    <col min="10753" max="10753" width="12.85546875" style="957" customWidth="1"/>
    <col min="10754" max="10754" width="14.42578125" style="957" customWidth="1"/>
    <col min="10755" max="10758" width="9.85546875" style="957" customWidth="1"/>
    <col min="10759" max="10966" width="12.42578125" style="957" customWidth="1"/>
    <col min="10967" max="11008" width="10.140625" style="957"/>
    <col min="11009" max="11009" width="12.85546875" style="957" customWidth="1"/>
    <col min="11010" max="11010" width="14.42578125" style="957" customWidth="1"/>
    <col min="11011" max="11014" width="9.85546875" style="957" customWidth="1"/>
    <col min="11015" max="11222" width="12.42578125" style="957" customWidth="1"/>
    <col min="11223" max="11264" width="10.140625" style="957"/>
    <col min="11265" max="11265" width="12.85546875" style="957" customWidth="1"/>
    <col min="11266" max="11266" width="14.42578125" style="957" customWidth="1"/>
    <col min="11267" max="11270" width="9.85546875" style="957" customWidth="1"/>
    <col min="11271" max="11478" width="12.42578125" style="957" customWidth="1"/>
    <col min="11479" max="11520" width="10.140625" style="957"/>
    <col min="11521" max="11521" width="12.85546875" style="957" customWidth="1"/>
    <col min="11522" max="11522" width="14.42578125" style="957" customWidth="1"/>
    <col min="11523" max="11526" width="9.85546875" style="957" customWidth="1"/>
    <col min="11527" max="11734" width="12.42578125" style="957" customWidth="1"/>
    <col min="11735" max="11776" width="10.140625" style="957"/>
    <col min="11777" max="11777" width="12.85546875" style="957" customWidth="1"/>
    <col min="11778" max="11778" width="14.42578125" style="957" customWidth="1"/>
    <col min="11779" max="11782" width="9.85546875" style="957" customWidth="1"/>
    <col min="11783" max="11990" width="12.42578125" style="957" customWidth="1"/>
    <col min="11991" max="12032" width="10.140625" style="957"/>
    <col min="12033" max="12033" width="12.85546875" style="957" customWidth="1"/>
    <col min="12034" max="12034" width="14.42578125" style="957" customWidth="1"/>
    <col min="12035" max="12038" width="9.85546875" style="957" customWidth="1"/>
    <col min="12039" max="12246" width="12.42578125" style="957" customWidth="1"/>
    <col min="12247" max="12288" width="10.140625" style="957"/>
    <col min="12289" max="12289" width="12.85546875" style="957" customWidth="1"/>
    <col min="12290" max="12290" width="14.42578125" style="957" customWidth="1"/>
    <col min="12291" max="12294" width="9.85546875" style="957" customWidth="1"/>
    <col min="12295" max="12502" width="12.42578125" style="957" customWidth="1"/>
    <col min="12503" max="12544" width="10.140625" style="957"/>
    <col min="12545" max="12545" width="12.85546875" style="957" customWidth="1"/>
    <col min="12546" max="12546" width="14.42578125" style="957" customWidth="1"/>
    <col min="12547" max="12550" width="9.85546875" style="957" customWidth="1"/>
    <col min="12551" max="12758" width="12.42578125" style="957" customWidth="1"/>
    <col min="12759" max="12800" width="10.140625" style="957"/>
    <col min="12801" max="12801" width="12.85546875" style="957" customWidth="1"/>
    <col min="12802" max="12802" width="14.42578125" style="957" customWidth="1"/>
    <col min="12803" max="12806" width="9.85546875" style="957" customWidth="1"/>
    <col min="12807" max="13014" width="12.42578125" style="957" customWidth="1"/>
    <col min="13015" max="13056" width="10.140625" style="957"/>
    <col min="13057" max="13057" width="12.85546875" style="957" customWidth="1"/>
    <col min="13058" max="13058" width="14.42578125" style="957" customWidth="1"/>
    <col min="13059" max="13062" width="9.85546875" style="957" customWidth="1"/>
    <col min="13063" max="13270" width="12.42578125" style="957" customWidth="1"/>
    <col min="13271" max="13312" width="10.140625" style="957"/>
    <col min="13313" max="13313" width="12.85546875" style="957" customWidth="1"/>
    <col min="13314" max="13314" width="14.42578125" style="957" customWidth="1"/>
    <col min="13315" max="13318" width="9.85546875" style="957" customWidth="1"/>
    <col min="13319" max="13526" width="12.42578125" style="957" customWidth="1"/>
    <col min="13527" max="13568" width="10.140625" style="957"/>
    <col min="13569" max="13569" width="12.85546875" style="957" customWidth="1"/>
    <col min="13570" max="13570" width="14.42578125" style="957" customWidth="1"/>
    <col min="13571" max="13574" width="9.85546875" style="957" customWidth="1"/>
    <col min="13575" max="13782" width="12.42578125" style="957" customWidth="1"/>
    <col min="13783" max="13824" width="10.140625" style="957"/>
    <col min="13825" max="13825" width="12.85546875" style="957" customWidth="1"/>
    <col min="13826" max="13826" width="14.42578125" style="957" customWidth="1"/>
    <col min="13827" max="13830" width="9.85546875" style="957" customWidth="1"/>
    <col min="13831" max="14038" width="12.42578125" style="957" customWidth="1"/>
    <col min="14039" max="14080" width="10.140625" style="957"/>
    <col min="14081" max="14081" width="12.85546875" style="957" customWidth="1"/>
    <col min="14082" max="14082" width="14.42578125" style="957" customWidth="1"/>
    <col min="14083" max="14086" width="9.85546875" style="957" customWidth="1"/>
    <col min="14087" max="14294" width="12.42578125" style="957" customWidth="1"/>
    <col min="14295" max="14336" width="10.140625" style="957"/>
    <col min="14337" max="14337" width="12.85546875" style="957" customWidth="1"/>
    <col min="14338" max="14338" width="14.42578125" style="957" customWidth="1"/>
    <col min="14339" max="14342" width="9.85546875" style="957" customWidth="1"/>
    <col min="14343" max="14550" width="12.42578125" style="957" customWidth="1"/>
    <col min="14551" max="14592" width="10.140625" style="957"/>
    <col min="14593" max="14593" width="12.85546875" style="957" customWidth="1"/>
    <col min="14594" max="14594" width="14.42578125" style="957" customWidth="1"/>
    <col min="14595" max="14598" width="9.85546875" style="957" customWidth="1"/>
    <col min="14599" max="14806" width="12.42578125" style="957" customWidth="1"/>
    <col min="14807" max="14848" width="10.140625" style="957"/>
    <col min="14849" max="14849" width="12.85546875" style="957" customWidth="1"/>
    <col min="14850" max="14850" width="14.42578125" style="957" customWidth="1"/>
    <col min="14851" max="14854" width="9.85546875" style="957" customWidth="1"/>
    <col min="14855" max="15062" width="12.42578125" style="957" customWidth="1"/>
    <col min="15063" max="15104" width="10.140625" style="957"/>
    <col min="15105" max="15105" width="12.85546875" style="957" customWidth="1"/>
    <col min="15106" max="15106" width="14.42578125" style="957" customWidth="1"/>
    <col min="15107" max="15110" width="9.85546875" style="957" customWidth="1"/>
    <col min="15111" max="15318" width="12.42578125" style="957" customWidth="1"/>
    <col min="15319" max="15360" width="10.140625" style="957"/>
    <col min="15361" max="15361" width="12.85546875" style="957" customWidth="1"/>
    <col min="15362" max="15362" width="14.42578125" style="957" customWidth="1"/>
    <col min="15363" max="15366" width="9.85546875" style="957" customWidth="1"/>
    <col min="15367" max="15574" width="12.42578125" style="957" customWidth="1"/>
    <col min="15575" max="15616" width="10.140625" style="957"/>
    <col min="15617" max="15617" width="12.85546875" style="957" customWidth="1"/>
    <col min="15618" max="15618" width="14.42578125" style="957" customWidth="1"/>
    <col min="15619" max="15622" width="9.85546875" style="957" customWidth="1"/>
    <col min="15623" max="15830" width="12.42578125" style="957" customWidth="1"/>
    <col min="15831" max="15872" width="10.140625" style="957"/>
    <col min="15873" max="15873" width="12.85546875" style="957" customWidth="1"/>
    <col min="15874" max="15874" width="14.42578125" style="957" customWidth="1"/>
    <col min="15875" max="15878" width="9.85546875" style="957" customWidth="1"/>
    <col min="15879" max="16086" width="12.42578125" style="957" customWidth="1"/>
    <col min="16087" max="16128" width="10.140625" style="957"/>
    <col min="16129" max="16129" width="12.85546875" style="957" customWidth="1"/>
    <col min="16130" max="16130" width="14.42578125" style="957" customWidth="1"/>
    <col min="16131" max="16134" width="9.85546875" style="957" customWidth="1"/>
    <col min="16135" max="16342" width="12.42578125" style="957" customWidth="1"/>
    <col min="16343" max="16384" width="10.140625" style="957"/>
  </cols>
  <sheetData>
    <row r="1" spans="1:6" ht="31.5">
      <c r="A1" s="986" t="s">
        <v>907</v>
      </c>
      <c r="B1" s="784"/>
      <c r="C1" s="784"/>
      <c r="D1" s="784"/>
      <c r="E1" s="784"/>
      <c r="F1" s="784"/>
    </row>
    <row r="2" spans="1:6" ht="31.5">
      <c r="A2" s="986" t="s">
        <v>908</v>
      </c>
      <c r="B2" s="784"/>
      <c r="C2" s="784"/>
      <c r="D2" s="784"/>
      <c r="E2" s="784"/>
      <c r="F2" s="784"/>
    </row>
    <row r="3" spans="1:6" ht="15.75">
      <c r="A3" s="987" t="s">
        <v>909</v>
      </c>
      <c r="F3" s="959" t="s">
        <v>910</v>
      </c>
    </row>
    <row r="4" spans="1:6" ht="18.75">
      <c r="A4" s="1908" t="s">
        <v>911</v>
      </c>
      <c r="B4" s="1910" t="s">
        <v>874</v>
      </c>
      <c r="C4" s="1912" t="s">
        <v>175</v>
      </c>
      <c r="D4" s="1913"/>
      <c r="E4" s="1912" t="s">
        <v>7</v>
      </c>
      <c r="F4" s="1913"/>
    </row>
    <row r="5" spans="1:6" ht="24.95" customHeight="1">
      <c r="A5" s="1909"/>
      <c r="B5" s="1911"/>
      <c r="C5" s="988" t="s">
        <v>912</v>
      </c>
      <c r="D5" s="989" t="s">
        <v>913</v>
      </c>
      <c r="E5" s="988" t="s">
        <v>912</v>
      </c>
      <c r="F5" s="989" t="s">
        <v>913</v>
      </c>
    </row>
    <row r="6" spans="1:6" ht="24.95" customHeight="1">
      <c r="A6" s="971" t="s">
        <v>914</v>
      </c>
      <c r="B6" s="972" t="s">
        <v>884</v>
      </c>
      <c r="C6" s="990">
        <v>65</v>
      </c>
      <c r="D6" s="974">
        <f>C6/C$17*100</f>
        <v>28.384279475982531</v>
      </c>
      <c r="E6" s="990">
        <v>38</v>
      </c>
      <c r="F6" s="974">
        <f>E6/E$17*100</f>
        <v>42.696629213483142</v>
      </c>
    </row>
    <row r="7" spans="1:6" ht="24.95" customHeight="1">
      <c r="A7" s="971" t="s">
        <v>879</v>
      </c>
      <c r="B7" s="972" t="s">
        <v>915</v>
      </c>
      <c r="C7" s="990">
        <v>3</v>
      </c>
      <c r="D7" s="974">
        <f t="shared" ref="D7:D16" si="0">C7/C$17*100</f>
        <v>1.3100436681222707</v>
      </c>
      <c r="E7" s="990">
        <v>1</v>
      </c>
      <c r="F7" s="974">
        <f t="shared" ref="F7:F16" si="1">E7/E$17*100</f>
        <v>1.1235955056179776</v>
      </c>
    </row>
    <row r="8" spans="1:6" ht="24.95" customHeight="1">
      <c r="A8" s="971" t="s">
        <v>916</v>
      </c>
      <c r="B8" s="972" t="s">
        <v>917</v>
      </c>
      <c r="C8" s="990">
        <v>33</v>
      </c>
      <c r="D8" s="974">
        <f t="shared" si="0"/>
        <v>14.410480349344979</v>
      </c>
      <c r="E8" s="990">
        <v>10</v>
      </c>
      <c r="F8" s="974">
        <f t="shared" si="1"/>
        <v>11.235955056179774</v>
      </c>
    </row>
    <row r="9" spans="1:6" ht="24.95" customHeight="1">
      <c r="A9" s="971" t="s">
        <v>918</v>
      </c>
      <c r="B9" s="972" t="s">
        <v>919</v>
      </c>
      <c r="C9" s="990">
        <v>24</v>
      </c>
      <c r="D9" s="974">
        <f t="shared" si="0"/>
        <v>10.480349344978166</v>
      </c>
      <c r="E9" s="990">
        <v>18</v>
      </c>
      <c r="F9" s="974">
        <f t="shared" si="1"/>
        <v>20.224719101123593</v>
      </c>
    </row>
    <row r="10" spans="1:6" ht="24.95" customHeight="1">
      <c r="A10" s="971" t="s">
        <v>901</v>
      </c>
      <c r="B10" s="972" t="s">
        <v>902</v>
      </c>
      <c r="C10" s="990">
        <v>8</v>
      </c>
      <c r="D10" s="974">
        <f t="shared" si="0"/>
        <v>3.4934497816593884</v>
      </c>
      <c r="E10" s="990">
        <v>1</v>
      </c>
      <c r="F10" s="974">
        <f t="shared" si="1"/>
        <v>1.1235955056179776</v>
      </c>
    </row>
    <row r="11" spans="1:6" ht="24.95" customHeight="1">
      <c r="A11" s="971" t="s">
        <v>920</v>
      </c>
      <c r="B11" s="972" t="s">
        <v>114</v>
      </c>
      <c r="C11" s="990">
        <v>16</v>
      </c>
      <c r="D11" s="974">
        <f t="shared" si="0"/>
        <v>6.9868995633187767</v>
      </c>
      <c r="E11" s="990">
        <v>0</v>
      </c>
      <c r="F11" s="974">
        <f t="shared" si="1"/>
        <v>0</v>
      </c>
    </row>
    <row r="12" spans="1:6" ht="24.95" customHeight="1">
      <c r="A12" s="971" t="s">
        <v>921</v>
      </c>
      <c r="B12" s="972" t="s">
        <v>922</v>
      </c>
      <c r="C12" s="990">
        <v>20</v>
      </c>
      <c r="D12" s="974">
        <f t="shared" si="0"/>
        <v>8.7336244541484707</v>
      </c>
      <c r="E12" s="990">
        <v>5</v>
      </c>
      <c r="F12" s="974">
        <f t="shared" si="1"/>
        <v>5.6179775280898872</v>
      </c>
    </row>
    <row r="13" spans="1:6" ht="24.95" customHeight="1">
      <c r="A13" s="971" t="s">
        <v>923</v>
      </c>
      <c r="B13" s="972" t="s">
        <v>924</v>
      </c>
      <c r="C13" s="990">
        <v>17</v>
      </c>
      <c r="D13" s="974">
        <f t="shared" si="0"/>
        <v>7.4235807860262017</v>
      </c>
      <c r="E13" s="990">
        <v>3</v>
      </c>
      <c r="F13" s="974">
        <f t="shared" si="1"/>
        <v>3.3707865168539324</v>
      </c>
    </row>
    <row r="14" spans="1:6" ht="24.95" customHeight="1">
      <c r="A14" s="971" t="s">
        <v>925</v>
      </c>
      <c r="B14" s="972" t="s">
        <v>896</v>
      </c>
      <c r="C14" s="990">
        <v>1</v>
      </c>
      <c r="D14" s="974">
        <f t="shared" si="0"/>
        <v>0.43668122270742354</v>
      </c>
      <c r="E14" s="990">
        <v>0</v>
      </c>
      <c r="F14" s="974">
        <f t="shared" si="1"/>
        <v>0</v>
      </c>
    </row>
    <row r="15" spans="1:6" ht="24.95" customHeight="1">
      <c r="A15" s="971" t="s">
        <v>891</v>
      </c>
      <c r="B15" s="972" t="s">
        <v>892</v>
      </c>
      <c r="C15" s="990">
        <v>3</v>
      </c>
      <c r="D15" s="974">
        <f t="shared" si="0"/>
        <v>1.3100436681222707</v>
      </c>
      <c r="E15" s="990">
        <v>1</v>
      </c>
      <c r="F15" s="974">
        <f t="shared" si="1"/>
        <v>1.1235955056179776</v>
      </c>
    </row>
    <row r="16" spans="1:6" ht="24.95" customHeight="1" thickBot="1">
      <c r="A16" s="975" t="s">
        <v>91</v>
      </c>
      <c r="B16" s="976" t="s">
        <v>92</v>
      </c>
      <c r="C16" s="991">
        <v>39</v>
      </c>
      <c r="D16" s="974">
        <f t="shared" si="0"/>
        <v>17.030567685589521</v>
      </c>
      <c r="E16" s="992">
        <v>12</v>
      </c>
      <c r="F16" s="974">
        <f t="shared" si="1"/>
        <v>13.48314606741573</v>
      </c>
    </row>
    <row r="17" spans="1:6" ht="24.95" customHeight="1">
      <c r="A17" s="993" t="s">
        <v>38</v>
      </c>
      <c r="B17" s="994" t="s">
        <v>39</v>
      </c>
      <c r="C17" s="995">
        <f>SUM(C6:C16)</f>
        <v>229</v>
      </c>
      <c r="D17" s="996">
        <f>SUM(D6:D16)</f>
        <v>100</v>
      </c>
      <c r="E17" s="995">
        <f>SUM(E6:E16)</f>
        <v>89</v>
      </c>
      <c r="F17" s="997">
        <f>SUM(F6:F16)</f>
        <v>100</v>
      </c>
    </row>
    <row r="18" spans="1:6" ht="20.100000000000001" customHeight="1">
      <c r="A18" s="982" t="s">
        <v>926</v>
      </c>
      <c r="B18" s="962"/>
      <c r="C18" s="962"/>
      <c r="D18" s="962"/>
    </row>
    <row r="19" spans="1:6" ht="20.100000000000001" customHeight="1">
      <c r="F19" s="998" t="s">
        <v>927</v>
      </c>
    </row>
    <row r="20" spans="1:6" ht="20.100000000000001" customHeight="1">
      <c r="A20" s="1907"/>
      <c r="B20" s="1907"/>
      <c r="C20" s="1907"/>
      <c r="D20" s="1907"/>
      <c r="E20" s="1907"/>
    </row>
  </sheetData>
  <mergeCells count="5">
    <mergeCell ref="A4:A5"/>
    <mergeCell ref="B4:B5"/>
    <mergeCell ref="C4:D4"/>
    <mergeCell ref="E4:F4"/>
    <mergeCell ref="A20:E20"/>
  </mergeCells>
  <printOptions horizontalCentered="1" verticalCentered="1"/>
  <pageMargins left="0.7" right="0.7" top="1" bottom="1" header="0.5" footer="0.5"/>
  <pageSetup paperSize="9" orientation="portrait" horizontalDpi="300" verticalDpi="300" r:id="rId1"/>
  <headerFooter alignWithMargins="0"/>
  <colBreaks count="1" manualBreakCount="1">
    <brk id="6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:E14"/>
  <sheetViews>
    <sheetView showGridLines="0" rightToLeft="1" zoomScale="90" zoomScaleNormal="90" zoomScaleSheetLayoutView="90" workbookViewId="0">
      <selection activeCell="U28" sqref="U28"/>
    </sheetView>
  </sheetViews>
  <sheetFormatPr defaultRowHeight="18.75"/>
  <cols>
    <col min="1" max="1" width="57.42578125" style="999" customWidth="1"/>
    <col min="2" max="2" width="9.42578125" style="999" customWidth="1"/>
    <col min="3" max="3" width="11.140625" style="999" customWidth="1"/>
    <col min="4" max="4" width="11.28515625" style="999" customWidth="1"/>
    <col min="5" max="5" width="10.28515625" style="999" customWidth="1"/>
    <col min="6" max="256" width="9" style="999"/>
    <col min="257" max="257" width="57.42578125" style="999" customWidth="1"/>
    <col min="258" max="258" width="9.42578125" style="999" customWidth="1"/>
    <col min="259" max="259" width="11.140625" style="999" customWidth="1"/>
    <col min="260" max="260" width="11.28515625" style="999" customWidth="1"/>
    <col min="261" max="261" width="10.28515625" style="999" customWidth="1"/>
    <col min="262" max="512" width="9" style="999"/>
    <col min="513" max="513" width="57.42578125" style="999" customWidth="1"/>
    <col min="514" max="514" width="9.42578125" style="999" customWidth="1"/>
    <col min="515" max="515" width="11.140625" style="999" customWidth="1"/>
    <col min="516" max="516" width="11.28515625" style="999" customWidth="1"/>
    <col min="517" max="517" width="10.28515625" style="999" customWidth="1"/>
    <col min="518" max="768" width="9" style="999"/>
    <col min="769" max="769" width="57.42578125" style="999" customWidth="1"/>
    <col min="770" max="770" width="9.42578125" style="999" customWidth="1"/>
    <col min="771" max="771" width="11.140625" style="999" customWidth="1"/>
    <col min="772" max="772" width="11.28515625" style="999" customWidth="1"/>
    <col min="773" max="773" width="10.28515625" style="999" customWidth="1"/>
    <col min="774" max="1024" width="9" style="999"/>
    <col min="1025" max="1025" width="57.42578125" style="999" customWidth="1"/>
    <col min="1026" max="1026" width="9.42578125" style="999" customWidth="1"/>
    <col min="1027" max="1027" width="11.140625" style="999" customWidth="1"/>
    <col min="1028" max="1028" width="11.28515625" style="999" customWidth="1"/>
    <col min="1029" max="1029" width="10.28515625" style="999" customWidth="1"/>
    <col min="1030" max="1280" width="9" style="999"/>
    <col min="1281" max="1281" width="57.42578125" style="999" customWidth="1"/>
    <col min="1282" max="1282" width="9.42578125" style="999" customWidth="1"/>
    <col min="1283" max="1283" width="11.140625" style="999" customWidth="1"/>
    <col min="1284" max="1284" width="11.28515625" style="999" customWidth="1"/>
    <col min="1285" max="1285" width="10.28515625" style="999" customWidth="1"/>
    <col min="1286" max="1536" width="9" style="999"/>
    <col min="1537" max="1537" width="57.42578125" style="999" customWidth="1"/>
    <col min="1538" max="1538" width="9.42578125" style="999" customWidth="1"/>
    <col min="1539" max="1539" width="11.140625" style="999" customWidth="1"/>
    <col min="1540" max="1540" width="11.28515625" style="999" customWidth="1"/>
    <col min="1541" max="1541" width="10.28515625" style="999" customWidth="1"/>
    <col min="1542" max="1792" width="9" style="999"/>
    <col min="1793" max="1793" width="57.42578125" style="999" customWidth="1"/>
    <col min="1794" max="1794" width="9.42578125" style="999" customWidth="1"/>
    <col min="1795" max="1795" width="11.140625" style="999" customWidth="1"/>
    <col min="1796" max="1796" width="11.28515625" style="999" customWidth="1"/>
    <col min="1797" max="1797" width="10.28515625" style="999" customWidth="1"/>
    <col min="1798" max="2048" width="9" style="999"/>
    <col min="2049" max="2049" width="57.42578125" style="999" customWidth="1"/>
    <col min="2050" max="2050" width="9.42578125" style="999" customWidth="1"/>
    <col min="2051" max="2051" width="11.140625" style="999" customWidth="1"/>
    <col min="2052" max="2052" width="11.28515625" style="999" customWidth="1"/>
    <col min="2053" max="2053" width="10.28515625" style="999" customWidth="1"/>
    <col min="2054" max="2304" width="9" style="999"/>
    <col min="2305" max="2305" width="57.42578125" style="999" customWidth="1"/>
    <col min="2306" max="2306" width="9.42578125" style="999" customWidth="1"/>
    <col min="2307" max="2307" width="11.140625" style="999" customWidth="1"/>
    <col min="2308" max="2308" width="11.28515625" style="999" customWidth="1"/>
    <col min="2309" max="2309" width="10.28515625" style="999" customWidth="1"/>
    <col min="2310" max="2560" width="9" style="999"/>
    <col min="2561" max="2561" width="57.42578125" style="999" customWidth="1"/>
    <col min="2562" max="2562" width="9.42578125" style="999" customWidth="1"/>
    <col min="2563" max="2563" width="11.140625" style="999" customWidth="1"/>
    <col min="2564" max="2564" width="11.28515625" style="999" customWidth="1"/>
    <col min="2565" max="2565" width="10.28515625" style="999" customWidth="1"/>
    <col min="2566" max="2816" width="9" style="999"/>
    <col min="2817" max="2817" width="57.42578125" style="999" customWidth="1"/>
    <col min="2818" max="2818" width="9.42578125" style="999" customWidth="1"/>
    <col min="2819" max="2819" width="11.140625" style="999" customWidth="1"/>
    <col min="2820" max="2820" width="11.28515625" style="999" customWidth="1"/>
    <col min="2821" max="2821" width="10.28515625" style="999" customWidth="1"/>
    <col min="2822" max="3072" width="9" style="999"/>
    <col min="3073" max="3073" width="57.42578125" style="999" customWidth="1"/>
    <col min="3074" max="3074" width="9.42578125" style="999" customWidth="1"/>
    <col min="3075" max="3075" width="11.140625" style="999" customWidth="1"/>
    <col min="3076" max="3076" width="11.28515625" style="999" customWidth="1"/>
    <col min="3077" max="3077" width="10.28515625" style="999" customWidth="1"/>
    <col min="3078" max="3328" width="9" style="999"/>
    <col min="3329" max="3329" width="57.42578125" style="999" customWidth="1"/>
    <col min="3330" max="3330" width="9.42578125" style="999" customWidth="1"/>
    <col min="3331" max="3331" width="11.140625" style="999" customWidth="1"/>
    <col min="3332" max="3332" width="11.28515625" style="999" customWidth="1"/>
    <col min="3333" max="3333" width="10.28515625" style="999" customWidth="1"/>
    <col min="3334" max="3584" width="9" style="999"/>
    <col min="3585" max="3585" width="57.42578125" style="999" customWidth="1"/>
    <col min="3586" max="3586" width="9.42578125" style="999" customWidth="1"/>
    <col min="3587" max="3587" width="11.140625" style="999" customWidth="1"/>
    <col min="3588" max="3588" width="11.28515625" style="999" customWidth="1"/>
    <col min="3589" max="3589" width="10.28515625" style="999" customWidth="1"/>
    <col min="3590" max="3840" width="9" style="999"/>
    <col min="3841" max="3841" width="57.42578125" style="999" customWidth="1"/>
    <col min="3842" max="3842" width="9.42578125" style="999" customWidth="1"/>
    <col min="3843" max="3843" width="11.140625" style="999" customWidth="1"/>
    <col min="3844" max="3844" width="11.28515625" style="999" customWidth="1"/>
    <col min="3845" max="3845" width="10.28515625" style="999" customWidth="1"/>
    <col min="3846" max="4096" width="9" style="999"/>
    <col min="4097" max="4097" width="57.42578125" style="999" customWidth="1"/>
    <col min="4098" max="4098" width="9.42578125" style="999" customWidth="1"/>
    <col min="4099" max="4099" width="11.140625" style="999" customWidth="1"/>
    <col min="4100" max="4100" width="11.28515625" style="999" customWidth="1"/>
    <col min="4101" max="4101" width="10.28515625" style="999" customWidth="1"/>
    <col min="4102" max="4352" width="9" style="999"/>
    <col min="4353" max="4353" width="57.42578125" style="999" customWidth="1"/>
    <col min="4354" max="4354" width="9.42578125" style="999" customWidth="1"/>
    <col min="4355" max="4355" width="11.140625" style="999" customWidth="1"/>
    <col min="4356" max="4356" width="11.28515625" style="999" customWidth="1"/>
    <col min="4357" max="4357" width="10.28515625" style="999" customWidth="1"/>
    <col min="4358" max="4608" width="9" style="999"/>
    <col min="4609" max="4609" width="57.42578125" style="999" customWidth="1"/>
    <col min="4610" max="4610" width="9.42578125" style="999" customWidth="1"/>
    <col min="4611" max="4611" width="11.140625" style="999" customWidth="1"/>
    <col min="4612" max="4612" width="11.28515625" style="999" customWidth="1"/>
    <col min="4613" max="4613" width="10.28515625" style="999" customWidth="1"/>
    <col min="4614" max="4864" width="9" style="999"/>
    <col min="4865" max="4865" width="57.42578125" style="999" customWidth="1"/>
    <col min="4866" max="4866" width="9.42578125" style="999" customWidth="1"/>
    <col min="4867" max="4867" width="11.140625" style="999" customWidth="1"/>
    <col min="4868" max="4868" width="11.28515625" style="999" customWidth="1"/>
    <col min="4869" max="4869" width="10.28515625" style="999" customWidth="1"/>
    <col min="4870" max="5120" width="9" style="999"/>
    <col min="5121" max="5121" width="57.42578125" style="999" customWidth="1"/>
    <col min="5122" max="5122" width="9.42578125" style="999" customWidth="1"/>
    <col min="5123" max="5123" width="11.140625" style="999" customWidth="1"/>
    <col min="5124" max="5124" width="11.28515625" style="999" customWidth="1"/>
    <col min="5125" max="5125" width="10.28515625" style="999" customWidth="1"/>
    <col min="5126" max="5376" width="9" style="999"/>
    <col min="5377" max="5377" width="57.42578125" style="999" customWidth="1"/>
    <col min="5378" max="5378" width="9.42578125" style="999" customWidth="1"/>
    <col min="5379" max="5379" width="11.140625" style="999" customWidth="1"/>
    <col min="5380" max="5380" width="11.28515625" style="999" customWidth="1"/>
    <col min="5381" max="5381" width="10.28515625" style="999" customWidth="1"/>
    <col min="5382" max="5632" width="9" style="999"/>
    <col min="5633" max="5633" width="57.42578125" style="999" customWidth="1"/>
    <col min="5634" max="5634" width="9.42578125" style="999" customWidth="1"/>
    <col min="5635" max="5635" width="11.140625" style="999" customWidth="1"/>
    <col min="5636" max="5636" width="11.28515625" style="999" customWidth="1"/>
    <col min="5637" max="5637" width="10.28515625" style="999" customWidth="1"/>
    <col min="5638" max="5888" width="9" style="999"/>
    <col min="5889" max="5889" width="57.42578125" style="999" customWidth="1"/>
    <col min="5890" max="5890" width="9.42578125" style="999" customWidth="1"/>
    <col min="5891" max="5891" width="11.140625" style="999" customWidth="1"/>
    <col min="5892" max="5892" width="11.28515625" style="999" customWidth="1"/>
    <col min="5893" max="5893" width="10.28515625" style="999" customWidth="1"/>
    <col min="5894" max="6144" width="9" style="999"/>
    <col min="6145" max="6145" width="57.42578125" style="999" customWidth="1"/>
    <col min="6146" max="6146" width="9.42578125" style="999" customWidth="1"/>
    <col min="6147" max="6147" width="11.140625" style="999" customWidth="1"/>
    <col min="6148" max="6148" width="11.28515625" style="999" customWidth="1"/>
    <col min="6149" max="6149" width="10.28515625" style="999" customWidth="1"/>
    <col min="6150" max="6400" width="9" style="999"/>
    <col min="6401" max="6401" width="57.42578125" style="999" customWidth="1"/>
    <col min="6402" max="6402" width="9.42578125" style="999" customWidth="1"/>
    <col min="6403" max="6403" width="11.140625" style="999" customWidth="1"/>
    <col min="6404" max="6404" width="11.28515625" style="999" customWidth="1"/>
    <col min="6405" max="6405" width="10.28515625" style="999" customWidth="1"/>
    <col min="6406" max="6656" width="9" style="999"/>
    <col min="6657" max="6657" width="57.42578125" style="999" customWidth="1"/>
    <col min="6658" max="6658" width="9.42578125" style="999" customWidth="1"/>
    <col min="6659" max="6659" width="11.140625" style="999" customWidth="1"/>
    <col min="6660" max="6660" width="11.28515625" style="999" customWidth="1"/>
    <col min="6661" max="6661" width="10.28515625" style="999" customWidth="1"/>
    <col min="6662" max="6912" width="9" style="999"/>
    <col min="6913" max="6913" width="57.42578125" style="999" customWidth="1"/>
    <col min="6914" max="6914" width="9.42578125" style="999" customWidth="1"/>
    <col min="6915" max="6915" width="11.140625" style="999" customWidth="1"/>
    <col min="6916" max="6916" width="11.28515625" style="999" customWidth="1"/>
    <col min="6917" max="6917" width="10.28515625" style="999" customWidth="1"/>
    <col min="6918" max="7168" width="9" style="999"/>
    <col min="7169" max="7169" width="57.42578125" style="999" customWidth="1"/>
    <col min="7170" max="7170" width="9.42578125" style="999" customWidth="1"/>
    <col min="7171" max="7171" width="11.140625" style="999" customWidth="1"/>
    <col min="7172" max="7172" width="11.28515625" style="999" customWidth="1"/>
    <col min="7173" max="7173" width="10.28515625" style="999" customWidth="1"/>
    <col min="7174" max="7424" width="9" style="999"/>
    <col min="7425" max="7425" width="57.42578125" style="999" customWidth="1"/>
    <col min="7426" max="7426" width="9.42578125" style="999" customWidth="1"/>
    <col min="7427" max="7427" width="11.140625" style="999" customWidth="1"/>
    <col min="7428" max="7428" width="11.28515625" style="999" customWidth="1"/>
    <col min="7429" max="7429" width="10.28515625" style="999" customWidth="1"/>
    <col min="7430" max="7680" width="9" style="999"/>
    <col min="7681" max="7681" width="57.42578125" style="999" customWidth="1"/>
    <col min="7682" max="7682" width="9.42578125" style="999" customWidth="1"/>
    <col min="7683" max="7683" width="11.140625" style="999" customWidth="1"/>
    <col min="7684" max="7684" width="11.28515625" style="999" customWidth="1"/>
    <col min="7685" max="7685" width="10.28515625" style="999" customWidth="1"/>
    <col min="7686" max="7936" width="9" style="999"/>
    <col min="7937" max="7937" width="57.42578125" style="999" customWidth="1"/>
    <col min="7938" max="7938" width="9.42578125" style="999" customWidth="1"/>
    <col min="7939" max="7939" width="11.140625" style="999" customWidth="1"/>
    <col min="7940" max="7940" width="11.28515625" style="999" customWidth="1"/>
    <col min="7941" max="7941" width="10.28515625" style="999" customWidth="1"/>
    <col min="7942" max="8192" width="9" style="999"/>
    <col min="8193" max="8193" width="57.42578125" style="999" customWidth="1"/>
    <col min="8194" max="8194" width="9.42578125" style="999" customWidth="1"/>
    <col min="8195" max="8195" width="11.140625" style="999" customWidth="1"/>
    <col min="8196" max="8196" width="11.28515625" style="999" customWidth="1"/>
    <col min="8197" max="8197" width="10.28515625" style="999" customWidth="1"/>
    <col min="8198" max="8448" width="9" style="999"/>
    <col min="8449" max="8449" width="57.42578125" style="999" customWidth="1"/>
    <col min="8450" max="8450" width="9.42578125" style="999" customWidth="1"/>
    <col min="8451" max="8451" width="11.140625" style="999" customWidth="1"/>
    <col min="8452" max="8452" width="11.28515625" style="999" customWidth="1"/>
    <col min="8453" max="8453" width="10.28515625" style="999" customWidth="1"/>
    <col min="8454" max="8704" width="9" style="999"/>
    <col min="8705" max="8705" width="57.42578125" style="999" customWidth="1"/>
    <col min="8706" max="8706" width="9.42578125" style="999" customWidth="1"/>
    <col min="8707" max="8707" width="11.140625" style="999" customWidth="1"/>
    <col min="8708" max="8708" width="11.28515625" style="999" customWidth="1"/>
    <col min="8709" max="8709" width="10.28515625" style="999" customWidth="1"/>
    <col min="8710" max="8960" width="9" style="999"/>
    <col min="8961" max="8961" width="57.42578125" style="999" customWidth="1"/>
    <col min="8962" max="8962" width="9.42578125" style="999" customWidth="1"/>
    <col min="8963" max="8963" width="11.140625" style="999" customWidth="1"/>
    <col min="8964" max="8964" width="11.28515625" style="999" customWidth="1"/>
    <col min="8965" max="8965" width="10.28515625" style="999" customWidth="1"/>
    <col min="8966" max="9216" width="9" style="999"/>
    <col min="9217" max="9217" width="57.42578125" style="999" customWidth="1"/>
    <col min="9218" max="9218" width="9.42578125" style="999" customWidth="1"/>
    <col min="9219" max="9219" width="11.140625" style="999" customWidth="1"/>
    <col min="9220" max="9220" width="11.28515625" style="999" customWidth="1"/>
    <col min="9221" max="9221" width="10.28515625" style="999" customWidth="1"/>
    <col min="9222" max="9472" width="9" style="999"/>
    <col min="9473" max="9473" width="57.42578125" style="999" customWidth="1"/>
    <col min="9474" max="9474" width="9.42578125" style="999" customWidth="1"/>
    <col min="9475" max="9475" width="11.140625" style="999" customWidth="1"/>
    <col min="9476" max="9476" width="11.28515625" style="999" customWidth="1"/>
    <col min="9477" max="9477" width="10.28515625" style="999" customWidth="1"/>
    <col min="9478" max="9728" width="9" style="999"/>
    <col min="9729" max="9729" width="57.42578125" style="999" customWidth="1"/>
    <col min="9730" max="9730" width="9.42578125" style="999" customWidth="1"/>
    <col min="9731" max="9731" width="11.140625" style="999" customWidth="1"/>
    <col min="9732" max="9732" width="11.28515625" style="999" customWidth="1"/>
    <col min="9733" max="9733" width="10.28515625" style="999" customWidth="1"/>
    <col min="9734" max="9984" width="9" style="999"/>
    <col min="9985" max="9985" width="57.42578125" style="999" customWidth="1"/>
    <col min="9986" max="9986" width="9.42578125" style="999" customWidth="1"/>
    <col min="9987" max="9987" width="11.140625" style="999" customWidth="1"/>
    <col min="9988" max="9988" width="11.28515625" style="999" customWidth="1"/>
    <col min="9989" max="9989" width="10.28515625" style="999" customWidth="1"/>
    <col min="9990" max="10240" width="9" style="999"/>
    <col min="10241" max="10241" width="57.42578125" style="999" customWidth="1"/>
    <col min="10242" max="10242" width="9.42578125" style="999" customWidth="1"/>
    <col min="10243" max="10243" width="11.140625" style="999" customWidth="1"/>
    <col min="10244" max="10244" width="11.28515625" style="999" customWidth="1"/>
    <col min="10245" max="10245" width="10.28515625" style="999" customWidth="1"/>
    <col min="10246" max="10496" width="9" style="999"/>
    <col min="10497" max="10497" width="57.42578125" style="999" customWidth="1"/>
    <col min="10498" max="10498" width="9.42578125" style="999" customWidth="1"/>
    <col min="10499" max="10499" width="11.140625" style="999" customWidth="1"/>
    <col min="10500" max="10500" width="11.28515625" style="999" customWidth="1"/>
    <col min="10501" max="10501" width="10.28515625" style="999" customWidth="1"/>
    <col min="10502" max="10752" width="9" style="999"/>
    <col min="10753" max="10753" width="57.42578125" style="999" customWidth="1"/>
    <col min="10754" max="10754" width="9.42578125" style="999" customWidth="1"/>
    <col min="10755" max="10755" width="11.140625" style="999" customWidth="1"/>
    <col min="10756" max="10756" width="11.28515625" style="999" customWidth="1"/>
    <col min="10757" max="10757" width="10.28515625" style="999" customWidth="1"/>
    <col min="10758" max="11008" width="9" style="999"/>
    <col min="11009" max="11009" width="57.42578125" style="999" customWidth="1"/>
    <col min="11010" max="11010" width="9.42578125" style="999" customWidth="1"/>
    <col min="11011" max="11011" width="11.140625" style="999" customWidth="1"/>
    <col min="11012" max="11012" width="11.28515625" style="999" customWidth="1"/>
    <col min="11013" max="11013" width="10.28515625" style="999" customWidth="1"/>
    <col min="11014" max="11264" width="9" style="999"/>
    <col min="11265" max="11265" width="57.42578125" style="999" customWidth="1"/>
    <col min="11266" max="11266" width="9.42578125" style="999" customWidth="1"/>
    <col min="11267" max="11267" width="11.140625" style="999" customWidth="1"/>
    <col min="11268" max="11268" width="11.28515625" style="999" customWidth="1"/>
    <col min="11269" max="11269" width="10.28515625" style="999" customWidth="1"/>
    <col min="11270" max="11520" width="9" style="999"/>
    <col min="11521" max="11521" width="57.42578125" style="999" customWidth="1"/>
    <col min="11522" max="11522" width="9.42578125" style="999" customWidth="1"/>
    <col min="11523" max="11523" width="11.140625" style="999" customWidth="1"/>
    <col min="11524" max="11524" width="11.28515625" style="999" customWidth="1"/>
    <col min="11525" max="11525" width="10.28515625" style="999" customWidth="1"/>
    <col min="11526" max="11776" width="9" style="999"/>
    <col min="11777" max="11777" width="57.42578125" style="999" customWidth="1"/>
    <col min="11778" max="11778" width="9.42578125" style="999" customWidth="1"/>
    <col min="11779" max="11779" width="11.140625" style="999" customWidth="1"/>
    <col min="11780" max="11780" width="11.28515625" style="999" customWidth="1"/>
    <col min="11781" max="11781" width="10.28515625" style="999" customWidth="1"/>
    <col min="11782" max="12032" width="9" style="999"/>
    <col min="12033" max="12033" width="57.42578125" style="999" customWidth="1"/>
    <col min="12034" max="12034" width="9.42578125" style="999" customWidth="1"/>
    <col min="12035" max="12035" width="11.140625" style="999" customWidth="1"/>
    <col min="12036" max="12036" width="11.28515625" style="999" customWidth="1"/>
    <col min="12037" max="12037" width="10.28515625" style="999" customWidth="1"/>
    <col min="12038" max="12288" width="9" style="999"/>
    <col min="12289" max="12289" width="57.42578125" style="999" customWidth="1"/>
    <col min="12290" max="12290" width="9.42578125" style="999" customWidth="1"/>
    <col min="12291" max="12291" width="11.140625" style="999" customWidth="1"/>
    <col min="12292" max="12292" width="11.28515625" style="999" customWidth="1"/>
    <col min="12293" max="12293" width="10.28515625" style="999" customWidth="1"/>
    <col min="12294" max="12544" width="9" style="999"/>
    <col min="12545" max="12545" width="57.42578125" style="999" customWidth="1"/>
    <col min="12546" max="12546" width="9.42578125" style="999" customWidth="1"/>
    <col min="12547" max="12547" width="11.140625" style="999" customWidth="1"/>
    <col min="12548" max="12548" width="11.28515625" style="999" customWidth="1"/>
    <col min="12549" max="12549" width="10.28515625" style="999" customWidth="1"/>
    <col min="12550" max="12800" width="9" style="999"/>
    <col min="12801" max="12801" width="57.42578125" style="999" customWidth="1"/>
    <col min="12802" max="12802" width="9.42578125" style="999" customWidth="1"/>
    <col min="12803" max="12803" width="11.140625" style="999" customWidth="1"/>
    <col min="12804" max="12804" width="11.28515625" style="999" customWidth="1"/>
    <col min="12805" max="12805" width="10.28515625" style="999" customWidth="1"/>
    <col min="12806" max="13056" width="9" style="999"/>
    <col min="13057" max="13057" width="57.42578125" style="999" customWidth="1"/>
    <col min="13058" max="13058" width="9.42578125" style="999" customWidth="1"/>
    <col min="13059" max="13059" width="11.140625" style="999" customWidth="1"/>
    <col min="13060" max="13060" width="11.28515625" style="999" customWidth="1"/>
    <col min="13061" max="13061" width="10.28515625" style="999" customWidth="1"/>
    <col min="13062" max="13312" width="9" style="999"/>
    <col min="13313" max="13313" width="57.42578125" style="999" customWidth="1"/>
    <col min="13314" max="13314" width="9.42578125" style="999" customWidth="1"/>
    <col min="13315" max="13315" width="11.140625" style="999" customWidth="1"/>
    <col min="13316" max="13316" width="11.28515625" style="999" customWidth="1"/>
    <col min="13317" max="13317" width="10.28515625" style="999" customWidth="1"/>
    <col min="13318" max="13568" width="9" style="999"/>
    <col min="13569" max="13569" width="57.42578125" style="999" customWidth="1"/>
    <col min="13570" max="13570" width="9.42578125" style="999" customWidth="1"/>
    <col min="13571" max="13571" width="11.140625" style="999" customWidth="1"/>
    <col min="13572" max="13572" width="11.28515625" style="999" customWidth="1"/>
    <col min="13573" max="13573" width="10.28515625" style="999" customWidth="1"/>
    <col min="13574" max="13824" width="9" style="999"/>
    <col min="13825" max="13825" width="57.42578125" style="999" customWidth="1"/>
    <col min="13826" max="13826" width="9.42578125" style="999" customWidth="1"/>
    <col min="13827" max="13827" width="11.140625" style="999" customWidth="1"/>
    <col min="13828" max="13828" width="11.28515625" style="999" customWidth="1"/>
    <col min="13829" max="13829" width="10.28515625" style="999" customWidth="1"/>
    <col min="13830" max="14080" width="9" style="999"/>
    <col min="14081" max="14081" width="57.42578125" style="999" customWidth="1"/>
    <col min="14082" max="14082" width="9.42578125" style="999" customWidth="1"/>
    <col min="14083" max="14083" width="11.140625" style="999" customWidth="1"/>
    <col min="14084" max="14084" width="11.28515625" style="999" customWidth="1"/>
    <col min="14085" max="14085" width="10.28515625" style="999" customWidth="1"/>
    <col min="14086" max="14336" width="9" style="999"/>
    <col min="14337" max="14337" width="57.42578125" style="999" customWidth="1"/>
    <col min="14338" max="14338" width="9.42578125" style="999" customWidth="1"/>
    <col min="14339" max="14339" width="11.140625" style="999" customWidth="1"/>
    <col min="14340" max="14340" width="11.28515625" style="999" customWidth="1"/>
    <col min="14341" max="14341" width="10.28515625" style="999" customWidth="1"/>
    <col min="14342" max="14592" width="9" style="999"/>
    <col min="14593" max="14593" width="57.42578125" style="999" customWidth="1"/>
    <col min="14594" max="14594" width="9.42578125" style="999" customWidth="1"/>
    <col min="14595" max="14595" width="11.140625" style="999" customWidth="1"/>
    <col min="14596" max="14596" width="11.28515625" style="999" customWidth="1"/>
    <col min="14597" max="14597" width="10.28515625" style="999" customWidth="1"/>
    <col min="14598" max="14848" width="9" style="999"/>
    <col min="14849" max="14849" width="57.42578125" style="999" customWidth="1"/>
    <col min="14850" max="14850" width="9.42578125" style="999" customWidth="1"/>
    <col min="14851" max="14851" width="11.140625" style="999" customWidth="1"/>
    <col min="14852" max="14852" width="11.28515625" style="999" customWidth="1"/>
    <col min="14853" max="14853" width="10.28515625" style="999" customWidth="1"/>
    <col min="14854" max="15104" width="9" style="999"/>
    <col min="15105" max="15105" width="57.42578125" style="999" customWidth="1"/>
    <col min="15106" max="15106" width="9.42578125" style="999" customWidth="1"/>
    <col min="15107" max="15107" width="11.140625" style="999" customWidth="1"/>
    <col min="15108" max="15108" width="11.28515625" style="999" customWidth="1"/>
    <col min="15109" max="15109" width="10.28515625" style="999" customWidth="1"/>
    <col min="15110" max="15360" width="9" style="999"/>
    <col min="15361" max="15361" width="57.42578125" style="999" customWidth="1"/>
    <col min="15362" max="15362" width="9.42578125" style="999" customWidth="1"/>
    <col min="15363" max="15363" width="11.140625" style="999" customWidth="1"/>
    <col min="15364" max="15364" width="11.28515625" style="999" customWidth="1"/>
    <col min="15365" max="15365" width="10.28515625" style="999" customWidth="1"/>
    <col min="15366" max="15616" width="9" style="999"/>
    <col min="15617" max="15617" width="57.42578125" style="999" customWidth="1"/>
    <col min="15618" max="15618" width="9.42578125" style="999" customWidth="1"/>
    <col min="15619" max="15619" width="11.140625" style="999" customWidth="1"/>
    <col min="15620" max="15620" width="11.28515625" style="999" customWidth="1"/>
    <col min="15621" max="15621" width="10.28515625" style="999" customWidth="1"/>
    <col min="15622" max="15872" width="9" style="999"/>
    <col min="15873" max="15873" width="57.42578125" style="999" customWidth="1"/>
    <col min="15874" max="15874" width="9.42578125" style="999" customWidth="1"/>
    <col min="15875" max="15875" width="11.140625" style="999" customWidth="1"/>
    <col min="15876" max="15876" width="11.28515625" style="999" customWidth="1"/>
    <col min="15877" max="15877" width="10.28515625" style="999" customWidth="1"/>
    <col min="15878" max="16128" width="9" style="999"/>
    <col min="16129" max="16129" width="57.42578125" style="999" customWidth="1"/>
    <col min="16130" max="16130" width="9.42578125" style="999" customWidth="1"/>
    <col min="16131" max="16131" width="11.140625" style="999" customWidth="1"/>
    <col min="16132" max="16132" width="11.28515625" style="999" customWidth="1"/>
    <col min="16133" max="16133" width="10.28515625" style="999" customWidth="1"/>
    <col min="16134" max="16384" width="9" style="999"/>
  </cols>
  <sheetData>
    <row r="1" spans="1:5">
      <c r="A1" s="784" t="s">
        <v>1543</v>
      </c>
      <c r="B1" s="784"/>
      <c r="C1" s="784"/>
      <c r="D1" s="784"/>
      <c r="E1" s="784"/>
    </row>
    <row r="2" spans="1:5">
      <c r="A2" s="784" t="s">
        <v>1544</v>
      </c>
      <c r="B2" s="784"/>
      <c r="C2" s="784"/>
      <c r="D2" s="784"/>
      <c r="E2" s="784"/>
    </row>
    <row r="3" spans="1:5">
      <c r="A3" s="999" t="s">
        <v>928</v>
      </c>
      <c r="E3" s="1000" t="s">
        <v>929</v>
      </c>
    </row>
    <row r="4" spans="1:5" ht="38.25" customHeight="1">
      <c r="A4" s="1001" t="s">
        <v>837</v>
      </c>
      <c r="B4" s="1002" t="s">
        <v>58</v>
      </c>
      <c r="C4" s="1002" t="s">
        <v>930</v>
      </c>
      <c r="D4" s="1002" t="s">
        <v>931</v>
      </c>
      <c r="E4" s="1002" t="s">
        <v>66</v>
      </c>
    </row>
    <row r="5" spans="1:5" ht="56.25">
      <c r="A5" s="1003" t="s">
        <v>838</v>
      </c>
      <c r="B5" s="1004" t="s">
        <v>932</v>
      </c>
      <c r="C5" s="1004" t="s">
        <v>933</v>
      </c>
      <c r="D5" s="1004" t="s">
        <v>65</v>
      </c>
      <c r="E5" s="1004" t="s">
        <v>39</v>
      </c>
    </row>
    <row r="6" spans="1:5" ht="45" customHeight="1">
      <c r="A6" s="1005" t="s">
        <v>934</v>
      </c>
      <c r="B6" s="1006">
        <v>186</v>
      </c>
      <c r="C6" s="1006">
        <v>29</v>
      </c>
      <c r="D6" s="1006">
        <v>56</v>
      </c>
      <c r="E6" s="1007">
        <f>SUM(B6:D6)</f>
        <v>271</v>
      </c>
    </row>
    <row r="7" spans="1:5" ht="45" customHeight="1">
      <c r="A7" s="1008" t="s">
        <v>935</v>
      </c>
      <c r="B7" s="1009">
        <v>5212</v>
      </c>
      <c r="C7" s="1009">
        <v>1642</v>
      </c>
      <c r="D7" s="1009">
        <v>1133</v>
      </c>
      <c r="E7" s="1010">
        <f>SUM(B7:D7)</f>
        <v>7987</v>
      </c>
    </row>
    <row r="8" spans="1:5" ht="45" customHeight="1">
      <c r="A8" s="1008" t="s">
        <v>936</v>
      </c>
      <c r="B8" s="1009">
        <v>11606</v>
      </c>
      <c r="C8" s="1009">
        <v>3590</v>
      </c>
      <c r="D8" s="1009">
        <v>3074</v>
      </c>
      <c r="E8" s="1010">
        <f>SUM(B8:D8)</f>
        <v>18270</v>
      </c>
    </row>
    <row r="9" spans="1:5" ht="45" customHeight="1">
      <c r="A9" s="1011" t="s">
        <v>937</v>
      </c>
      <c r="B9" s="1012">
        <v>550</v>
      </c>
      <c r="C9" s="1012">
        <v>835</v>
      </c>
      <c r="D9" s="1013">
        <v>4</v>
      </c>
      <c r="E9" s="1014">
        <f>SUM(B9:D9)</f>
        <v>1389</v>
      </c>
    </row>
    <row r="10" spans="1:5">
      <c r="A10" s="1015"/>
    </row>
    <row r="12" spans="1:5" ht="33">
      <c r="A12" s="1016"/>
      <c r="B12" s="1017"/>
      <c r="C12" s="1017"/>
      <c r="D12" s="1017"/>
      <c r="E12" s="1017"/>
    </row>
    <row r="13" spans="1:5" ht="19.5">
      <c r="B13" s="1017"/>
      <c r="C13" s="1017"/>
      <c r="D13" s="1017"/>
      <c r="E13" s="1017"/>
    </row>
    <row r="14" spans="1:5" ht="19.5">
      <c r="B14" s="1017"/>
      <c r="C14" s="1017"/>
      <c r="D14" s="1017"/>
      <c r="E14" s="1017"/>
    </row>
  </sheetData>
  <printOptions horizontalCentered="1" verticalCentered="1"/>
  <pageMargins left="0.70866141732283472" right="0.70866141732283472" top="1.1811023622047245" bottom="1.1811023622047245" header="0.51181102362204722" footer="0.51181102362204722"/>
  <pageSetup paperSize="9" scale="7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:K27"/>
  <sheetViews>
    <sheetView showGridLines="0" rightToLeft="1" zoomScaleNormal="100" workbookViewId="0">
      <selection activeCell="U28" sqref="U28"/>
    </sheetView>
  </sheetViews>
  <sheetFormatPr defaultRowHeight="12.75"/>
  <cols>
    <col min="1" max="1" width="45.28515625" style="480" customWidth="1"/>
    <col min="2" max="6" width="8.42578125" style="480" customWidth="1"/>
    <col min="7" max="7" width="8.42578125" style="480" hidden="1" customWidth="1"/>
    <col min="8" max="9" width="8" style="480" hidden="1" customWidth="1"/>
    <col min="10" max="11" width="8" style="480" customWidth="1"/>
    <col min="12" max="256" width="9" style="480"/>
    <col min="257" max="257" width="45.28515625" style="480" customWidth="1"/>
    <col min="258" max="263" width="8.42578125" style="480" customWidth="1"/>
    <col min="264" max="266" width="0" style="480" hidden="1" customWidth="1"/>
    <col min="267" max="267" width="8" style="480" customWidth="1"/>
    <col min="268" max="512" width="9" style="480"/>
    <col min="513" max="513" width="45.28515625" style="480" customWidth="1"/>
    <col min="514" max="519" width="8.42578125" style="480" customWidth="1"/>
    <col min="520" max="522" width="0" style="480" hidden="1" customWidth="1"/>
    <col min="523" max="523" width="8" style="480" customWidth="1"/>
    <col min="524" max="768" width="9" style="480"/>
    <col min="769" max="769" width="45.28515625" style="480" customWidth="1"/>
    <col min="770" max="775" width="8.42578125" style="480" customWidth="1"/>
    <col min="776" max="778" width="0" style="480" hidden="1" customWidth="1"/>
    <col min="779" max="779" width="8" style="480" customWidth="1"/>
    <col min="780" max="1024" width="9" style="480"/>
    <col min="1025" max="1025" width="45.28515625" style="480" customWidth="1"/>
    <col min="1026" max="1031" width="8.42578125" style="480" customWidth="1"/>
    <col min="1032" max="1034" width="0" style="480" hidden="1" customWidth="1"/>
    <col min="1035" max="1035" width="8" style="480" customWidth="1"/>
    <col min="1036" max="1280" width="9" style="480"/>
    <col min="1281" max="1281" width="45.28515625" style="480" customWidth="1"/>
    <col min="1282" max="1287" width="8.42578125" style="480" customWidth="1"/>
    <col min="1288" max="1290" width="0" style="480" hidden="1" customWidth="1"/>
    <col min="1291" max="1291" width="8" style="480" customWidth="1"/>
    <col min="1292" max="1536" width="9" style="480"/>
    <col min="1537" max="1537" width="45.28515625" style="480" customWidth="1"/>
    <col min="1538" max="1543" width="8.42578125" style="480" customWidth="1"/>
    <col min="1544" max="1546" width="0" style="480" hidden="1" customWidth="1"/>
    <col min="1547" max="1547" width="8" style="480" customWidth="1"/>
    <col min="1548" max="1792" width="9" style="480"/>
    <col min="1793" max="1793" width="45.28515625" style="480" customWidth="1"/>
    <col min="1794" max="1799" width="8.42578125" style="480" customWidth="1"/>
    <col min="1800" max="1802" width="0" style="480" hidden="1" customWidth="1"/>
    <col min="1803" max="1803" width="8" style="480" customWidth="1"/>
    <col min="1804" max="2048" width="9" style="480"/>
    <col min="2049" max="2049" width="45.28515625" style="480" customWidth="1"/>
    <col min="2050" max="2055" width="8.42578125" style="480" customWidth="1"/>
    <col min="2056" max="2058" width="0" style="480" hidden="1" customWidth="1"/>
    <col min="2059" max="2059" width="8" style="480" customWidth="1"/>
    <col min="2060" max="2304" width="9" style="480"/>
    <col min="2305" max="2305" width="45.28515625" style="480" customWidth="1"/>
    <col min="2306" max="2311" width="8.42578125" style="480" customWidth="1"/>
    <col min="2312" max="2314" width="0" style="480" hidden="1" customWidth="1"/>
    <col min="2315" max="2315" width="8" style="480" customWidth="1"/>
    <col min="2316" max="2560" width="9" style="480"/>
    <col min="2561" max="2561" width="45.28515625" style="480" customWidth="1"/>
    <col min="2562" max="2567" width="8.42578125" style="480" customWidth="1"/>
    <col min="2568" max="2570" width="0" style="480" hidden="1" customWidth="1"/>
    <col min="2571" max="2571" width="8" style="480" customWidth="1"/>
    <col min="2572" max="2816" width="9" style="480"/>
    <col min="2817" max="2817" width="45.28515625" style="480" customWidth="1"/>
    <col min="2818" max="2823" width="8.42578125" style="480" customWidth="1"/>
    <col min="2824" max="2826" width="0" style="480" hidden="1" customWidth="1"/>
    <col min="2827" max="2827" width="8" style="480" customWidth="1"/>
    <col min="2828" max="3072" width="9" style="480"/>
    <col min="3073" max="3073" width="45.28515625" style="480" customWidth="1"/>
    <col min="3074" max="3079" width="8.42578125" style="480" customWidth="1"/>
    <col min="3080" max="3082" width="0" style="480" hidden="1" customWidth="1"/>
    <col min="3083" max="3083" width="8" style="480" customWidth="1"/>
    <col min="3084" max="3328" width="9" style="480"/>
    <col min="3329" max="3329" width="45.28515625" style="480" customWidth="1"/>
    <col min="3330" max="3335" width="8.42578125" style="480" customWidth="1"/>
    <col min="3336" max="3338" width="0" style="480" hidden="1" customWidth="1"/>
    <col min="3339" max="3339" width="8" style="480" customWidth="1"/>
    <col min="3340" max="3584" width="9" style="480"/>
    <col min="3585" max="3585" width="45.28515625" style="480" customWidth="1"/>
    <col min="3586" max="3591" width="8.42578125" style="480" customWidth="1"/>
    <col min="3592" max="3594" width="0" style="480" hidden="1" customWidth="1"/>
    <col min="3595" max="3595" width="8" style="480" customWidth="1"/>
    <col min="3596" max="3840" width="9" style="480"/>
    <col min="3841" max="3841" width="45.28515625" style="480" customWidth="1"/>
    <col min="3842" max="3847" width="8.42578125" style="480" customWidth="1"/>
    <col min="3848" max="3850" width="0" style="480" hidden="1" customWidth="1"/>
    <col min="3851" max="3851" width="8" style="480" customWidth="1"/>
    <col min="3852" max="4096" width="9" style="480"/>
    <col min="4097" max="4097" width="45.28515625" style="480" customWidth="1"/>
    <col min="4098" max="4103" width="8.42578125" style="480" customWidth="1"/>
    <col min="4104" max="4106" width="0" style="480" hidden="1" customWidth="1"/>
    <col min="4107" max="4107" width="8" style="480" customWidth="1"/>
    <col min="4108" max="4352" width="9" style="480"/>
    <col min="4353" max="4353" width="45.28515625" style="480" customWidth="1"/>
    <col min="4354" max="4359" width="8.42578125" style="480" customWidth="1"/>
    <col min="4360" max="4362" width="0" style="480" hidden="1" customWidth="1"/>
    <col min="4363" max="4363" width="8" style="480" customWidth="1"/>
    <col min="4364" max="4608" width="9" style="480"/>
    <col min="4609" max="4609" width="45.28515625" style="480" customWidth="1"/>
    <col min="4610" max="4615" width="8.42578125" style="480" customWidth="1"/>
    <col min="4616" max="4618" width="0" style="480" hidden="1" customWidth="1"/>
    <col min="4619" max="4619" width="8" style="480" customWidth="1"/>
    <col min="4620" max="4864" width="9" style="480"/>
    <col min="4865" max="4865" width="45.28515625" style="480" customWidth="1"/>
    <col min="4866" max="4871" width="8.42578125" style="480" customWidth="1"/>
    <col min="4872" max="4874" width="0" style="480" hidden="1" customWidth="1"/>
    <col min="4875" max="4875" width="8" style="480" customWidth="1"/>
    <col min="4876" max="5120" width="9" style="480"/>
    <col min="5121" max="5121" width="45.28515625" style="480" customWidth="1"/>
    <col min="5122" max="5127" width="8.42578125" style="480" customWidth="1"/>
    <col min="5128" max="5130" width="0" style="480" hidden="1" customWidth="1"/>
    <col min="5131" max="5131" width="8" style="480" customWidth="1"/>
    <col min="5132" max="5376" width="9" style="480"/>
    <col min="5377" max="5377" width="45.28515625" style="480" customWidth="1"/>
    <col min="5378" max="5383" width="8.42578125" style="480" customWidth="1"/>
    <col min="5384" max="5386" width="0" style="480" hidden="1" customWidth="1"/>
    <col min="5387" max="5387" width="8" style="480" customWidth="1"/>
    <col min="5388" max="5632" width="9" style="480"/>
    <col min="5633" max="5633" width="45.28515625" style="480" customWidth="1"/>
    <col min="5634" max="5639" width="8.42578125" style="480" customWidth="1"/>
    <col min="5640" max="5642" width="0" style="480" hidden="1" customWidth="1"/>
    <col min="5643" max="5643" width="8" style="480" customWidth="1"/>
    <col min="5644" max="5888" width="9" style="480"/>
    <col min="5889" max="5889" width="45.28515625" style="480" customWidth="1"/>
    <col min="5890" max="5895" width="8.42578125" style="480" customWidth="1"/>
    <col min="5896" max="5898" width="0" style="480" hidden="1" customWidth="1"/>
    <col min="5899" max="5899" width="8" style="480" customWidth="1"/>
    <col min="5900" max="6144" width="9" style="480"/>
    <col min="6145" max="6145" width="45.28515625" style="480" customWidth="1"/>
    <col min="6146" max="6151" width="8.42578125" style="480" customWidth="1"/>
    <col min="6152" max="6154" width="0" style="480" hidden="1" customWidth="1"/>
    <col min="6155" max="6155" width="8" style="480" customWidth="1"/>
    <col min="6156" max="6400" width="9" style="480"/>
    <col min="6401" max="6401" width="45.28515625" style="480" customWidth="1"/>
    <col min="6402" max="6407" width="8.42578125" style="480" customWidth="1"/>
    <col min="6408" max="6410" width="0" style="480" hidden="1" customWidth="1"/>
    <col min="6411" max="6411" width="8" style="480" customWidth="1"/>
    <col min="6412" max="6656" width="9" style="480"/>
    <col min="6657" max="6657" width="45.28515625" style="480" customWidth="1"/>
    <col min="6658" max="6663" width="8.42578125" style="480" customWidth="1"/>
    <col min="6664" max="6666" width="0" style="480" hidden="1" customWidth="1"/>
    <col min="6667" max="6667" width="8" style="480" customWidth="1"/>
    <col min="6668" max="6912" width="9" style="480"/>
    <col min="6913" max="6913" width="45.28515625" style="480" customWidth="1"/>
    <col min="6914" max="6919" width="8.42578125" style="480" customWidth="1"/>
    <col min="6920" max="6922" width="0" style="480" hidden="1" customWidth="1"/>
    <col min="6923" max="6923" width="8" style="480" customWidth="1"/>
    <col min="6924" max="7168" width="9" style="480"/>
    <col min="7169" max="7169" width="45.28515625" style="480" customWidth="1"/>
    <col min="7170" max="7175" width="8.42578125" style="480" customWidth="1"/>
    <col min="7176" max="7178" width="0" style="480" hidden="1" customWidth="1"/>
    <col min="7179" max="7179" width="8" style="480" customWidth="1"/>
    <col min="7180" max="7424" width="9" style="480"/>
    <col min="7425" max="7425" width="45.28515625" style="480" customWidth="1"/>
    <col min="7426" max="7431" width="8.42578125" style="480" customWidth="1"/>
    <col min="7432" max="7434" width="0" style="480" hidden="1" customWidth="1"/>
    <col min="7435" max="7435" width="8" style="480" customWidth="1"/>
    <col min="7436" max="7680" width="9" style="480"/>
    <col min="7681" max="7681" width="45.28515625" style="480" customWidth="1"/>
    <col min="7682" max="7687" width="8.42578125" style="480" customWidth="1"/>
    <col min="7688" max="7690" width="0" style="480" hidden="1" customWidth="1"/>
    <col min="7691" max="7691" width="8" style="480" customWidth="1"/>
    <col min="7692" max="7936" width="9" style="480"/>
    <col min="7937" max="7937" width="45.28515625" style="480" customWidth="1"/>
    <col min="7938" max="7943" width="8.42578125" style="480" customWidth="1"/>
    <col min="7944" max="7946" width="0" style="480" hidden="1" customWidth="1"/>
    <col min="7947" max="7947" width="8" style="480" customWidth="1"/>
    <col min="7948" max="8192" width="9" style="480"/>
    <col min="8193" max="8193" width="45.28515625" style="480" customWidth="1"/>
    <col min="8194" max="8199" width="8.42578125" style="480" customWidth="1"/>
    <col min="8200" max="8202" width="0" style="480" hidden="1" customWidth="1"/>
    <col min="8203" max="8203" width="8" style="480" customWidth="1"/>
    <col min="8204" max="8448" width="9" style="480"/>
    <col min="8449" max="8449" width="45.28515625" style="480" customWidth="1"/>
    <col min="8450" max="8455" width="8.42578125" style="480" customWidth="1"/>
    <col min="8456" max="8458" width="0" style="480" hidden="1" customWidth="1"/>
    <col min="8459" max="8459" width="8" style="480" customWidth="1"/>
    <col min="8460" max="8704" width="9" style="480"/>
    <col min="8705" max="8705" width="45.28515625" style="480" customWidth="1"/>
    <col min="8706" max="8711" width="8.42578125" style="480" customWidth="1"/>
    <col min="8712" max="8714" width="0" style="480" hidden="1" customWidth="1"/>
    <col min="8715" max="8715" width="8" style="480" customWidth="1"/>
    <col min="8716" max="8960" width="9" style="480"/>
    <col min="8961" max="8961" width="45.28515625" style="480" customWidth="1"/>
    <col min="8962" max="8967" width="8.42578125" style="480" customWidth="1"/>
    <col min="8968" max="8970" width="0" style="480" hidden="1" customWidth="1"/>
    <col min="8971" max="8971" width="8" style="480" customWidth="1"/>
    <col min="8972" max="9216" width="9" style="480"/>
    <col min="9217" max="9217" width="45.28515625" style="480" customWidth="1"/>
    <col min="9218" max="9223" width="8.42578125" style="480" customWidth="1"/>
    <col min="9224" max="9226" width="0" style="480" hidden="1" customWidth="1"/>
    <col min="9227" max="9227" width="8" style="480" customWidth="1"/>
    <col min="9228" max="9472" width="9" style="480"/>
    <col min="9473" max="9473" width="45.28515625" style="480" customWidth="1"/>
    <col min="9474" max="9479" width="8.42578125" style="480" customWidth="1"/>
    <col min="9480" max="9482" width="0" style="480" hidden="1" customWidth="1"/>
    <col min="9483" max="9483" width="8" style="480" customWidth="1"/>
    <col min="9484" max="9728" width="9" style="480"/>
    <col min="9729" max="9729" width="45.28515625" style="480" customWidth="1"/>
    <col min="9730" max="9735" width="8.42578125" style="480" customWidth="1"/>
    <col min="9736" max="9738" width="0" style="480" hidden="1" customWidth="1"/>
    <col min="9739" max="9739" width="8" style="480" customWidth="1"/>
    <col min="9740" max="9984" width="9" style="480"/>
    <col min="9985" max="9985" width="45.28515625" style="480" customWidth="1"/>
    <col min="9986" max="9991" width="8.42578125" style="480" customWidth="1"/>
    <col min="9992" max="9994" width="0" style="480" hidden="1" customWidth="1"/>
    <col min="9995" max="9995" width="8" style="480" customWidth="1"/>
    <col min="9996" max="10240" width="9" style="480"/>
    <col min="10241" max="10241" width="45.28515625" style="480" customWidth="1"/>
    <col min="10242" max="10247" width="8.42578125" style="480" customWidth="1"/>
    <col min="10248" max="10250" width="0" style="480" hidden="1" customWidth="1"/>
    <col min="10251" max="10251" width="8" style="480" customWidth="1"/>
    <col min="10252" max="10496" width="9" style="480"/>
    <col min="10497" max="10497" width="45.28515625" style="480" customWidth="1"/>
    <col min="10498" max="10503" width="8.42578125" style="480" customWidth="1"/>
    <col min="10504" max="10506" width="0" style="480" hidden="1" customWidth="1"/>
    <col min="10507" max="10507" width="8" style="480" customWidth="1"/>
    <col min="10508" max="10752" width="9" style="480"/>
    <col min="10753" max="10753" width="45.28515625" style="480" customWidth="1"/>
    <col min="10754" max="10759" width="8.42578125" style="480" customWidth="1"/>
    <col min="10760" max="10762" width="0" style="480" hidden="1" customWidth="1"/>
    <col min="10763" max="10763" width="8" style="480" customWidth="1"/>
    <col min="10764" max="11008" width="9" style="480"/>
    <col min="11009" max="11009" width="45.28515625" style="480" customWidth="1"/>
    <col min="11010" max="11015" width="8.42578125" style="480" customWidth="1"/>
    <col min="11016" max="11018" width="0" style="480" hidden="1" customWidth="1"/>
    <col min="11019" max="11019" width="8" style="480" customWidth="1"/>
    <col min="11020" max="11264" width="9" style="480"/>
    <col min="11265" max="11265" width="45.28515625" style="480" customWidth="1"/>
    <col min="11266" max="11271" width="8.42578125" style="480" customWidth="1"/>
    <col min="11272" max="11274" width="0" style="480" hidden="1" customWidth="1"/>
    <col min="11275" max="11275" width="8" style="480" customWidth="1"/>
    <col min="11276" max="11520" width="9" style="480"/>
    <col min="11521" max="11521" width="45.28515625" style="480" customWidth="1"/>
    <col min="11522" max="11527" width="8.42578125" style="480" customWidth="1"/>
    <col min="11528" max="11530" width="0" style="480" hidden="1" customWidth="1"/>
    <col min="11531" max="11531" width="8" style="480" customWidth="1"/>
    <col min="11532" max="11776" width="9" style="480"/>
    <col min="11777" max="11777" width="45.28515625" style="480" customWidth="1"/>
    <col min="11778" max="11783" width="8.42578125" style="480" customWidth="1"/>
    <col min="11784" max="11786" width="0" style="480" hidden="1" customWidth="1"/>
    <col min="11787" max="11787" width="8" style="480" customWidth="1"/>
    <col min="11788" max="12032" width="9" style="480"/>
    <col min="12033" max="12033" width="45.28515625" style="480" customWidth="1"/>
    <col min="12034" max="12039" width="8.42578125" style="480" customWidth="1"/>
    <col min="12040" max="12042" width="0" style="480" hidden="1" customWidth="1"/>
    <col min="12043" max="12043" width="8" style="480" customWidth="1"/>
    <col min="12044" max="12288" width="9" style="480"/>
    <col min="12289" max="12289" width="45.28515625" style="480" customWidth="1"/>
    <col min="12290" max="12295" width="8.42578125" style="480" customWidth="1"/>
    <col min="12296" max="12298" width="0" style="480" hidden="1" customWidth="1"/>
    <col min="12299" max="12299" width="8" style="480" customWidth="1"/>
    <col min="12300" max="12544" width="9" style="480"/>
    <col min="12545" max="12545" width="45.28515625" style="480" customWidth="1"/>
    <col min="12546" max="12551" width="8.42578125" style="480" customWidth="1"/>
    <col min="12552" max="12554" width="0" style="480" hidden="1" customWidth="1"/>
    <col min="12555" max="12555" width="8" style="480" customWidth="1"/>
    <col min="12556" max="12800" width="9" style="480"/>
    <col min="12801" max="12801" width="45.28515625" style="480" customWidth="1"/>
    <col min="12802" max="12807" width="8.42578125" style="480" customWidth="1"/>
    <col min="12808" max="12810" width="0" style="480" hidden="1" customWidth="1"/>
    <col min="12811" max="12811" width="8" style="480" customWidth="1"/>
    <col min="12812" max="13056" width="9" style="480"/>
    <col min="13057" max="13057" width="45.28515625" style="480" customWidth="1"/>
    <col min="13058" max="13063" width="8.42578125" style="480" customWidth="1"/>
    <col min="13064" max="13066" width="0" style="480" hidden="1" customWidth="1"/>
    <col min="13067" max="13067" width="8" style="480" customWidth="1"/>
    <col min="13068" max="13312" width="9" style="480"/>
    <col min="13313" max="13313" width="45.28515625" style="480" customWidth="1"/>
    <col min="13314" max="13319" width="8.42578125" style="480" customWidth="1"/>
    <col min="13320" max="13322" width="0" style="480" hidden="1" customWidth="1"/>
    <col min="13323" max="13323" width="8" style="480" customWidth="1"/>
    <col min="13324" max="13568" width="9" style="480"/>
    <col min="13569" max="13569" width="45.28515625" style="480" customWidth="1"/>
    <col min="13570" max="13575" width="8.42578125" style="480" customWidth="1"/>
    <col min="13576" max="13578" width="0" style="480" hidden="1" customWidth="1"/>
    <col min="13579" max="13579" width="8" style="480" customWidth="1"/>
    <col min="13580" max="13824" width="9" style="480"/>
    <col min="13825" max="13825" width="45.28515625" style="480" customWidth="1"/>
    <col min="13826" max="13831" width="8.42578125" style="480" customWidth="1"/>
    <col min="13832" max="13834" width="0" style="480" hidden="1" customWidth="1"/>
    <col min="13835" max="13835" width="8" style="480" customWidth="1"/>
    <col min="13836" max="14080" width="9" style="480"/>
    <col min="14081" max="14081" width="45.28515625" style="480" customWidth="1"/>
    <col min="14082" max="14087" width="8.42578125" style="480" customWidth="1"/>
    <col min="14088" max="14090" width="0" style="480" hidden="1" customWidth="1"/>
    <col min="14091" max="14091" width="8" style="480" customWidth="1"/>
    <col min="14092" max="14336" width="9" style="480"/>
    <col min="14337" max="14337" width="45.28515625" style="480" customWidth="1"/>
    <col min="14338" max="14343" width="8.42578125" style="480" customWidth="1"/>
    <col min="14344" max="14346" width="0" style="480" hidden="1" customWidth="1"/>
    <col min="14347" max="14347" width="8" style="480" customWidth="1"/>
    <col min="14348" max="14592" width="9" style="480"/>
    <col min="14593" max="14593" width="45.28515625" style="480" customWidth="1"/>
    <col min="14594" max="14599" width="8.42578125" style="480" customWidth="1"/>
    <col min="14600" max="14602" width="0" style="480" hidden="1" customWidth="1"/>
    <col min="14603" max="14603" width="8" style="480" customWidth="1"/>
    <col min="14604" max="14848" width="9" style="480"/>
    <col min="14849" max="14849" width="45.28515625" style="480" customWidth="1"/>
    <col min="14850" max="14855" width="8.42578125" style="480" customWidth="1"/>
    <col min="14856" max="14858" width="0" style="480" hidden="1" customWidth="1"/>
    <col min="14859" max="14859" width="8" style="480" customWidth="1"/>
    <col min="14860" max="15104" width="9" style="480"/>
    <col min="15105" max="15105" width="45.28515625" style="480" customWidth="1"/>
    <col min="15106" max="15111" width="8.42578125" style="480" customWidth="1"/>
    <col min="15112" max="15114" width="0" style="480" hidden="1" customWidth="1"/>
    <col min="15115" max="15115" width="8" style="480" customWidth="1"/>
    <col min="15116" max="15360" width="9" style="480"/>
    <col min="15361" max="15361" width="45.28515625" style="480" customWidth="1"/>
    <col min="15362" max="15367" width="8.42578125" style="480" customWidth="1"/>
    <col min="15368" max="15370" width="0" style="480" hidden="1" customWidth="1"/>
    <col min="15371" max="15371" width="8" style="480" customWidth="1"/>
    <col min="15372" max="15616" width="9" style="480"/>
    <col min="15617" max="15617" width="45.28515625" style="480" customWidth="1"/>
    <col min="15618" max="15623" width="8.42578125" style="480" customWidth="1"/>
    <col min="15624" max="15626" width="0" style="480" hidden="1" customWidth="1"/>
    <col min="15627" max="15627" width="8" style="480" customWidth="1"/>
    <col min="15628" max="15872" width="9" style="480"/>
    <col min="15873" max="15873" width="45.28515625" style="480" customWidth="1"/>
    <col min="15874" max="15879" width="8.42578125" style="480" customWidth="1"/>
    <col min="15880" max="15882" width="0" style="480" hidden="1" customWidth="1"/>
    <col min="15883" max="15883" width="8" style="480" customWidth="1"/>
    <col min="15884" max="16128" width="9" style="480"/>
    <col min="16129" max="16129" width="45.28515625" style="480" customWidth="1"/>
    <col min="16130" max="16135" width="8.42578125" style="480" customWidth="1"/>
    <col min="16136" max="16138" width="0" style="480" hidden="1" customWidth="1"/>
    <col min="16139" max="16139" width="8" style="480" customWidth="1"/>
    <col min="16140" max="16384" width="9" style="480"/>
  </cols>
  <sheetData>
    <row r="1" spans="1:11" ht="15.75">
      <c r="A1" s="784" t="s">
        <v>1545</v>
      </c>
      <c r="B1" s="784"/>
      <c r="C1" s="784"/>
      <c r="D1" s="784"/>
      <c r="E1" s="784"/>
      <c r="F1" s="784"/>
      <c r="G1" s="784"/>
    </row>
    <row r="2" spans="1:11" s="481" customFormat="1" ht="15.75">
      <c r="A2" s="784" t="s">
        <v>1546</v>
      </c>
      <c r="B2" s="784"/>
      <c r="C2" s="784"/>
      <c r="D2" s="784"/>
      <c r="E2" s="784"/>
      <c r="F2" s="784"/>
      <c r="G2" s="784"/>
    </row>
    <row r="3" spans="1:11" s="481" customFormat="1" ht="15.75">
      <c r="A3" s="481" t="s">
        <v>938</v>
      </c>
      <c r="B3" s="491"/>
      <c r="D3" s="482"/>
      <c r="F3" s="491"/>
      <c r="G3" s="482" t="s">
        <v>939</v>
      </c>
    </row>
    <row r="4" spans="1:11" ht="30" customHeight="1">
      <c r="A4" s="1018"/>
      <c r="B4" s="34"/>
      <c r="C4" s="1914" t="s">
        <v>940</v>
      </c>
      <c r="D4" s="1915"/>
      <c r="E4" s="1914" t="s">
        <v>941</v>
      </c>
      <c r="F4" s="1915"/>
      <c r="G4" s="1019" t="s">
        <v>942</v>
      </c>
    </row>
    <row r="5" spans="1:11" ht="47.25" customHeight="1">
      <c r="A5" s="209" t="s">
        <v>943</v>
      </c>
      <c r="B5" s="1020" t="s">
        <v>944</v>
      </c>
      <c r="C5" s="1916"/>
      <c r="D5" s="1917"/>
      <c r="E5" s="1916"/>
      <c r="F5" s="1917"/>
      <c r="G5" s="1021" t="s">
        <v>945</v>
      </c>
    </row>
    <row r="6" spans="1:11" ht="50.25" customHeight="1">
      <c r="A6" s="1022"/>
      <c r="B6" s="217"/>
      <c r="C6" s="803" t="s">
        <v>946</v>
      </c>
      <c r="D6" s="803" t="s">
        <v>947</v>
      </c>
      <c r="E6" s="803" t="s">
        <v>101</v>
      </c>
      <c r="F6" s="1023" t="s">
        <v>948</v>
      </c>
      <c r="G6" s="217"/>
    </row>
    <row r="7" spans="1:11" ht="50.1" customHeight="1">
      <c r="A7" s="1024" t="s">
        <v>949</v>
      </c>
      <c r="B7" s="1025">
        <f>D7+C7</f>
        <v>11606</v>
      </c>
      <c r="C7" s="1026">
        <v>6352</v>
      </c>
      <c r="D7" s="1026">
        <v>5254</v>
      </c>
      <c r="E7" s="1027">
        <v>10912</v>
      </c>
      <c r="F7" s="1028">
        <v>694</v>
      </c>
      <c r="G7" s="1029">
        <v>2039</v>
      </c>
      <c r="H7" s="1030">
        <f>E7+F7</f>
        <v>11606</v>
      </c>
      <c r="I7" s="1030">
        <f>H7-B7</f>
        <v>0</v>
      </c>
    </row>
    <row r="8" spans="1:11" ht="50.1" customHeight="1">
      <c r="A8" s="1024" t="s">
        <v>950</v>
      </c>
      <c r="B8" s="1025">
        <f>D8+C8</f>
        <v>3590</v>
      </c>
      <c r="C8" s="1026">
        <v>1928</v>
      </c>
      <c r="D8" s="1026">
        <v>1662</v>
      </c>
      <c r="E8" s="1027">
        <v>3291</v>
      </c>
      <c r="F8" s="1028">
        <v>299</v>
      </c>
      <c r="G8" s="1031">
        <v>7552</v>
      </c>
      <c r="H8" s="1030">
        <f>E8+F8</f>
        <v>3590</v>
      </c>
      <c r="I8" s="1030">
        <f>H8-B8</f>
        <v>0</v>
      </c>
    </row>
    <row r="9" spans="1:11" ht="50.1" customHeight="1">
      <c r="A9" s="1032" t="s">
        <v>951</v>
      </c>
      <c r="B9" s="1033">
        <f>D9+C9</f>
        <v>3074</v>
      </c>
      <c r="C9" s="1034">
        <v>1895</v>
      </c>
      <c r="D9" s="1034">
        <v>1179</v>
      </c>
      <c r="E9" s="1035">
        <v>1102</v>
      </c>
      <c r="F9" s="1036">
        <v>1972</v>
      </c>
      <c r="G9" s="1037">
        <v>219</v>
      </c>
      <c r="H9" s="1030">
        <f>E9+F9</f>
        <v>3074</v>
      </c>
      <c r="I9" s="1030">
        <f>H9-B9</f>
        <v>0</v>
      </c>
    </row>
    <row r="10" spans="1:11" ht="50.1" customHeight="1">
      <c r="A10" s="1038" t="s">
        <v>952</v>
      </c>
      <c r="B10" s="487">
        <f>D10+C10</f>
        <v>18270</v>
      </c>
      <c r="C10" s="487">
        <f>SUM(C7:C9)</f>
        <v>10175</v>
      </c>
      <c r="D10" s="487">
        <f>SUM(D7:D9)</f>
        <v>8095</v>
      </c>
      <c r="E10" s="487">
        <f>SUM(E7:E9)</f>
        <v>15305</v>
      </c>
      <c r="F10" s="1039">
        <f>SUM(F7:F9)</f>
        <v>2965</v>
      </c>
      <c r="G10" s="1040">
        <f>SUM(G7:G9)</f>
        <v>9810</v>
      </c>
      <c r="H10" s="1030">
        <f>E10+F10</f>
        <v>18270</v>
      </c>
      <c r="I10" s="1030">
        <f>H10-B10</f>
        <v>0</v>
      </c>
    </row>
    <row r="11" spans="1:11">
      <c r="A11" s="1041"/>
      <c r="B11" s="1042" t="s">
        <v>51</v>
      </c>
      <c r="C11" s="1042"/>
      <c r="D11" s="1042"/>
      <c r="E11" s="1042"/>
      <c r="F11" s="1042"/>
      <c r="G11" s="1043" t="s">
        <v>953</v>
      </c>
    </row>
    <row r="12" spans="1:11">
      <c r="K12" s="1044"/>
    </row>
    <row r="13" spans="1:11">
      <c r="K13" s="1044"/>
    </row>
    <row r="14" spans="1:11" s="999" customFormat="1" ht="33">
      <c r="A14" s="1016"/>
      <c r="B14" s="1017"/>
      <c r="C14" s="1017"/>
      <c r="D14" s="1017"/>
      <c r="E14" s="1017"/>
    </row>
    <row r="22" spans="5:6">
      <c r="E22" s="491"/>
      <c r="F22" s="491"/>
    </row>
    <row r="23" spans="5:6">
      <c r="E23" s="491"/>
      <c r="F23" s="491"/>
    </row>
    <row r="24" spans="5:6">
      <c r="E24" s="491"/>
      <c r="F24" s="491"/>
    </row>
    <row r="25" spans="5:6">
      <c r="E25" s="491"/>
      <c r="F25" s="491"/>
    </row>
    <row r="26" spans="5:6">
      <c r="E26" s="491"/>
      <c r="F26" s="491"/>
    </row>
    <row r="27" spans="5:6">
      <c r="E27" s="491"/>
      <c r="F27" s="491"/>
    </row>
  </sheetData>
  <mergeCells count="2">
    <mergeCell ref="C4:D5"/>
    <mergeCell ref="E4:F5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2" orientation="portrait" r:id="rId1"/>
  <headerFooter alignWithMargins="0"/>
  <colBreaks count="1" manualBreakCount="1">
    <brk id="7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:O69"/>
  <sheetViews>
    <sheetView rightToLeft="1" zoomScaleNormal="100" workbookViewId="0">
      <selection activeCell="U28" sqref="U28"/>
    </sheetView>
  </sheetViews>
  <sheetFormatPr defaultRowHeight="15"/>
  <cols>
    <col min="1" max="1" width="16.140625" style="495" customWidth="1"/>
    <col min="2" max="2" width="20" style="495" customWidth="1"/>
    <col min="3" max="3" width="12.42578125" style="495" customWidth="1"/>
    <col min="4" max="4" width="12.28515625" style="495" customWidth="1"/>
    <col min="5" max="5" width="14.140625" style="495" customWidth="1"/>
    <col min="6" max="6" width="11.42578125" style="495" customWidth="1"/>
    <col min="7" max="12" width="9" style="495"/>
    <col min="13" max="13" width="15.7109375" style="495" customWidth="1"/>
    <col min="14" max="14" width="20.42578125" style="495" customWidth="1"/>
    <col min="15" max="15" width="11.85546875" style="495" customWidth="1"/>
    <col min="16" max="16" width="12.85546875" style="495" customWidth="1"/>
    <col min="17" max="17" width="13.28515625" style="495" customWidth="1"/>
    <col min="18" max="18" width="13" style="495" customWidth="1"/>
    <col min="19" max="256" width="9" style="495"/>
    <col min="257" max="257" width="16.140625" style="495" customWidth="1"/>
    <col min="258" max="258" width="20" style="495" customWidth="1"/>
    <col min="259" max="259" width="12.42578125" style="495" customWidth="1"/>
    <col min="260" max="260" width="12.28515625" style="495" customWidth="1"/>
    <col min="261" max="261" width="14.140625" style="495" customWidth="1"/>
    <col min="262" max="262" width="11.42578125" style="495" customWidth="1"/>
    <col min="263" max="268" width="9" style="495"/>
    <col min="269" max="269" width="15.7109375" style="495" customWidth="1"/>
    <col min="270" max="270" width="20.42578125" style="495" customWidth="1"/>
    <col min="271" max="271" width="11.85546875" style="495" customWidth="1"/>
    <col min="272" max="272" width="12.85546875" style="495" customWidth="1"/>
    <col min="273" max="273" width="13.28515625" style="495" customWidth="1"/>
    <col min="274" max="274" width="13" style="495" customWidth="1"/>
    <col min="275" max="512" width="9" style="495"/>
    <col min="513" max="513" width="16.140625" style="495" customWidth="1"/>
    <col min="514" max="514" width="20" style="495" customWidth="1"/>
    <col min="515" max="515" width="12.42578125" style="495" customWidth="1"/>
    <col min="516" max="516" width="12.28515625" style="495" customWidth="1"/>
    <col min="517" max="517" width="14.140625" style="495" customWidth="1"/>
    <col min="518" max="518" width="11.42578125" style="495" customWidth="1"/>
    <col min="519" max="524" width="9" style="495"/>
    <col min="525" max="525" width="15.7109375" style="495" customWidth="1"/>
    <col min="526" max="526" width="20.42578125" style="495" customWidth="1"/>
    <col min="527" max="527" width="11.85546875" style="495" customWidth="1"/>
    <col min="528" max="528" width="12.85546875" style="495" customWidth="1"/>
    <col min="529" max="529" width="13.28515625" style="495" customWidth="1"/>
    <col min="530" max="530" width="13" style="495" customWidth="1"/>
    <col min="531" max="768" width="9" style="495"/>
    <col min="769" max="769" width="16.140625" style="495" customWidth="1"/>
    <col min="770" max="770" width="20" style="495" customWidth="1"/>
    <col min="771" max="771" width="12.42578125" style="495" customWidth="1"/>
    <col min="772" max="772" width="12.28515625" style="495" customWidth="1"/>
    <col min="773" max="773" width="14.140625" style="495" customWidth="1"/>
    <col min="774" max="774" width="11.42578125" style="495" customWidth="1"/>
    <col min="775" max="780" width="9" style="495"/>
    <col min="781" max="781" width="15.7109375" style="495" customWidth="1"/>
    <col min="782" max="782" width="20.42578125" style="495" customWidth="1"/>
    <col min="783" max="783" width="11.85546875" style="495" customWidth="1"/>
    <col min="784" max="784" width="12.85546875" style="495" customWidth="1"/>
    <col min="785" max="785" width="13.28515625" style="495" customWidth="1"/>
    <col min="786" max="786" width="13" style="495" customWidth="1"/>
    <col min="787" max="1024" width="9" style="495"/>
    <col min="1025" max="1025" width="16.140625" style="495" customWidth="1"/>
    <col min="1026" max="1026" width="20" style="495" customWidth="1"/>
    <col min="1027" max="1027" width="12.42578125" style="495" customWidth="1"/>
    <col min="1028" max="1028" width="12.28515625" style="495" customWidth="1"/>
    <col min="1029" max="1029" width="14.140625" style="495" customWidth="1"/>
    <col min="1030" max="1030" width="11.42578125" style="495" customWidth="1"/>
    <col min="1031" max="1036" width="9" style="495"/>
    <col min="1037" max="1037" width="15.7109375" style="495" customWidth="1"/>
    <col min="1038" max="1038" width="20.42578125" style="495" customWidth="1"/>
    <col min="1039" max="1039" width="11.85546875" style="495" customWidth="1"/>
    <col min="1040" max="1040" width="12.85546875" style="495" customWidth="1"/>
    <col min="1041" max="1041" width="13.28515625" style="495" customWidth="1"/>
    <col min="1042" max="1042" width="13" style="495" customWidth="1"/>
    <col min="1043" max="1280" width="9" style="495"/>
    <col min="1281" max="1281" width="16.140625" style="495" customWidth="1"/>
    <col min="1282" max="1282" width="20" style="495" customWidth="1"/>
    <col min="1283" max="1283" width="12.42578125" style="495" customWidth="1"/>
    <col min="1284" max="1284" width="12.28515625" style="495" customWidth="1"/>
    <col min="1285" max="1285" width="14.140625" style="495" customWidth="1"/>
    <col min="1286" max="1286" width="11.42578125" style="495" customWidth="1"/>
    <col min="1287" max="1292" width="9" style="495"/>
    <col min="1293" max="1293" width="15.7109375" style="495" customWidth="1"/>
    <col min="1294" max="1294" width="20.42578125" style="495" customWidth="1"/>
    <col min="1295" max="1295" width="11.85546875" style="495" customWidth="1"/>
    <col min="1296" max="1296" width="12.85546875" style="495" customWidth="1"/>
    <col min="1297" max="1297" width="13.28515625" style="495" customWidth="1"/>
    <col min="1298" max="1298" width="13" style="495" customWidth="1"/>
    <col min="1299" max="1536" width="9" style="495"/>
    <col min="1537" max="1537" width="16.140625" style="495" customWidth="1"/>
    <col min="1538" max="1538" width="20" style="495" customWidth="1"/>
    <col min="1539" max="1539" width="12.42578125" style="495" customWidth="1"/>
    <col min="1540" max="1540" width="12.28515625" style="495" customWidth="1"/>
    <col min="1541" max="1541" width="14.140625" style="495" customWidth="1"/>
    <col min="1542" max="1542" width="11.42578125" style="495" customWidth="1"/>
    <col min="1543" max="1548" width="9" style="495"/>
    <col min="1549" max="1549" width="15.7109375" style="495" customWidth="1"/>
    <col min="1550" max="1550" width="20.42578125" style="495" customWidth="1"/>
    <col min="1551" max="1551" width="11.85546875" style="495" customWidth="1"/>
    <col min="1552" max="1552" width="12.85546875" style="495" customWidth="1"/>
    <col min="1553" max="1553" width="13.28515625" style="495" customWidth="1"/>
    <col min="1554" max="1554" width="13" style="495" customWidth="1"/>
    <col min="1555" max="1792" width="9" style="495"/>
    <col min="1793" max="1793" width="16.140625" style="495" customWidth="1"/>
    <col min="1794" max="1794" width="20" style="495" customWidth="1"/>
    <col min="1795" max="1795" width="12.42578125" style="495" customWidth="1"/>
    <col min="1796" max="1796" width="12.28515625" style="495" customWidth="1"/>
    <col min="1797" max="1797" width="14.140625" style="495" customWidth="1"/>
    <col min="1798" max="1798" width="11.42578125" style="495" customWidth="1"/>
    <col min="1799" max="1804" width="9" style="495"/>
    <col min="1805" max="1805" width="15.7109375" style="495" customWidth="1"/>
    <col min="1806" max="1806" width="20.42578125" style="495" customWidth="1"/>
    <col min="1807" max="1807" width="11.85546875" style="495" customWidth="1"/>
    <col min="1808" max="1808" width="12.85546875" style="495" customWidth="1"/>
    <col min="1809" max="1809" width="13.28515625" style="495" customWidth="1"/>
    <col min="1810" max="1810" width="13" style="495" customWidth="1"/>
    <col min="1811" max="2048" width="9" style="495"/>
    <col min="2049" max="2049" width="16.140625" style="495" customWidth="1"/>
    <col min="2050" max="2050" width="20" style="495" customWidth="1"/>
    <col min="2051" max="2051" width="12.42578125" style="495" customWidth="1"/>
    <col min="2052" max="2052" width="12.28515625" style="495" customWidth="1"/>
    <col min="2053" max="2053" width="14.140625" style="495" customWidth="1"/>
    <col min="2054" max="2054" width="11.42578125" style="495" customWidth="1"/>
    <col min="2055" max="2060" width="9" style="495"/>
    <col min="2061" max="2061" width="15.7109375" style="495" customWidth="1"/>
    <col min="2062" max="2062" width="20.42578125" style="495" customWidth="1"/>
    <col min="2063" max="2063" width="11.85546875" style="495" customWidth="1"/>
    <col min="2064" max="2064" width="12.85546875" style="495" customWidth="1"/>
    <col min="2065" max="2065" width="13.28515625" style="495" customWidth="1"/>
    <col min="2066" max="2066" width="13" style="495" customWidth="1"/>
    <col min="2067" max="2304" width="9" style="495"/>
    <col min="2305" max="2305" width="16.140625" style="495" customWidth="1"/>
    <col min="2306" max="2306" width="20" style="495" customWidth="1"/>
    <col min="2307" max="2307" width="12.42578125" style="495" customWidth="1"/>
    <col min="2308" max="2308" width="12.28515625" style="495" customWidth="1"/>
    <col min="2309" max="2309" width="14.140625" style="495" customWidth="1"/>
    <col min="2310" max="2310" width="11.42578125" style="495" customWidth="1"/>
    <col min="2311" max="2316" width="9" style="495"/>
    <col min="2317" max="2317" width="15.7109375" style="495" customWidth="1"/>
    <col min="2318" max="2318" width="20.42578125" style="495" customWidth="1"/>
    <col min="2319" max="2319" width="11.85546875" style="495" customWidth="1"/>
    <col min="2320" max="2320" width="12.85546875" style="495" customWidth="1"/>
    <col min="2321" max="2321" width="13.28515625" style="495" customWidth="1"/>
    <col min="2322" max="2322" width="13" style="495" customWidth="1"/>
    <col min="2323" max="2560" width="9" style="495"/>
    <col min="2561" max="2561" width="16.140625" style="495" customWidth="1"/>
    <col min="2562" max="2562" width="20" style="495" customWidth="1"/>
    <col min="2563" max="2563" width="12.42578125" style="495" customWidth="1"/>
    <col min="2564" max="2564" width="12.28515625" style="495" customWidth="1"/>
    <col min="2565" max="2565" width="14.140625" style="495" customWidth="1"/>
    <col min="2566" max="2566" width="11.42578125" style="495" customWidth="1"/>
    <col min="2567" max="2572" width="9" style="495"/>
    <col min="2573" max="2573" width="15.7109375" style="495" customWidth="1"/>
    <col min="2574" max="2574" width="20.42578125" style="495" customWidth="1"/>
    <col min="2575" max="2575" width="11.85546875" style="495" customWidth="1"/>
    <col min="2576" max="2576" width="12.85546875" style="495" customWidth="1"/>
    <col min="2577" max="2577" width="13.28515625" style="495" customWidth="1"/>
    <col min="2578" max="2578" width="13" style="495" customWidth="1"/>
    <col min="2579" max="2816" width="9" style="495"/>
    <col min="2817" max="2817" width="16.140625" style="495" customWidth="1"/>
    <col min="2818" max="2818" width="20" style="495" customWidth="1"/>
    <col min="2819" max="2819" width="12.42578125" style="495" customWidth="1"/>
    <col min="2820" max="2820" width="12.28515625" style="495" customWidth="1"/>
    <col min="2821" max="2821" width="14.140625" style="495" customWidth="1"/>
    <col min="2822" max="2822" width="11.42578125" style="495" customWidth="1"/>
    <col min="2823" max="2828" width="9" style="495"/>
    <col min="2829" max="2829" width="15.7109375" style="495" customWidth="1"/>
    <col min="2830" max="2830" width="20.42578125" style="495" customWidth="1"/>
    <col min="2831" max="2831" width="11.85546875" style="495" customWidth="1"/>
    <col min="2832" max="2832" width="12.85546875" style="495" customWidth="1"/>
    <col min="2833" max="2833" width="13.28515625" style="495" customWidth="1"/>
    <col min="2834" max="2834" width="13" style="495" customWidth="1"/>
    <col min="2835" max="3072" width="9" style="495"/>
    <col min="3073" max="3073" width="16.140625" style="495" customWidth="1"/>
    <col min="3074" max="3074" width="20" style="495" customWidth="1"/>
    <col min="3075" max="3075" width="12.42578125" style="495" customWidth="1"/>
    <col min="3076" max="3076" width="12.28515625" style="495" customWidth="1"/>
    <col min="3077" max="3077" width="14.140625" style="495" customWidth="1"/>
    <col min="3078" max="3078" width="11.42578125" style="495" customWidth="1"/>
    <col min="3079" max="3084" width="9" style="495"/>
    <col min="3085" max="3085" width="15.7109375" style="495" customWidth="1"/>
    <col min="3086" max="3086" width="20.42578125" style="495" customWidth="1"/>
    <col min="3087" max="3087" width="11.85546875" style="495" customWidth="1"/>
    <col min="3088" max="3088" width="12.85546875" style="495" customWidth="1"/>
    <col min="3089" max="3089" width="13.28515625" style="495" customWidth="1"/>
    <col min="3090" max="3090" width="13" style="495" customWidth="1"/>
    <col min="3091" max="3328" width="9" style="495"/>
    <col min="3329" max="3329" width="16.140625" style="495" customWidth="1"/>
    <col min="3330" max="3330" width="20" style="495" customWidth="1"/>
    <col min="3331" max="3331" width="12.42578125" style="495" customWidth="1"/>
    <col min="3332" max="3332" width="12.28515625" style="495" customWidth="1"/>
    <col min="3333" max="3333" width="14.140625" style="495" customWidth="1"/>
    <col min="3334" max="3334" width="11.42578125" style="495" customWidth="1"/>
    <col min="3335" max="3340" width="9" style="495"/>
    <col min="3341" max="3341" width="15.7109375" style="495" customWidth="1"/>
    <col min="3342" max="3342" width="20.42578125" style="495" customWidth="1"/>
    <col min="3343" max="3343" width="11.85546875" style="495" customWidth="1"/>
    <col min="3344" max="3344" width="12.85546875" style="495" customWidth="1"/>
    <col min="3345" max="3345" width="13.28515625" style="495" customWidth="1"/>
    <col min="3346" max="3346" width="13" style="495" customWidth="1"/>
    <col min="3347" max="3584" width="9" style="495"/>
    <col min="3585" max="3585" width="16.140625" style="495" customWidth="1"/>
    <col min="3586" max="3586" width="20" style="495" customWidth="1"/>
    <col min="3587" max="3587" width="12.42578125" style="495" customWidth="1"/>
    <col min="3588" max="3588" width="12.28515625" style="495" customWidth="1"/>
    <col min="3589" max="3589" width="14.140625" style="495" customWidth="1"/>
    <col min="3590" max="3590" width="11.42578125" style="495" customWidth="1"/>
    <col min="3591" max="3596" width="9" style="495"/>
    <col min="3597" max="3597" width="15.7109375" style="495" customWidth="1"/>
    <col min="3598" max="3598" width="20.42578125" style="495" customWidth="1"/>
    <col min="3599" max="3599" width="11.85546875" style="495" customWidth="1"/>
    <col min="3600" max="3600" width="12.85546875" style="495" customWidth="1"/>
    <col min="3601" max="3601" width="13.28515625" style="495" customWidth="1"/>
    <col min="3602" max="3602" width="13" style="495" customWidth="1"/>
    <col min="3603" max="3840" width="9" style="495"/>
    <col min="3841" max="3841" width="16.140625" style="495" customWidth="1"/>
    <col min="3842" max="3842" width="20" style="495" customWidth="1"/>
    <col min="3843" max="3843" width="12.42578125" style="495" customWidth="1"/>
    <col min="3844" max="3844" width="12.28515625" style="495" customWidth="1"/>
    <col min="3845" max="3845" width="14.140625" style="495" customWidth="1"/>
    <col min="3846" max="3846" width="11.42578125" style="495" customWidth="1"/>
    <col min="3847" max="3852" width="9" style="495"/>
    <col min="3853" max="3853" width="15.7109375" style="495" customWidth="1"/>
    <col min="3854" max="3854" width="20.42578125" style="495" customWidth="1"/>
    <col min="3855" max="3855" width="11.85546875" style="495" customWidth="1"/>
    <col min="3856" max="3856" width="12.85546875" style="495" customWidth="1"/>
    <col min="3857" max="3857" width="13.28515625" style="495" customWidth="1"/>
    <col min="3858" max="3858" width="13" style="495" customWidth="1"/>
    <col min="3859" max="4096" width="9" style="495"/>
    <col min="4097" max="4097" width="16.140625" style="495" customWidth="1"/>
    <col min="4098" max="4098" width="20" style="495" customWidth="1"/>
    <col min="4099" max="4099" width="12.42578125" style="495" customWidth="1"/>
    <col min="4100" max="4100" width="12.28515625" style="495" customWidth="1"/>
    <col min="4101" max="4101" width="14.140625" style="495" customWidth="1"/>
    <col min="4102" max="4102" width="11.42578125" style="495" customWidth="1"/>
    <col min="4103" max="4108" width="9" style="495"/>
    <col min="4109" max="4109" width="15.7109375" style="495" customWidth="1"/>
    <col min="4110" max="4110" width="20.42578125" style="495" customWidth="1"/>
    <col min="4111" max="4111" width="11.85546875" style="495" customWidth="1"/>
    <col min="4112" max="4112" width="12.85546875" style="495" customWidth="1"/>
    <col min="4113" max="4113" width="13.28515625" style="495" customWidth="1"/>
    <col min="4114" max="4114" width="13" style="495" customWidth="1"/>
    <col min="4115" max="4352" width="9" style="495"/>
    <col min="4353" max="4353" width="16.140625" style="495" customWidth="1"/>
    <col min="4354" max="4354" width="20" style="495" customWidth="1"/>
    <col min="4355" max="4355" width="12.42578125" style="495" customWidth="1"/>
    <col min="4356" max="4356" width="12.28515625" style="495" customWidth="1"/>
    <col min="4357" max="4357" width="14.140625" style="495" customWidth="1"/>
    <col min="4358" max="4358" width="11.42578125" style="495" customWidth="1"/>
    <col min="4359" max="4364" width="9" style="495"/>
    <col min="4365" max="4365" width="15.7109375" style="495" customWidth="1"/>
    <col min="4366" max="4366" width="20.42578125" style="495" customWidth="1"/>
    <col min="4367" max="4367" width="11.85546875" style="495" customWidth="1"/>
    <col min="4368" max="4368" width="12.85546875" style="495" customWidth="1"/>
    <col min="4369" max="4369" width="13.28515625" style="495" customWidth="1"/>
    <col min="4370" max="4370" width="13" style="495" customWidth="1"/>
    <col min="4371" max="4608" width="9" style="495"/>
    <col min="4609" max="4609" width="16.140625" style="495" customWidth="1"/>
    <col min="4610" max="4610" width="20" style="495" customWidth="1"/>
    <col min="4611" max="4611" width="12.42578125" style="495" customWidth="1"/>
    <col min="4612" max="4612" width="12.28515625" style="495" customWidth="1"/>
    <col min="4613" max="4613" width="14.140625" style="495" customWidth="1"/>
    <col min="4614" max="4614" width="11.42578125" style="495" customWidth="1"/>
    <col min="4615" max="4620" width="9" style="495"/>
    <col min="4621" max="4621" width="15.7109375" style="495" customWidth="1"/>
    <col min="4622" max="4622" width="20.42578125" style="495" customWidth="1"/>
    <col min="4623" max="4623" width="11.85546875" style="495" customWidth="1"/>
    <col min="4624" max="4624" width="12.85546875" style="495" customWidth="1"/>
    <col min="4625" max="4625" width="13.28515625" style="495" customWidth="1"/>
    <col min="4626" max="4626" width="13" style="495" customWidth="1"/>
    <col min="4627" max="4864" width="9" style="495"/>
    <col min="4865" max="4865" width="16.140625" style="495" customWidth="1"/>
    <col min="4866" max="4866" width="20" style="495" customWidth="1"/>
    <col min="4867" max="4867" width="12.42578125" style="495" customWidth="1"/>
    <col min="4868" max="4868" width="12.28515625" style="495" customWidth="1"/>
    <col min="4869" max="4869" width="14.140625" style="495" customWidth="1"/>
    <col min="4870" max="4870" width="11.42578125" style="495" customWidth="1"/>
    <col min="4871" max="4876" width="9" style="495"/>
    <col min="4877" max="4877" width="15.7109375" style="495" customWidth="1"/>
    <col min="4878" max="4878" width="20.42578125" style="495" customWidth="1"/>
    <col min="4879" max="4879" width="11.85546875" style="495" customWidth="1"/>
    <col min="4880" max="4880" width="12.85546875" style="495" customWidth="1"/>
    <col min="4881" max="4881" width="13.28515625" style="495" customWidth="1"/>
    <col min="4882" max="4882" width="13" style="495" customWidth="1"/>
    <col min="4883" max="5120" width="9" style="495"/>
    <col min="5121" max="5121" width="16.140625" style="495" customWidth="1"/>
    <col min="5122" max="5122" width="20" style="495" customWidth="1"/>
    <col min="5123" max="5123" width="12.42578125" style="495" customWidth="1"/>
    <col min="5124" max="5124" width="12.28515625" style="495" customWidth="1"/>
    <col min="5125" max="5125" width="14.140625" style="495" customWidth="1"/>
    <col min="5126" max="5126" width="11.42578125" style="495" customWidth="1"/>
    <col min="5127" max="5132" width="9" style="495"/>
    <col min="5133" max="5133" width="15.7109375" style="495" customWidth="1"/>
    <col min="5134" max="5134" width="20.42578125" style="495" customWidth="1"/>
    <col min="5135" max="5135" width="11.85546875" style="495" customWidth="1"/>
    <col min="5136" max="5136" width="12.85546875" style="495" customWidth="1"/>
    <col min="5137" max="5137" width="13.28515625" style="495" customWidth="1"/>
    <col min="5138" max="5138" width="13" style="495" customWidth="1"/>
    <col min="5139" max="5376" width="9" style="495"/>
    <col min="5377" max="5377" width="16.140625" style="495" customWidth="1"/>
    <col min="5378" max="5378" width="20" style="495" customWidth="1"/>
    <col min="5379" max="5379" width="12.42578125" style="495" customWidth="1"/>
    <col min="5380" max="5380" width="12.28515625" style="495" customWidth="1"/>
    <col min="5381" max="5381" width="14.140625" style="495" customWidth="1"/>
    <col min="5382" max="5382" width="11.42578125" style="495" customWidth="1"/>
    <col min="5383" max="5388" width="9" style="495"/>
    <col min="5389" max="5389" width="15.7109375" style="495" customWidth="1"/>
    <col min="5390" max="5390" width="20.42578125" style="495" customWidth="1"/>
    <col min="5391" max="5391" width="11.85546875" style="495" customWidth="1"/>
    <col min="5392" max="5392" width="12.85546875" style="495" customWidth="1"/>
    <col min="5393" max="5393" width="13.28515625" style="495" customWidth="1"/>
    <col min="5394" max="5394" width="13" style="495" customWidth="1"/>
    <col min="5395" max="5632" width="9" style="495"/>
    <col min="5633" max="5633" width="16.140625" style="495" customWidth="1"/>
    <col min="5634" max="5634" width="20" style="495" customWidth="1"/>
    <col min="5635" max="5635" width="12.42578125" style="495" customWidth="1"/>
    <col min="5636" max="5636" width="12.28515625" style="495" customWidth="1"/>
    <col min="5637" max="5637" width="14.140625" style="495" customWidth="1"/>
    <col min="5638" max="5638" width="11.42578125" style="495" customWidth="1"/>
    <col min="5639" max="5644" width="9" style="495"/>
    <col min="5645" max="5645" width="15.7109375" style="495" customWidth="1"/>
    <col min="5646" max="5646" width="20.42578125" style="495" customWidth="1"/>
    <col min="5647" max="5647" width="11.85546875" style="495" customWidth="1"/>
    <col min="5648" max="5648" width="12.85546875" style="495" customWidth="1"/>
    <col min="5649" max="5649" width="13.28515625" style="495" customWidth="1"/>
    <col min="5650" max="5650" width="13" style="495" customWidth="1"/>
    <col min="5651" max="5888" width="9" style="495"/>
    <col min="5889" max="5889" width="16.140625" style="495" customWidth="1"/>
    <col min="5890" max="5890" width="20" style="495" customWidth="1"/>
    <col min="5891" max="5891" width="12.42578125" style="495" customWidth="1"/>
    <col min="5892" max="5892" width="12.28515625" style="495" customWidth="1"/>
    <col min="5893" max="5893" width="14.140625" style="495" customWidth="1"/>
    <col min="5894" max="5894" width="11.42578125" style="495" customWidth="1"/>
    <col min="5895" max="5900" width="9" style="495"/>
    <col min="5901" max="5901" width="15.7109375" style="495" customWidth="1"/>
    <col min="5902" max="5902" width="20.42578125" style="495" customWidth="1"/>
    <col min="5903" max="5903" width="11.85546875" style="495" customWidth="1"/>
    <col min="5904" max="5904" width="12.85546875" style="495" customWidth="1"/>
    <col min="5905" max="5905" width="13.28515625" style="495" customWidth="1"/>
    <col min="5906" max="5906" width="13" style="495" customWidth="1"/>
    <col min="5907" max="6144" width="9" style="495"/>
    <col min="6145" max="6145" width="16.140625" style="495" customWidth="1"/>
    <col min="6146" max="6146" width="20" style="495" customWidth="1"/>
    <col min="6147" max="6147" width="12.42578125" style="495" customWidth="1"/>
    <col min="6148" max="6148" width="12.28515625" style="495" customWidth="1"/>
    <col min="6149" max="6149" width="14.140625" style="495" customWidth="1"/>
    <col min="6150" max="6150" width="11.42578125" style="495" customWidth="1"/>
    <col min="6151" max="6156" width="9" style="495"/>
    <col min="6157" max="6157" width="15.7109375" style="495" customWidth="1"/>
    <col min="6158" max="6158" width="20.42578125" style="495" customWidth="1"/>
    <col min="6159" max="6159" width="11.85546875" style="495" customWidth="1"/>
    <col min="6160" max="6160" width="12.85546875" style="495" customWidth="1"/>
    <col min="6161" max="6161" width="13.28515625" style="495" customWidth="1"/>
    <col min="6162" max="6162" width="13" style="495" customWidth="1"/>
    <col min="6163" max="6400" width="9" style="495"/>
    <col min="6401" max="6401" width="16.140625" style="495" customWidth="1"/>
    <col min="6402" max="6402" width="20" style="495" customWidth="1"/>
    <col min="6403" max="6403" width="12.42578125" style="495" customWidth="1"/>
    <col min="6404" max="6404" width="12.28515625" style="495" customWidth="1"/>
    <col min="6405" max="6405" width="14.140625" style="495" customWidth="1"/>
    <col min="6406" max="6406" width="11.42578125" style="495" customWidth="1"/>
    <col min="6407" max="6412" width="9" style="495"/>
    <col min="6413" max="6413" width="15.7109375" style="495" customWidth="1"/>
    <col min="6414" max="6414" width="20.42578125" style="495" customWidth="1"/>
    <col min="6415" max="6415" width="11.85546875" style="495" customWidth="1"/>
    <col min="6416" max="6416" width="12.85546875" style="495" customWidth="1"/>
    <col min="6417" max="6417" width="13.28515625" style="495" customWidth="1"/>
    <col min="6418" max="6418" width="13" style="495" customWidth="1"/>
    <col min="6419" max="6656" width="9" style="495"/>
    <col min="6657" max="6657" width="16.140625" style="495" customWidth="1"/>
    <col min="6658" max="6658" width="20" style="495" customWidth="1"/>
    <col min="6659" max="6659" width="12.42578125" style="495" customWidth="1"/>
    <col min="6660" max="6660" width="12.28515625" style="495" customWidth="1"/>
    <col min="6661" max="6661" width="14.140625" style="495" customWidth="1"/>
    <col min="6662" max="6662" width="11.42578125" style="495" customWidth="1"/>
    <col min="6663" max="6668" width="9" style="495"/>
    <col min="6669" max="6669" width="15.7109375" style="495" customWidth="1"/>
    <col min="6670" max="6670" width="20.42578125" style="495" customWidth="1"/>
    <col min="6671" max="6671" width="11.85546875" style="495" customWidth="1"/>
    <col min="6672" max="6672" width="12.85546875" style="495" customWidth="1"/>
    <col min="6673" max="6673" width="13.28515625" style="495" customWidth="1"/>
    <col min="6674" max="6674" width="13" style="495" customWidth="1"/>
    <col min="6675" max="6912" width="9" style="495"/>
    <col min="6913" max="6913" width="16.140625" style="495" customWidth="1"/>
    <col min="6914" max="6914" width="20" style="495" customWidth="1"/>
    <col min="6915" max="6915" width="12.42578125" style="495" customWidth="1"/>
    <col min="6916" max="6916" width="12.28515625" style="495" customWidth="1"/>
    <col min="6917" max="6917" width="14.140625" style="495" customWidth="1"/>
    <col min="6918" max="6918" width="11.42578125" style="495" customWidth="1"/>
    <col min="6919" max="6924" width="9" style="495"/>
    <col min="6925" max="6925" width="15.7109375" style="495" customWidth="1"/>
    <col min="6926" max="6926" width="20.42578125" style="495" customWidth="1"/>
    <col min="6927" max="6927" width="11.85546875" style="495" customWidth="1"/>
    <col min="6928" max="6928" width="12.85546875" style="495" customWidth="1"/>
    <col min="6929" max="6929" width="13.28515625" style="495" customWidth="1"/>
    <col min="6930" max="6930" width="13" style="495" customWidth="1"/>
    <col min="6931" max="7168" width="9" style="495"/>
    <col min="7169" max="7169" width="16.140625" style="495" customWidth="1"/>
    <col min="7170" max="7170" width="20" style="495" customWidth="1"/>
    <col min="7171" max="7171" width="12.42578125" style="495" customWidth="1"/>
    <col min="7172" max="7172" width="12.28515625" style="495" customWidth="1"/>
    <col min="7173" max="7173" width="14.140625" style="495" customWidth="1"/>
    <col min="7174" max="7174" width="11.42578125" style="495" customWidth="1"/>
    <col min="7175" max="7180" width="9" style="495"/>
    <col min="7181" max="7181" width="15.7109375" style="495" customWidth="1"/>
    <col min="7182" max="7182" width="20.42578125" style="495" customWidth="1"/>
    <col min="7183" max="7183" width="11.85546875" style="495" customWidth="1"/>
    <col min="7184" max="7184" width="12.85546875" style="495" customWidth="1"/>
    <col min="7185" max="7185" width="13.28515625" style="495" customWidth="1"/>
    <col min="7186" max="7186" width="13" style="495" customWidth="1"/>
    <col min="7187" max="7424" width="9" style="495"/>
    <col min="7425" max="7425" width="16.140625" style="495" customWidth="1"/>
    <col min="7426" max="7426" width="20" style="495" customWidth="1"/>
    <col min="7427" max="7427" width="12.42578125" style="495" customWidth="1"/>
    <col min="7428" max="7428" width="12.28515625" style="495" customWidth="1"/>
    <col min="7429" max="7429" width="14.140625" style="495" customWidth="1"/>
    <col min="7430" max="7430" width="11.42578125" style="495" customWidth="1"/>
    <col min="7431" max="7436" width="9" style="495"/>
    <col min="7437" max="7437" width="15.7109375" style="495" customWidth="1"/>
    <col min="7438" max="7438" width="20.42578125" style="495" customWidth="1"/>
    <col min="7439" max="7439" width="11.85546875" style="495" customWidth="1"/>
    <col min="7440" max="7440" width="12.85546875" style="495" customWidth="1"/>
    <col min="7441" max="7441" width="13.28515625" style="495" customWidth="1"/>
    <col min="7442" max="7442" width="13" style="495" customWidth="1"/>
    <col min="7443" max="7680" width="9" style="495"/>
    <col min="7681" max="7681" width="16.140625" style="495" customWidth="1"/>
    <col min="7682" max="7682" width="20" style="495" customWidth="1"/>
    <col min="7683" max="7683" width="12.42578125" style="495" customWidth="1"/>
    <col min="7684" max="7684" width="12.28515625" style="495" customWidth="1"/>
    <col min="7685" max="7685" width="14.140625" style="495" customWidth="1"/>
    <col min="7686" max="7686" width="11.42578125" style="495" customWidth="1"/>
    <col min="7687" max="7692" width="9" style="495"/>
    <col min="7693" max="7693" width="15.7109375" style="495" customWidth="1"/>
    <col min="7694" max="7694" width="20.42578125" style="495" customWidth="1"/>
    <col min="7695" max="7695" width="11.85546875" style="495" customWidth="1"/>
    <col min="7696" max="7696" width="12.85546875" style="495" customWidth="1"/>
    <col min="7697" max="7697" width="13.28515625" style="495" customWidth="1"/>
    <col min="7698" max="7698" width="13" style="495" customWidth="1"/>
    <col min="7699" max="7936" width="9" style="495"/>
    <col min="7937" max="7937" width="16.140625" style="495" customWidth="1"/>
    <col min="7938" max="7938" width="20" style="495" customWidth="1"/>
    <col min="7939" max="7939" width="12.42578125" style="495" customWidth="1"/>
    <col min="7940" max="7940" width="12.28515625" style="495" customWidth="1"/>
    <col min="7941" max="7941" width="14.140625" style="495" customWidth="1"/>
    <col min="7942" max="7942" width="11.42578125" style="495" customWidth="1"/>
    <col min="7943" max="7948" width="9" style="495"/>
    <col min="7949" max="7949" width="15.7109375" style="495" customWidth="1"/>
    <col min="7950" max="7950" width="20.42578125" style="495" customWidth="1"/>
    <col min="7951" max="7951" width="11.85546875" style="495" customWidth="1"/>
    <col min="7952" max="7952" width="12.85546875" style="495" customWidth="1"/>
    <col min="7953" max="7953" width="13.28515625" style="495" customWidth="1"/>
    <col min="7954" max="7954" width="13" style="495" customWidth="1"/>
    <col min="7955" max="8192" width="9" style="495"/>
    <col min="8193" max="8193" width="16.140625" style="495" customWidth="1"/>
    <col min="8194" max="8194" width="20" style="495" customWidth="1"/>
    <col min="8195" max="8195" width="12.42578125" style="495" customWidth="1"/>
    <col min="8196" max="8196" width="12.28515625" style="495" customWidth="1"/>
    <col min="8197" max="8197" width="14.140625" style="495" customWidth="1"/>
    <col min="8198" max="8198" width="11.42578125" style="495" customWidth="1"/>
    <col min="8199" max="8204" width="9" style="495"/>
    <col min="8205" max="8205" width="15.7109375" style="495" customWidth="1"/>
    <col min="8206" max="8206" width="20.42578125" style="495" customWidth="1"/>
    <col min="8207" max="8207" width="11.85546875" style="495" customWidth="1"/>
    <col min="8208" max="8208" width="12.85546875" style="495" customWidth="1"/>
    <col min="8209" max="8209" width="13.28515625" style="495" customWidth="1"/>
    <col min="8210" max="8210" width="13" style="495" customWidth="1"/>
    <col min="8211" max="8448" width="9" style="495"/>
    <col min="8449" max="8449" width="16.140625" style="495" customWidth="1"/>
    <col min="8450" max="8450" width="20" style="495" customWidth="1"/>
    <col min="8451" max="8451" width="12.42578125" style="495" customWidth="1"/>
    <col min="8452" max="8452" width="12.28515625" style="495" customWidth="1"/>
    <col min="8453" max="8453" width="14.140625" style="495" customWidth="1"/>
    <col min="8454" max="8454" width="11.42578125" style="495" customWidth="1"/>
    <col min="8455" max="8460" width="9" style="495"/>
    <col min="8461" max="8461" width="15.7109375" style="495" customWidth="1"/>
    <col min="8462" max="8462" width="20.42578125" style="495" customWidth="1"/>
    <col min="8463" max="8463" width="11.85546875" style="495" customWidth="1"/>
    <col min="8464" max="8464" width="12.85546875" style="495" customWidth="1"/>
    <col min="8465" max="8465" width="13.28515625" style="495" customWidth="1"/>
    <col min="8466" max="8466" width="13" style="495" customWidth="1"/>
    <col min="8467" max="8704" width="9" style="495"/>
    <col min="8705" max="8705" width="16.140625" style="495" customWidth="1"/>
    <col min="8706" max="8706" width="20" style="495" customWidth="1"/>
    <col min="8707" max="8707" width="12.42578125" style="495" customWidth="1"/>
    <col min="8708" max="8708" width="12.28515625" style="495" customWidth="1"/>
    <col min="8709" max="8709" width="14.140625" style="495" customWidth="1"/>
    <col min="8710" max="8710" width="11.42578125" style="495" customWidth="1"/>
    <col min="8711" max="8716" width="9" style="495"/>
    <col min="8717" max="8717" width="15.7109375" style="495" customWidth="1"/>
    <col min="8718" max="8718" width="20.42578125" style="495" customWidth="1"/>
    <col min="8719" max="8719" width="11.85546875" style="495" customWidth="1"/>
    <col min="8720" max="8720" width="12.85546875" style="495" customWidth="1"/>
    <col min="8721" max="8721" width="13.28515625" style="495" customWidth="1"/>
    <col min="8722" max="8722" width="13" style="495" customWidth="1"/>
    <col min="8723" max="8960" width="9" style="495"/>
    <col min="8961" max="8961" width="16.140625" style="495" customWidth="1"/>
    <col min="8962" max="8962" width="20" style="495" customWidth="1"/>
    <col min="8963" max="8963" width="12.42578125" style="495" customWidth="1"/>
    <col min="8964" max="8964" width="12.28515625" style="495" customWidth="1"/>
    <col min="8965" max="8965" width="14.140625" style="495" customWidth="1"/>
    <col min="8966" max="8966" width="11.42578125" style="495" customWidth="1"/>
    <col min="8967" max="8972" width="9" style="495"/>
    <col min="8973" max="8973" width="15.7109375" style="495" customWidth="1"/>
    <col min="8974" max="8974" width="20.42578125" style="495" customWidth="1"/>
    <col min="8975" max="8975" width="11.85546875" style="495" customWidth="1"/>
    <col min="8976" max="8976" width="12.85546875" style="495" customWidth="1"/>
    <col min="8977" max="8977" width="13.28515625" style="495" customWidth="1"/>
    <col min="8978" max="8978" width="13" style="495" customWidth="1"/>
    <col min="8979" max="9216" width="9" style="495"/>
    <col min="9217" max="9217" width="16.140625" style="495" customWidth="1"/>
    <col min="9218" max="9218" width="20" style="495" customWidth="1"/>
    <col min="9219" max="9219" width="12.42578125" style="495" customWidth="1"/>
    <col min="9220" max="9220" width="12.28515625" style="495" customWidth="1"/>
    <col min="9221" max="9221" width="14.140625" style="495" customWidth="1"/>
    <col min="9222" max="9222" width="11.42578125" style="495" customWidth="1"/>
    <col min="9223" max="9228" width="9" style="495"/>
    <col min="9229" max="9229" width="15.7109375" style="495" customWidth="1"/>
    <col min="9230" max="9230" width="20.42578125" style="495" customWidth="1"/>
    <col min="9231" max="9231" width="11.85546875" style="495" customWidth="1"/>
    <col min="9232" max="9232" width="12.85546875" style="495" customWidth="1"/>
    <col min="9233" max="9233" width="13.28515625" style="495" customWidth="1"/>
    <col min="9234" max="9234" width="13" style="495" customWidth="1"/>
    <col min="9235" max="9472" width="9" style="495"/>
    <col min="9473" max="9473" width="16.140625" style="495" customWidth="1"/>
    <col min="9474" max="9474" width="20" style="495" customWidth="1"/>
    <col min="9475" max="9475" width="12.42578125" style="495" customWidth="1"/>
    <col min="9476" max="9476" width="12.28515625" style="495" customWidth="1"/>
    <col min="9477" max="9477" width="14.140625" style="495" customWidth="1"/>
    <col min="9478" max="9478" width="11.42578125" style="495" customWidth="1"/>
    <col min="9479" max="9484" width="9" style="495"/>
    <col min="9485" max="9485" width="15.7109375" style="495" customWidth="1"/>
    <col min="9486" max="9486" width="20.42578125" style="495" customWidth="1"/>
    <col min="9487" max="9487" width="11.85546875" style="495" customWidth="1"/>
    <col min="9488" max="9488" width="12.85546875" style="495" customWidth="1"/>
    <col min="9489" max="9489" width="13.28515625" style="495" customWidth="1"/>
    <col min="9490" max="9490" width="13" style="495" customWidth="1"/>
    <col min="9491" max="9728" width="9" style="495"/>
    <col min="9729" max="9729" width="16.140625" style="495" customWidth="1"/>
    <col min="9730" max="9730" width="20" style="495" customWidth="1"/>
    <col min="9731" max="9731" width="12.42578125" style="495" customWidth="1"/>
    <col min="9732" max="9732" width="12.28515625" style="495" customWidth="1"/>
    <col min="9733" max="9733" width="14.140625" style="495" customWidth="1"/>
    <col min="9734" max="9734" width="11.42578125" style="495" customWidth="1"/>
    <col min="9735" max="9740" width="9" style="495"/>
    <col min="9741" max="9741" width="15.7109375" style="495" customWidth="1"/>
    <col min="9742" max="9742" width="20.42578125" style="495" customWidth="1"/>
    <col min="9743" max="9743" width="11.85546875" style="495" customWidth="1"/>
    <col min="9744" max="9744" width="12.85546875" style="495" customWidth="1"/>
    <col min="9745" max="9745" width="13.28515625" style="495" customWidth="1"/>
    <col min="9746" max="9746" width="13" style="495" customWidth="1"/>
    <col min="9747" max="9984" width="9" style="495"/>
    <col min="9985" max="9985" width="16.140625" style="495" customWidth="1"/>
    <col min="9986" max="9986" width="20" style="495" customWidth="1"/>
    <col min="9987" max="9987" width="12.42578125" style="495" customWidth="1"/>
    <col min="9988" max="9988" width="12.28515625" style="495" customWidth="1"/>
    <col min="9989" max="9989" width="14.140625" style="495" customWidth="1"/>
    <col min="9990" max="9990" width="11.42578125" style="495" customWidth="1"/>
    <col min="9991" max="9996" width="9" style="495"/>
    <col min="9997" max="9997" width="15.7109375" style="495" customWidth="1"/>
    <col min="9998" max="9998" width="20.42578125" style="495" customWidth="1"/>
    <col min="9999" max="9999" width="11.85546875" style="495" customWidth="1"/>
    <col min="10000" max="10000" width="12.85546875" style="495" customWidth="1"/>
    <col min="10001" max="10001" width="13.28515625" style="495" customWidth="1"/>
    <col min="10002" max="10002" width="13" style="495" customWidth="1"/>
    <col min="10003" max="10240" width="9" style="495"/>
    <col min="10241" max="10241" width="16.140625" style="495" customWidth="1"/>
    <col min="10242" max="10242" width="20" style="495" customWidth="1"/>
    <col min="10243" max="10243" width="12.42578125" style="495" customWidth="1"/>
    <col min="10244" max="10244" width="12.28515625" style="495" customWidth="1"/>
    <col min="10245" max="10245" width="14.140625" style="495" customWidth="1"/>
    <col min="10246" max="10246" width="11.42578125" style="495" customWidth="1"/>
    <col min="10247" max="10252" width="9" style="495"/>
    <col min="10253" max="10253" width="15.7109375" style="495" customWidth="1"/>
    <col min="10254" max="10254" width="20.42578125" style="495" customWidth="1"/>
    <col min="10255" max="10255" width="11.85546875" style="495" customWidth="1"/>
    <col min="10256" max="10256" width="12.85546875" style="495" customWidth="1"/>
    <col min="10257" max="10257" width="13.28515625" style="495" customWidth="1"/>
    <col min="10258" max="10258" width="13" style="495" customWidth="1"/>
    <col min="10259" max="10496" width="9" style="495"/>
    <col min="10497" max="10497" width="16.140625" style="495" customWidth="1"/>
    <col min="10498" max="10498" width="20" style="495" customWidth="1"/>
    <col min="10499" max="10499" width="12.42578125" style="495" customWidth="1"/>
    <col min="10500" max="10500" width="12.28515625" style="495" customWidth="1"/>
    <col min="10501" max="10501" width="14.140625" style="495" customWidth="1"/>
    <col min="10502" max="10502" width="11.42578125" style="495" customWidth="1"/>
    <col min="10503" max="10508" width="9" style="495"/>
    <col min="10509" max="10509" width="15.7109375" style="495" customWidth="1"/>
    <col min="10510" max="10510" width="20.42578125" style="495" customWidth="1"/>
    <col min="10511" max="10511" width="11.85546875" style="495" customWidth="1"/>
    <col min="10512" max="10512" width="12.85546875" style="495" customWidth="1"/>
    <col min="10513" max="10513" width="13.28515625" style="495" customWidth="1"/>
    <col min="10514" max="10514" width="13" style="495" customWidth="1"/>
    <col min="10515" max="10752" width="9" style="495"/>
    <col min="10753" max="10753" width="16.140625" style="495" customWidth="1"/>
    <col min="10754" max="10754" width="20" style="495" customWidth="1"/>
    <col min="10755" max="10755" width="12.42578125" style="495" customWidth="1"/>
    <col min="10756" max="10756" width="12.28515625" style="495" customWidth="1"/>
    <col min="10757" max="10757" width="14.140625" style="495" customWidth="1"/>
    <col min="10758" max="10758" width="11.42578125" style="495" customWidth="1"/>
    <col min="10759" max="10764" width="9" style="495"/>
    <col min="10765" max="10765" width="15.7109375" style="495" customWidth="1"/>
    <col min="10766" max="10766" width="20.42578125" style="495" customWidth="1"/>
    <col min="10767" max="10767" width="11.85546875" style="495" customWidth="1"/>
    <col min="10768" max="10768" width="12.85546875" style="495" customWidth="1"/>
    <col min="10769" max="10769" width="13.28515625" style="495" customWidth="1"/>
    <col min="10770" max="10770" width="13" style="495" customWidth="1"/>
    <col min="10771" max="11008" width="9" style="495"/>
    <col min="11009" max="11009" width="16.140625" style="495" customWidth="1"/>
    <col min="11010" max="11010" width="20" style="495" customWidth="1"/>
    <col min="11011" max="11011" width="12.42578125" style="495" customWidth="1"/>
    <col min="11012" max="11012" width="12.28515625" style="495" customWidth="1"/>
    <col min="11013" max="11013" width="14.140625" style="495" customWidth="1"/>
    <col min="11014" max="11014" width="11.42578125" style="495" customWidth="1"/>
    <col min="11015" max="11020" width="9" style="495"/>
    <col min="11021" max="11021" width="15.7109375" style="495" customWidth="1"/>
    <col min="11022" max="11022" width="20.42578125" style="495" customWidth="1"/>
    <col min="11023" max="11023" width="11.85546875" style="495" customWidth="1"/>
    <col min="11024" max="11024" width="12.85546875" style="495" customWidth="1"/>
    <col min="11025" max="11025" width="13.28515625" style="495" customWidth="1"/>
    <col min="11026" max="11026" width="13" style="495" customWidth="1"/>
    <col min="11027" max="11264" width="9" style="495"/>
    <col min="11265" max="11265" width="16.140625" style="495" customWidth="1"/>
    <col min="11266" max="11266" width="20" style="495" customWidth="1"/>
    <col min="11267" max="11267" width="12.42578125" style="495" customWidth="1"/>
    <col min="11268" max="11268" width="12.28515625" style="495" customWidth="1"/>
    <col min="11269" max="11269" width="14.140625" style="495" customWidth="1"/>
    <col min="11270" max="11270" width="11.42578125" style="495" customWidth="1"/>
    <col min="11271" max="11276" width="9" style="495"/>
    <col min="11277" max="11277" width="15.7109375" style="495" customWidth="1"/>
    <col min="11278" max="11278" width="20.42578125" style="495" customWidth="1"/>
    <col min="11279" max="11279" width="11.85546875" style="495" customWidth="1"/>
    <col min="11280" max="11280" width="12.85546875" style="495" customWidth="1"/>
    <col min="11281" max="11281" width="13.28515625" style="495" customWidth="1"/>
    <col min="11282" max="11282" width="13" style="495" customWidth="1"/>
    <col min="11283" max="11520" width="9" style="495"/>
    <col min="11521" max="11521" width="16.140625" style="495" customWidth="1"/>
    <col min="11522" max="11522" width="20" style="495" customWidth="1"/>
    <col min="11523" max="11523" width="12.42578125" style="495" customWidth="1"/>
    <col min="11524" max="11524" width="12.28515625" style="495" customWidth="1"/>
    <col min="11525" max="11525" width="14.140625" style="495" customWidth="1"/>
    <col min="11526" max="11526" width="11.42578125" style="495" customWidth="1"/>
    <col min="11527" max="11532" width="9" style="495"/>
    <col min="11533" max="11533" width="15.7109375" style="495" customWidth="1"/>
    <col min="11534" max="11534" width="20.42578125" style="495" customWidth="1"/>
    <col min="11535" max="11535" width="11.85546875" style="495" customWidth="1"/>
    <col min="11536" max="11536" width="12.85546875" style="495" customWidth="1"/>
    <col min="11537" max="11537" width="13.28515625" style="495" customWidth="1"/>
    <col min="11538" max="11538" width="13" style="495" customWidth="1"/>
    <col min="11539" max="11776" width="9" style="495"/>
    <col min="11777" max="11777" width="16.140625" style="495" customWidth="1"/>
    <col min="11778" max="11778" width="20" style="495" customWidth="1"/>
    <col min="11779" max="11779" width="12.42578125" style="495" customWidth="1"/>
    <col min="11780" max="11780" width="12.28515625" style="495" customWidth="1"/>
    <col min="11781" max="11781" width="14.140625" style="495" customWidth="1"/>
    <col min="11782" max="11782" width="11.42578125" style="495" customWidth="1"/>
    <col min="11783" max="11788" width="9" style="495"/>
    <col min="11789" max="11789" width="15.7109375" style="495" customWidth="1"/>
    <col min="11790" max="11790" width="20.42578125" style="495" customWidth="1"/>
    <col min="11791" max="11791" width="11.85546875" style="495" customWidth="1"/>
    <col min="11792" max="11792" width="12.85546875" style="495" customWidth="1"/>
    <col min="11793" max="11793" width="13.28515625" style="495" customWidth="1"/>
    <col min="11794" max="11794" width="13" style="495" customWidth="1"/>
    <col min="11795" max="12032" width="9" style="495"/>
    <col min="12033" max="12033" width="16.140625" style="495" customWidth="1"/>
    <col min="12034" max="12034" width="20" style="495" customWidth="1"/>
    <col min="12035" max="12035" width="12.42578125" style="495" customWidth="1"/>
    <col min="12036" max="12036" width="12.28515625" style="495" customWidth="1"/>
    <col min="12037" max="12037" width="14.140625" style="495" customWidth="1"/>
    <col min="12038" max="12038" width="11.42578125" style="495" customWidth="1"/>
    <col min="12039" max="12044" width="9" style="495"/>
    <col min="12045" max="12045" width="15.7109375" style="495" customWidth="1"/>
    <col min="12046" max="12046" width="20.42578125" style="495" customWidth="1"/>
    <col min="12047" max="12047" width="11.85546875" style="495" customWidth="1"/>
    <col min="12048" max="12048" width="12.85546875" style="495" customWidth="1"/>
    <col min="12049" max="12049" width="13.28515625" style="495" customWidth="1"/>
    <col min="12050" max="12050" width="13" style="495" customWidth="1"/>
    <col min="12051" max="12288" width="9" style="495"/>
    <col min="12289" max="12289" width="16.140625" style="495" customWidth="1"/>
    <col min="12290" max="12290" width="20" style="495" customWidth="1"/>
    <col min="12291" max="12291" width="12.42578125" style="495" customWidth="1"/>
    <col min="12292" max="12292" width="12.28515625" style="495" customWidth="1"/>
    <col min="12293" max="12293" width="14.140625" style="495" customWidth="1"/>
    <col min="12294" max="12294" width="11.42578125" style="495" customWidth="1"/>
    <col min="12295" max="12300" width="9" style="495"/>
    <col min="12301" max="12301" width="15.7109375" style="495" customWidth="1"/>
    <col min="12302" max="12302" width="20.42578125" style="495" customWidth="1"/>
    <col min="12303" max="12303" width="11.85546875" style="495" customWidth="1"/>
    <col min="12304" max="12304" width="12.85546875" style="495" customWidth="1"/>
    <col min="12305" max="12305" width="13.28515625" style="495" customWidth="1"/>
    <col min="12306" max="12306" width="13" style="495" customWidth="1"/>
    <col min="12307" max="12544" width="9" style="495"/>
    <col min="12545" max="12545" width="16.140625" style="495" customWidth="1"/>
    <col min="12546" max="12546" width="20" style="495" customWidth="1"/>
    <col min="12547" max="12547" width="12.42578125" style="495" customWidth="1"/>
    <col min="12548" max="12548" width="12.28515625" style="495" customWidth="1"/>
    <col min="12549" max="12549" width="14.140625" style="495" customWidth="1"/>
    <col min="12550" max="12550" width="11.42578125" style="495" customWidth="1"/>
    <col min="12551" max="12556" width="9" style="495"/>
    <col min="12557" max="12557" width="15.7109375" style="495" customWidth="1"/>
    <col min="12558" max="12558" width="20.42578125" style="495" customWidth="1"/>
    <col min="12559" max="12559" width="11.85546875" style="495" customWidth="1"/>
    <col min="12560" max="12560" width="12.85546875" style="495" customWidth="1"/>
    <col min="12561" max="12561" width="13.28515625" style="495" customWidth="1"/>
    <col min="12562" max="12562" width="13" style="495" customWidth="1"/>
    <col min="12563" max="12800" width="9" style="495"/>
    <col min="12801" max="12801" width="16.140625" style="495" customWidth="1"/>
    <col min="12802" max="12802" width="20" style="495" customWidth="1"/>
    <col min="12803" max="12803" width="12.42578125" style="495" customWidth="1"/>
    <col min="12804" max="12804" width="12.28515625" style="495" customWidth="1"/>
    <col min="12805" max="12805" width="14.140625" style="495" customWidth="1"/>
    <col min="12806" max="12806" width="11.42578125" style="495" customWidth="1"/>
    <col min="12807" max="12812" width="9" style="495"/>
    <col min="12813" max="12813" width="15.7109375" style="495" customWidth="1"/>
    <col min="12814" max="12814" width="20.42578125" style="495" customWidth="1"/>
    <col min="12815" max="12815" width="11.85546875" style="495" customWidth="1"/>
    <col min="12816" max="12816" width="12.85546875" style="495" customWidth="1"/>
    <col min="12817" max="12817" width="13.28515625" style="495" customWidth="1"/>
    <col min="12818" max="12818" width="13" style="495" customWidth="1"/>
    <col min="12819" max="13056" width="9" style="495"/>
    <col min="13057" max="13057" width="16.140625" style="495" customWidth="1"/>
    <col min="13058" max="13058" width="20" style="495" customWidth="1"/>
    <col min="13059" max="13059" width="12.42578125" style="495" customWidth="1"/>
    <col min="13060" max="13060" width="12.28515625" style="495" customWidth="1"/>
    <col min="13061" max="13061" width="14.140625" style="495" customWidth="1"/>
    <col min="13062" max="13062" width="11.42578125" style="495" customWidth="1"/>
    <col min="13063" max="13068" width="9" style="495"/>
    <col min="13069" max="13069" width="15.7109375" style="495" customWidth="1"/>
    <col min="13070" max="13070" width="20.42578125" style="495" customWidth="1"/>
    <col min="13071" max="13071" width="11.85546875" style="495" customWidth="1"/>
    <col min="13072" max="13072" width="12.85546875" style="495" customWidth="1"/>
    <col min="13073" max="13073" width="13.28515625" style="495" customWidth="1"/>
    <col min="13074" max="13074" width="13" style="495" customWidth="1"/>
    <col min="13075" max="13312" width="9" style="495"/>
    <col min="13313" max="13313" width="16.140625" style="495" customWidth="1"/>
    <col min="13314" max="13314" width="20" style="495" customWidth="1"/>
    <col min="13315" max="13315" width="12.42578125" style="495" customWidth="1"/>
    <col min="13316" max="13316" width="12.28515625" style="495" customWidth="1"/>
    <col min="13317" max="13317" width="14.140625" style="495" customWidth="1"/>
    <col min="13318" max="13318" width="11.42578125" style="495" customWidth="1"/>
    <col min="13319" max="13324" width="9" style="495"/>
    <col min="13325" max="13325" width="15.7109375" style="495" customWidth="1"/>
    <col min="13326" max="13326" width="20.42578125" style="495" customWidth="1"/>
    <col min="13327" max="13327" width="11.85546875" style="495" customWidth="1"/>
    <col min="13328" max="13328" width="12.85546875" style="495" customWidth="1"/>
    <col min="13329" max="13329" width="13.28515625" style="495" customWidth="1"/>
    <col min="13330" max="13330" width="13" style="495" customWidth="1"/>
    <col min="13331" max="13568" width="9" style="495"/>
    <col min="13569" max="13569" width="16.140625" style="495" customWidth="1"/>
    <col min="13570" max="13570" width="20" style="495" customWidth="1"/>
    <col min="13571" max="13571" width="12.42578125" style="495" customWidth="1"/>
    <col min="13572" max="13572" width="12.28515625" style="495" customWidth="1"/>
    <col min="13573" max="13573" width="14.140625" style="495" customWidth="1"/>
    <col min="13574" max="13574" width="11.42578125" style="495" customWidth="1"/>
    <col min="13575" max="13580" width="9" style="495"/>
    <col min="13581" max="13581" width="15.7109375" style="495" customWidth="1"/>
    <col min="13582" max="13582" width="20.42578125" style="495" customWidth="1"/>
    <col min="13583" max="13583" width="11.85546875" style="495" customWidth="1"/>
    <col min="13584" max="13584" width="12.85546875" style="495" customWidth="1"/>
    <col min="13585" max="13585" width="13.28515625" style="495" customWidth="1"/>
    <col min="13586" max="13586" width="13" style="495" customWidth="1"/>
    <col min="13587" max="13824" width="9" style="495"/>
    <col min="13825" max="13825" width="16.140625" style="495" customWidth="1"/>
    <col min="13826" max="13826" width="20" style="495" customWidth="1"/>
    <col min="13827" max="13827" width="12.42578125" style="495" customWidth="1"/>
    <col min="13828" max="13828" width="12.28515625" style="495" customWidth="1"/>
    <col min="13829" max="13829" width="14.140625" style="495" customWidth="1"/>
    <col min="13830" max="13830" width="11.42578125" style="495" customWidth="1"/>
    <col min="13831" max="13836" width="9" style="495"/>
    <col min="13837" max="13837" width="15.7109375" style="495" customWidth="1"/>
    <col min="13838" max="13838" width="20.42578125" style="495" customWidth="1"/>
    <col min="13839" max="13839" width="11.85546875" style="495" customWidth="1"/>
    <col min="13840" max="13840" width="12.85546875" style="495" customWidth="1"/>
    <col min="13841" max="13841" width="13.28515625" style="495" customWidth="1"/>
    <col min="13842" max="13842" width="13" style="495" customWidth="1"/>
    <col min="13843" max="14080" width="9" style="495"/>
    <col min="14081" max="14081" width="16.140625" style="495" customWidth="1"/>
    <col min="14082" max="14082" width="20" style="495" customWidth="1"/>
    <col min="14083" max="14083" width="12.42578125" style="495" customWidth="1"/>
    <col min="14084" max="14084" width="12.28515625" style="495" customWidth="1"/>
    <col min="14085" max="14085" width="14.140625" style="495" customWidth="1"/>
    <col min="14086" max="14086" width="11.42578125" style="495" customWidth="1"/>
    <col min="14087" max="14092" width="9" style="495"/>
    <col min="14093" max="14093" width="15.7109375" style="495" customWidth="1"/>
    <col min="14094" max="14094" width="20.42578125" style="495" customWidth="1"/>
    <col min="14095" max="14095" width="11.85546875" style="495" customWidth="1"/>
    <col min="14096" max="14096" width="12.85546875" style="495" customWidth="1"/>
    <col min="14097" max="14097" width="13.28515625" style="495" customWidth="1"/>
    <col min="14098" max="14098" width="13" style="495" customWidth="1"/>
    <col min="14099" max="14336" width="9" style="495"/>
    <col min="14337" max="14337" width="16.140625" style="495" customWidth="1"/>
    <col min="14338" max="14338" width="20" style="495" customWidth="1"/>
    <col min="14339" max="14339" width="12.42578125" style="495" customWidth="1"/>
    <col min="14340" max="14340" width="12.28515625" style="495" customWidth="1"/>
    <col min="14341" max="14341" width="14.140625" style="495" customWidth="1"/>
    <col min="14342" max="14342" width="11.42578125" style="495" customWidth="1"/>
    <col min="14343" max="14348" width="9" style="495"/>
    <col min="14349" max="14349" width="15.7109375" style="495" customWidth="1"/>
    <col min="14350" max="14350" width="20.42578125" style="495" customWidth="1"/>
    <col min="14351" max="14351" width="11.85546875" style="495" customWidth="1"/>
    <col min="14352" max="14352" width="12.85546875" style="495" customWidth="1"/>
    <col min="14353" max="14353" width="13.28515625" style="495" customWidth="1"/>
    <col min="14354" max="14354" width="13" style="495" customWidth="1"/>
    <col min="14355" max="14592" width="9" style="495"/>
    <col min="14593" max="14593" width="16.140625" style="495" customWidth="1"/>
    <col min="14594" max="14594" width="20" style="495" customWidth="1"/>
    <col min="14595" max="14595" width="12.42578125" style="495" customWidth="1"/>
    <col min="14596" max="14596" width="12.28515625" style="495" customWidth="1"/>
    <col min="14597" max="14597" width="14.140625" style="495" customWidth="1"/>
    <col min="14598" max="14598" width="11.42578125" style="495" customWidth="1"/>
    <col min="14599" max="14604" width="9" style="495"/>
    <col min="14605" max="14605" width="15.7109375" style="495" customWidth="1"/>
    <col min="14606" max="14606" width="20.42578125" style="495" customWidth="1"/>
    <col min="14607" max="14607" width="11.85546875" style="495" customWidth="1"/>
    <col min="14608" max="14608" width="12.85546875" style="495" customWidth="1"/>
    <col min="14609" max="14609" width="13.28515625" style="495" customWidth="1"/>
    <col min="14610" max="14610" width="13" style="495" customWidth="1"/>
    <col min="14611" max="14848" width="9" style="495"/>
    <col min="14849" max="14849" width="16.140625" style="495" customWidth="1"/>
    <col min="14850" max="14850" width="20" style="495" customWidth="1"/>
    <col min="14851" max="14851" width="12.42578125" style="495" customWidth="1"/>
    <col min="14852" max="14852" width="12.28515625" style="495" customWidth="1"/>
    <col min="14853" max="14853" width="14.140625" style="495" customWidth="1"/>
    <col min="14854" max="14854" width="11.42578125" style="495" customWidth="1"/>
    <col min="14855" max="14860" width="9" style="495"/>
    <col min="14861" max="14861" width="15.7109375" style="495" customWidth="1"/>
    <col min="14862" max="14862" width="20.42578125" style="495" customWidth="1"/>
    <col min="14863" max="14863" width="11.85546875" style="495" customWidth="1"/>
    <col min="14864" max="14864" width="12.85546875" style="495" customWidth="1"/>
    <col min="14865" max="14865" width="13.28515625" style="495" customWidth="1"/>
    <col min="14866" max="14866" width="13" style="495" customWidth="1"/>
    <col min="14867" max="15104" width="9" style="495"/>
    <col min="15105" max="15105" width="16.140625" style="495" customWidth="1"/>
    <col min="15106" max="15106" width="20" style="495" customWidth="1"/>
    <col min="15107" max="15107" width="12.42578125" style="495" customWidth="1"/>
    <col min="15108" max="15108" width="12.28515625" style="495" customWidth="1"/>
    <col min="15109" max="15109" width="14.140625" style="495" customWidth="1"/>
    <col min="15110" max="15110" width="11.42578125" style="495" customWidth="1"/>
    <col min="15111" max="15116" width="9" style="495"/>
    <col min="15117" max="15117" width="15.7109375" style="495" customWidth="1"/>
    <col min="15118" max="15118" width="20.42578125" style="495" customWidth="1"/>
    <col min="15119" max="15119" width="11.85546875" style="495" customWidth="1"/>
    <col min="15120" max="15120" width="12.85546875" style="495" customWidth="1"/>
    <col min="15121" max="15121" width="13.28515625" style="495" customWidth="1"/>
    <col min="15122" max="15122" width="13" style="495" customWidth="1"/>
    <col min="15123" max="15360" width="9" style="495"/>
    <col min="15361" max="15361" width="16.140625" style="495" customWidth="1"/>
    <col min="15362" max="15362" width="20" style="495" customWidth="1"/>
    <col min="15363" max="15363" width="12.42578125" style="495" customWidth="1"/>
    <col min="15364" max="15364" width="12.28515625" style="495" customWidth="1"/>
    <col min="15365" max="15365" width="14.140625" style="495" customWidth="1"/>
    <col min="15366" max="15366" width="11.42578125" style="495" customWidth="1"/>
    <col min="15367" max="15372" width="9" style="495"/>
    <col min="15373" max="15373" width="15.7109375" style="495" customWidth="1"/>
    <col min="15374" max="15374" width="20.42578125" style="495" customWidth="1"/>
    <col min="15375" max="15375" width="11.85546875" style="495" customWidth="1"/>
    <col min="15376" max="15376" width="12.85546875" style="495" customWidth="1"/>
    <col min="15377" max="15377" width="13.28515625" style="495" customWidth="1"/>
    <col min="15378" max="15378" width="13" style="495" customWidth="1"/>
    <col min="15379" max="15616" width="9" style="495"/>
    <col min="15617" max="15617" width="16.140625" style="495" customWidth="1"/>
    <col min="15618" max="15618" width="20" style="495" customWidth="1"/>
    <col min="15619" max="15619" width="12.42578125" style="495" customWidth="1"/>
    <col min="15620" max="15620" width="12.28515625" style="495" customWidth="1"/>
    <col min="15621" max="15621" width="14.140625" style="495" customWidth="1"/>
    <col min="15622" max="15622" width="11.42578125" style="495" customWidth="1"/>
    <col min="15623" max="15628" width="9" style="495"/>
    <col min="15629" max="15629" width="15.7109375" style="495" customWidth="1"/>
    <col min="15630" max="15630" width="20.42578125" style="495" customWidth="1"/>
    <col min="15631" max="15631" width="11.85546875" style="495" customWidth="1"/>
    <col min="15632" max="15632" width="12.85546875" style="495" customWidth="1"/>
    <col min="15633" max="15633" width="13.28515625" style="495" customWidth="1"/>
    <col min="15634" max="15634" width="13" style="495" customWidth="1"/>
    <col min="15635" max="15872" width="9" style="495"/>
    <col min="15873" max="15873" width="16.140625" style="495" customWidth="1"/>
    <col min="15874" max="15874" width="20" style="495" customWidth="1"/>
    <col min="15875" max="15875" width="12.42578125" style="495" customWidth="1"/>
    <col min="15876" max="15876" width="12.28515625" style="495" customWidth="1"/>
    <col min="15877" max="15877" width="14.140625" style="495" customWidth="1"/>
    <col min="15878" max="15878" width="11.42578125" style="495" customWidth="1"/>
    <col min="15879" max="15884" width="9" style="495"/>
    <col min="15885" max="15885" width="15.7109375" style="495" customWidth="1"/>
    <col min="15886" max="15886" width="20.42578125" style="495" customWidth="1"/>
    <col min="15887" max="15887" width="11.85546875" style="495" customWidth="1"/>
    <col min="15888" max="15888" width="12.85546875" style="495" customWidth="1"/>
    <col min="15889" max="15889" width="13.28515625" style="495" customWidth="1"/>
    <col min="15890" max="15890" width="13" style="495" customWidth="1"/>
    <col min="15891" max="16128" width="9" style="495"/>
    <col min="16129" max="16129" width="16.140625" style="495" customWidth="1"/>
    <col min="16130" max="16130" width="20" style="495" customWidth="1"/>
    <col min="16131" max="16131" width="12.42578125" style="495" customWidth="1"/>
    <col min="16132" max="16132" width="12.28515625" style="495" customWidth="1"/>
    <col min="16133" max="16133" width="14.140625" style="495" customWidth="1"/>
    <col min="16134" max="16134" width="11.42578125" style="495" customWidth="1"/>
    <col min="16135" max="16140" width="9" style="495"/>
    <col min="16141" max="16141" width="15.7109375" style="495" customWidth="1"/>
    <col min="16142" max="16142" width="20.42578125" style="495" customWidth="1"/>
    <col min="16143" max="16143" width="11.85546875" style="495" customWidth="1"/>
    <col min="16144" max="16144" width="12.85546875" style="495" customWidth="1"/>
    <col min="16145" max="16145" width="13.28515625" style="495" customWidth="1"/>
    <col min="16146" max="16146" width="13" style="495" customWidth="1"/>
    <col min="16147" max="16384" width="9" style="495"/>
  </cols>
  <sheetData>
    <row r="1" spans="1:8" ht="15.75">
      <c r="A1" s="784" t="s">
        <v>954</v>
      </c>
      <c r="B1" s="784"/>
      <c r="C1" s="784"/>
      <c r="D1" s="784"/>
      <c r="E1" s="784"/>
      <c r="F1" s="784"/>
      <c r="G1" s="784"/>
      <c r="H1" s="784"/>
    </row>
    <row r="2" spans="1:8" ht="15.75">
      <c r="A2" s="784" t="s">
        <v>955</v>
      </c>
      <c r="B2" s="784"/>
      <c r="C2" s="784"/>
      <c r="D2" s="784"/>
      <c r="E2" s="784"/>
      <c r="F2" s="784"/>
      <c r="G2" s="784"/>
      <c r="H2" s="784"/>
    </row>
    <row r="3" spans="1:8" ht="15.75">
      <c r="A3" s="1045" t="s">
        <v>956</v>
      </c>
      <c r="B3" s="1046"/>
      <c r="C3" s="1046"/>
      <c r="D3" s="1047"/>
      <c r="E3" s="1047"/>
      <c r="F3" s="1047"/>
      <c r="G3" s="1047"/>
      <c r="H3" s="1048" t="s">
        <v>957</v>
      </c>
    </row>
    <row r="4" spans="1:8">
      <c r="A4" s="1049"/>
      <c r="B4" s="1050"/>
      <c r="C4" s="1051" t="s">
        <v>203</v>
      </c>
      <c r="D4" s="1052"/>
      <c r="E4" s="1052"/>
      <c r="F4" s="1052"/>
      <c r="G4" s="1052" t="s">
        <v>204</v>
      </c>
      <c r="H4" s="1053"/>
    </row>
    <row r="5" spans="1:8" ht="57" customHeight="1">
      <c r="A5" s="1918" t="s">
        <v>40</v>
      </c>
      <c r="B5" s="1919" t="s">
        <v>41</v>
      </c>
      <c r="C5" s="1054" t="s">
        <v>958</v>
      </c>
      <c r="D5" s="1054" t="s">
        <v>959</v>
      </c>
      <c r="E5" s="1054" t="s">
        <v>960</v>
      </c>
      <c r="F5" s="1055" t="s">
        <v>961</v>
      </c>
      <c r="G5" s="1056" t="s">
        <v>91</v>
      </c>
      <c r="H5" s="1057" t="s">
        <v>38</v>
      </c>
    </row>
    <row r="6" spans="1:8">
      <c r="A6" s="1918"/>
      <c r="B6" s="1919"/>
      <c r="C6" s="1056" t="s">
        <v>962</v>
      </c>
      <c r="D6" s="1056" t="s">
        <v>963</v>
      </c>
      <c r="E6" s="1056" t="s">
        <v>964</v>
      </c>
      <c r="F6" s="1056" t="s">
        <v>965</v>
      </c>
      <c r="G6" s="1056" t="s">
        <v>92</v>
      </c>
      <c r="H6" s="1058" t="s">
        <v>39</v>
      </c>
    </row>
    <row r="7" spans="1:8">
      <c r="A7" s="1059"/>
      <c r="B7" s="1060"/>
      <c r="C7" s="1061"/>
      <c r="D7" s="1062" t="s">
        <v>966</v>
      </c>
      <c r="E7" s="1062" t="s">
        <v>967</v>
      </c>
      <c r="F7" s="1062" t="s">
        <v>968</v>
      </c>
      <c r="G7" s="1062"/>
      <c r="H7" s="1061"/>
    </row>
    <row r="8" spans="1:8">
      <c r="A8" s="1063" t="s">
        <v>969</v>
      </c>
      <c r="B8" s="1064" t="s">
        <v>4</v>
      </c>
      <c r="C8" s="1065">
        <v>274253</v>
      </c>
      <c r="D8" s="1065">
        <v>6908</v>
      </c>
      <c r="E8" s="1065">
        <v>24754</v>
      </c>
      <c r="F8" s="1066">
        <v>14351</v>
      </c>
      <c r="G8" s="1065">
        <v>47319</v>
      </c>
      <c r="H8" s="1065">
        <f t="shared" ref="H8:H27" si="0">SUM(C8:G8)</f>
        <v>367585</v>
      </c>
    </row>
    <row r="9" spans="1:8">
      <c r="A9" s="1067" t="s">
        <v>970</v>
      </c>
      <c r="B9" s="1068" t="s">
        <v>6</v>
      </c>
      <c r="C9" s="1065">
        <v>29404</v>
      </c>
      <c r="D9" s="1065">
        <v>605</v>
      </c>
      <c r="E9" s="1065">
        <v>249</v>
      </c>
      <c r="F9" s="1065">
        <v>102</v>
      </c>
      <c r="G9" s="1065">
        <v>7046</v>
      </c>
      <c r="H9" s="1065">
        <f t="shared" si="0"/>
        <v>37406</v>
      </c>
    </row>
    <row r="10" spans="1:8">
      <c r="A10" s="1067" t="s">
        <v>971</v>
      </c>
      <c r="B10" s="1068" t="s">
        <v>8</v>
      </c>
      <c r="C10" s="1065">
        <v>22838</v>
      </c>
      <c r="D10" s="1065">
        <v>649</v>
      </c>
      <c r="E10" s="1065">
        <v>877</v>
      </c>
      <c r="F10" s="1065">
        <v>2113</v>
      </c>
      <c r="G10" s="1065">
        <v>11095</v>
      </c>
      <c r="H10" s="1065">
        <f t="shared" si="0"/>
        <v>37572</v>
      </c>
    </row>
    <row r="11" spans="1:8">
      <c r="A11" s="1067" t="s">
        <v>9</v>
      </c>
      <c r="B11" s="1068" t="s">
        <v>972</v>
      </c>
      <c r="C11" s="1065">
        <v>90431</v>
      </c>
      <c r="D11" s="1065">
        <v>5012</v>
      </c>
      <c r="E11" s="1065">
        <v>0</v>
      </c>
      <c r="F11" s="1065">
        <v>440</v>
      </c>
      <c r="G11" s="1065">
        <v>10445</v>
      </c>
      <c r="H11" s="1065">
        <v>12358</v>
      </c>
    </row>
    <row r="12" spans="1:8">
      <c r="A12" s="1067" t="s">
        <v>973</v>
      </c>
      <c r="B12" s="1068" t="s">
        <v>11</v>
      </c>
      <c r="C12" s="1065">
        <v>90397</v>
      </c>
      <c r="D12" s="1065">
        <v>4201</v>
      </c>
      <c r="E12" s="1065">
        <v>1392</v>
      </c>
      <c r="F12" s="1065">
        <v>5623</v>
      </c>
      <c r="G12" s="1065">
        <v>14347</v>
      </c>
      <c r="H12" s="1065">
        <f t="shared" si="0"/>
        <v>115960</v>
      </c>
    </row>
    <row r="13" spans="1:8">
      <c r="A13" s="1067" t="s">
        <v>12</v>
      </c>
      <c r="B13" s="1068" t="s">
        <v>13</v>
      </c>
      <c r="C13" s="1065">
        <v>32924</v>
      </c>
      <c r="D13" s="1065">
        <v>670</v>
      </c>
      <c r="E13" s="1065">
        <v>0</v>
      </c>
      <c r="F13" s="1065">
        <v>2436</v>
      </c>
      <c r="G13" s="1065">
        <v>481</v>
      </c>
      <c r="H13" s="1065">
        <f t="shared" si="0"/>
        <v>36511</v>
      </c>
    </row>
    <row r="14" spans="1:8">
      <c r="A14" s="1067" t="s">
        <v>182</v>
      </c>
      <c r="B14" s="1068" t="s">
        <v>14</v>
      </c>
      <c r="C14" s="1065">
        <v>84406</v>
      </c>
      <c r="D14" s="1065">
        <v>5405</v>
      </c>
      <c r="E14" s="1065">
        <v>0</v>
      </c>
      <c r="F14" s="1065">
        <v>7443</v>
      </c>
      <c r="G14" s="1065">
        <v>618</v>
      </c>
      <c r="H14" s="1065">
        <f t="shared" si="0"/>
        <v>97872</v>
      </c>
    </row>
    <row r="15" spans="1:8" s="516" customFormat="1">
      <c r="A15" s="1067" t="s">
        <v>125</v>
      </c>
      <c r="B15" s="1068" t="s">
        <v>974</v>
      </c>
      <c r="C15" s="1065">
        <v>72277</v>
      </c>
      <c r="D15" s="1065">
        <v>312</v>
      </c>
      <c r="E15" s="1065">
        <v>6</v>
      </c>
      <c r="F15" s="1065">
        <v>1097</v>
      </c>
      <c r="G15" s="1065">
        <v>12295</v>
      </c>
      <c r="H15" s="1065">
        <f t="shared" si="0"/>
        <v>85987</v>
      </c>
    </row>
    <row r="16" spans="1:8">
      <c r="A16" s="1067" t="s">
        <v>17</v>
      </c>
      <c r="B16" s="1068" t="s">
        <v>975</v>
      </c>
      <c r="C16" s="1065">
        <v>7009</v>
      </c>
      <c r="D16" s="1065">
        <v>412</v>
      </c>
      <c r="E16" s="1065">
        <v>4</v>
      </c>
      <c r="F16" s="1065">
        <v>0</v>
      </c>
      <c r="G16" s="1065">
        <v>76</v>
      </c>
      <c r="H16" s="1065">
        <f t="shared" si="0"/>
        <v>7501</v>
      </c>
    </row>
    <row r="17" spans="1:15">
      <c r="A17" s="1067" t="s">
        <v>19</v>
      </c>
      <c r="B17" s="1068" t="s">
        <v>20</v>
      </c>
      <c r="C17" s="1065">
        <v>41543</v>
      </c>
      <c r="D17" s="1065">
        <v>874</v>
      </c>
      <c r="E17" s="1065">
        <v>2127</v>
      </c>
      <c r="F17" s="1065">
        <v>784</v>
      </c>
      <c r="G17" s="1065">
        <v>6049</v>
      </c>
      <c r="H17" s="1065">
        <f t="shared" si="0"/>
        <v>51377</v>
      </c>
      <c r="L17" s="1069"/>
    </row>
    <row r="18" spans="1:15">
      <c r="A18" s="1067" t="s">
        <v>976</v>
      </c>
      <c r="B18" s="1068" t="s">
        <v>21</v>
      </c>
      <c r="C18" s="1065">
        <v>27622</v>
      </c>
      <c r="D18" s="1065">
        <v>2997</v>
      </c>
      <c r="E18" s="1065">
        <v>0</v>
      </c>
      <c r="F18" s="1065">
        <v>848</v>
      </c>
      <c r="G18" s="1065">
        <v>7661</v>
      </c>
      <c r="H18" s="1065">
        <f t="shared" si="0"/>
        <v>39128</v>
      </c>
    </row>
    <row r="19" spans="1:15">
      <c r="A19" s="1070" t="s">
        <v>22</v>
      </c>
      <c r="B19" s="1071" t="s">
        <v>977</v>
      </c>
      <c r="C19" s="1065">
        <v>8700</v>
      </c>
      <c r="D19" s="1065">
        <v>6</v>
      </c>
      <c r="E19" s="1072">
        <v>0</v>
      </c>
      <c r="F19" s="1065">
        <v>0</v>
      </c>
      <c r="G19" s="1065">
        <v>621</v>
      </c>
      <c r="H19" s="1065">
        <f t="shared" si="0"/>
        <v>9327</v>
      </c>
    </row>
    <row r="20" spans="1:15">
      <c r="A20" s="1070" t="s">
        <v>24</v>
      </c>
      <c r="B20" s="1071" t="s">
        <v>46</v>
      </c>
      <c r="C20" s="1065">
        <v>30350</v>
      </c>
      <c r="D20" s="1065">
        <v>822</v>
      </c>
      <c r="E20" s="1072">
        <v>0</v>
      </c>
      <c r="F20" s="1065">
        <v>4878</v>
      </c>
      <c r="G20" s="1065">
        <v>4140</v>
      </c>
      <c r="H20" s="1065">
        <f t="shared" si="0"/>
        <v>40190</v>
      </c>
    </row>
    <row r="21" spans="1:15">
      <c r="A21" s="1073" t="s">
        <v>47</v>
      </c>
      <c r="B21" s="1068" t="s">
        <v>978</v>
      </c>
      <c r="C21" s="1065">
        <v>15396</v>
      </c>
      <c r="D21" s="1065">
        <v>0</v>
      </c>
      <c r="E21" s="1072">
        <v>0</v>
      </c>
      <c r="F21" s="1065">
        <v>548</v>
      </c>
      <c r="G21" s="1065">
        <v>0</v>
      </c>
      <c r="H21" s="1065">
        <f t="shared" si="0"/>
        <v>15944</v>
      </c>
      <c r="N21" s="1074"/>
      <c r="O21" s="1074"/>
    </row>
    <row r="22" spans="1:15">
      <c r="A22" s="1075" t="s">
        <v>27</v>
      </c>
      <c r="B22" s="1076" t="s">
        <v>28</v>
      </c>
      <c r="C22" s="1065">
        <v>20881</v>
      </c>
      <c r="D22" s="1065">
        <v>959</v>
      </c>
      <c r="E22" s="1072">
        <v>0</v>
      </c>
      <c r="F22" s="1065">
        <v>3789</v>
      </c>
      <c r="G22" s="1065">
        <v>4617</v>
      </c>
      <c r="H22" s="1065">
        <f t="shared" si="0"/>
        <v>30246</v>
      </c>
    </row>
    <row r="23" spans="1:15">
      <c r="A23" s="1075" t="s">
        <v>29</v>
      </c>
      <c r="B23" s="1076" t="s">
        <v>30</v>
      </c>
      <c r="C23" s="1065">
        <v>23481</v>
      </c>
      <c r="D23" s="1065">
        <v>642</v>
      </c>
      <c r="E23" s="1072">
        <v>0</v>
      </c>
      <c r="F23" s="1065">
        <v>5988</v>
      </c>
      <c r="G23" s="1065">
        <v>2261</v>
      </c>
      <c r="H23" s="1065">
        <f t="shared" si="0"/>
        <v>32372</v>
      </c>
    </row>
    <row r="24" spans="1:15">
      <c r="A24" s="1075" t="s">
        <v>48</v>
      </c>
      <c r="B24" s="1076" t="s">
        <v>172</v>
      </c>
      <c r="C24" s="1065">
        <v>17577</v>
      </c>
      <c r="D24" s="1065">
        <v>5</v>
      </c>
      <c r="E24" s="1072">
        <v>0</v>
      </c>
      <c r="F24" s="1065">
        <v>0</v>
      </c>
      <c r="G24" s="1065">
        <v>4509</v>
      </c>
      <c r="H24" s="1065">
        <f t="shared" si="0"/>
        <v>22091</v>
      </c>
    </row>
    <row r="25" spans="1:15">
      <c r="A25" s="1075" t="s">
        <v>32</v>
      </c>
      <c r="B25" s="1076" t="s">
        <v>979</v>
      </c>
      <c r="C25" s="1065">
        <v>58829</v>
      </c>
      <c r="D25" s="1065">
        <v>2154</v>
      </c>
      <c r="E25" s="1072">
        <v>0</v>
      </c>
      <c r="F25" s="1065">
        <v>3537</v>
      </c>
      <c r="G25" s="1065">
        <v>8410</v>
      </c>
      <c r="H25" s="1065">
        <f t="shared" si="0"/>
        <v>72930</v>
      </c>
    </row>
    <row r="26" spans="1:15">
      <c r="A26" s="1073" t="s">
        <v>34</v>
      </c>
      <c r="B26" s="1068" t="s">
        <v>980</v>
      </c>
      <c r="C26" s="1065">
        <v>15579</v>
      </c>
      <c r="D26" s="1065">
        <v>5595</v>
      </c>
      <c r="E26" s="1072">
        <v>0</v>
      </c>
      <c r="F26" s="1065">
        <v>0</v>
      </c>
      <c r="G26" s="1065">
        <v>8082</v>
      </c>
      <c r="H26" s="1065">
        <f t="shared" si="0"/>
        <v>29256</v>
      </c>
    </row>
    <row r="27" spans="1:15" ht="15.75" thickBot="1">
      <c r="A27" s="1077" t="s">
        <v>36</v>
      </c>
      <c r="B27" s="1078" t="s">
        <v>37</v>
      </c>
      <c r="C27" s="1065">
        <v>5935</v>
      </c>
      <c r="D27" s="1065">
        <v>0</v>
      </c>
      <c r="E27" s="1072">
        <v>0</v>
      </c>
      <c r="F27" s="1065">
        <v>0</v>
      </c>
      <c r="G27" s="1065">
        <v>0</v>
      </c>
      <c r="H27" s="1065">
        <f t="shared" si="0"/>
        <v>5935</v>
      </c>
    </row>
    <row r="28" spans="1:15" ht="15.75" thickBot="1">
      <c r="A28" s="1079" t="s">
        <v>981</v>
      </c>
      <c r="B28" s="1080" t="s">
        <v>39</v>
      </c>
      <c r="C28" s="1065">
        <f t="shared" ref="C28:H28" si="1">SUM(C8:C27)</f>
        <v>969832</v>
      </c>
      <c r="D28" s="1065">
        <f t="shared" si="1"/>
        <v>38228</v>
      </c>
      <c r="E28" s="1072">
        <f t="shared" si="1"/>
        <v>29409</v>
      </c>
      <c r="F28" s="1065">
        <f t="shared" si="1"/>
        <v>53977</v>
      </c>
      <c r="G28" s="1065">
        <f t="shared" si="1"/>
        <v>150072</v>
      </c>
      <c r="H28" s="1065">
        <f t="shared" si="1"/>
        <v>1147548</v>
      </c>
    </row>
    <row r="29" spans="1:15" ht="15.75">
      <c r="A29" s="573"/>
      <c r="B29" s="1081"/>
      <c r="C29" s="1082"/>
      <c r="D29" s="1082"/>
      <c r="E29" s="1082"/>
      <c r="F29" s="1082"/>
      <c r="G29" s="516"/>
      <c r="H29" s="516"/>
    </row>
    <row r="30" spans="1:15">
      <c r="A30" s="1920"/>
      <c r="B30" s="1920"/>
      <c r="C30" s="1920"/>
      <c r="D30" s="1920"/>
      <c r="E30" s="1920"/>
      <c r="F30" s="1920"/>
      <c r="G30" s="516"/>
      <c r="H30" s="516"/>
    </row>
    <row r="31" spans="1:15" hidden="1"/>
    <row r="32" spans="1:15" hidden="1">
      <c r="B32" s="495" t="s">
        <v>3</v>
      </c>
      <c r="C32" s="495">
        <v>130912</v>
      </c>
      <c r="D32" s="495">
        <v>2724</v>
      </c>
      <c r="E32" s="495">
        <v>329</v>
      </c>
      <c r="F32" s="495">
        <v>0</v>
      </c>
      <c r="G32" s="495">
        <v>1292</v>
      </c>
      <c r="H32" s="495">
        <f>SUM(C32:G32)</f>
        <v>135257</v>
      </c>
    </row>
    <row r="33" spans="2:8" hidden="1">
      <c r="B33" s="495" t="s">
        <v>262</v>
      </c>
      <c r="C33" s="495">
        <v>74647</v>
      </c>
      <c r="D33" s="495">
        <v>4184</v>
      </c>
      <c r="E33" s="495">
        <v>4093</v>
      </c>
      <c r="F33" s="495">
        <v>5419</v>
      </c>
      <c r="G33" s="495">
        <v>4471</v>
      </c>
      <c r="H33" s="495">
        <f>SUM(C33:G33)</f>
        <v>92814</v>
      </c>
    </row>
    <row r="34" spans="2:8" hidden="1">
      <c r="B34" s="495" t="s">
        <v>264</v>
      </c>
      <c r="C34" s="495">
        <v>68694</v>
      </c>
      <c r="E34" s="495">
        <v>20332</v>
      </c>
      <c r="F34" s="495">
        <v>8932</v>
      </c>
      <c r="G34" s="495">
        <v>41556</v>
      </c>
      <c r="H34" s="495">
        <f>SUM(C34:G34)</f>
        <v>139514</v>
      </c>
    </row>
    <row r="35" spans="2:8" hidden="1">
      <c r="C35" s="495">
        <f t="shared" ref="C35:H35" si="2">SUM(C32:C34)</f>
        <v>274253</v>
      </c>
      <c r="D35" s="495">
        <f t="shared" si="2"/>
        <v>6908</v>
      </c>
      <c r="E35" s="495">
        <f t="shared" si="2"/>
        <v>24754</v>
      </c>
      <c r="F35" s="495">
        <f t="shared" si="2"/>
        <v>14351</v>
      </c>
      <c r="G35" s="495">
        <f t="shared" si="2"/>
        <v>47319</v>
      </c>
      <c r="H35" s="495">
        <f t="shared" si="2"/>
        <v>367585</v>
      </c>
    </row>
    <row r="36" spans="2:8" hidden="1"/>
    <row r="37" spans="2:8" hidden="1"/>
    <row r="38" spans="2:8" hidden="1"/>
    <row r="39" spans="2:8" hidden="1">
      <c r="B39" s="495" t="s">
        <v>44</v>
      </c>
      <c r="C39" s="495">
        <v>73758</v>
      </c>
      <c r="D39" s="495">
        <v>5405</v>
      </c>
      <c r="E39" s="495">
        <v>0</v>
      </c>
      <c r="F39" s="495">
        <v>7443</v>
      </c>
      <c r="G39" s="495">
        <v>618</v>
      </c>
      <c r="H39" s="495">
        <v>87224</v>
      </c>
    </row>
    <row r="40" spans="2:8" hidden="1">
      <c r="B40" s="495" t="s">
        <v>264</v>
      </c>
      <c r="C40" s="495">
        <v>10648</v>
      </c>
      <c r="D40" s="495">
        <v>0</v>
      </c>
      <c r="E40" s="495">
        <v>0</v>
      </c>
      <c r="F40" s="495">
        <v>0</v>
      </c>
      <c r="G40" s="495">
        <v>0</v>
      </c>
      <c r="H40" s="495">
        <v>10648</v>
      </c>
    </row>
    <row r="41" spans="2:8" hidden="1">
      <c r="C41" s="495">
        <f t="shared" ref="C41:H41" si="3">SUM(C39:C40)</f>
        <v>84406</v>
      </c>
      <c r="D41" s="495">
        <f t="shared" si="3"/>
        <v>5405</v>
      </c>
      <c r="E41" s="495">
        <f t="shared" si="3"/>
        <v>0</v>
      </c>
      <c r="F41" s="495">
        <f t="shared" si="3"/>
        <v>7443</v>
      </c>
      <c r="G41" s="495">
        <f t="shared" si="3"/>
        <v>618</v>
      </c>
      <c r="H41" s="495">
        <f t="shared" si="3"/>
        <v>97872</v>
      </c>
    </row>
    <row r="42" spans="2:8" hidden="1">
      <c r="B42" s="495" t="s">
        <v>552</v>
      </c>
      <c r="C42" s="1065">
        <v>19791</v>
      </c>
      <c r="D42" s="1065">
        <v>605</v>
      </c>
      <c r="E42" s="1065">
        <v>249</v>
      </c>
      <c r="F42" s="1065">
        <v>102</v>
      </c>
      <c r="G42" s="1065">
        <v>7046</v>
      </c>
      <c r="H42" s="1065">
        <f>SUM(C42:G42)</f>
        <v>27793</v>
      </c>
    </row>
    <row r="43" spans="2:8" hidden="1">
      <c r="B43" s="495" t="s">
        <v>553</v>
      </c>
      <c r="C43" s="495">
        <v>9613</v>
      </c>
    </row>
    <row r="44" spans="2:8" hidden="1"/>
    <row r="45" spans="2:8" hidden="1">
      <c r="D45" s="495">
        <f>C42+C43</f>
        <v>29404</v>
      </c>
    </row>
    <row r="46" spans="2:8" hidden="1"/>
    <row r="47" spans="2:8" hidden="1"/>
    <row r="48" spans="2: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</sheetData>
  <mergeCells count="3">
    <mergeCell ref="A5:A6"/>
    <mergeCell ref="B5:B6"/>
    <mergeCell ref="A30:F30"/>
  </mergeCells>
  <pageMargins left="0.7" right="0.7" top="0.75" bottom="0.75" header="0.3" footer="0.3"/>
  <pageSetup paperSize="9" scale="76" orientation="portrait" r:id="rId1"/>
  <colBreaks count="1" manualBreakCount="1">
    <brk id="8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:AM13"/>
  <sheetViews>
    <sheetView rightToLeft="1" zoomScaleNormal="100" workbookViewId="0">
      <selection activeCell="U28" sqref="U28"/>
    </sheetView>
  </sheetViews>
  <sheetFormatPr defaultColWidth="6.7109375" defaultRowHeight="12.75"/>
  <cols>
    <col min="1" max="1" width="29.42578125" style="913" customWidth="1"/>
    <col min="2" max="2" width="29.42578125" style="914" customWidth="1"/>
    <col min="3" max="7" width="12" style="10" customWidth="1"/>
    <col min="8" max="12" width="7.5703125" style="10" customWidth="1"/>
    <col min="13" max="256" width="6.7109375" style="10"/>
    <col min="257" max="258" width="29.42578125" style="10" customWidth="1"/>
    <col min="259" max="263" width="12" style="10" customWidth="1"/>
    <col min="264" max="268" width="7.5703125" style="10" customWidth="1"/>
    <col min="269" max="512" width="6.7109375" style="10"/>
    <col min="513" max="514" width="29.42578125" style="10" customWidth="1"/>
    <col min="515" max="519" width="12" style="10" customWidth="1"/>
    <col min="520" max="524" width="7.5703125" style="10" customWidth="1"/>
    <col min="525" max="768" width="6.7109375" style="10"/>
    <col min="769" max="770" width="29.42578125" style="10" customWidth="1"/>
    <col min="771" max="775" width="12" style="10" customWidth="1"/>
    <col min="776" max="780" width="7.5703125" style="10" customWidth="1"/>
    <col min="781" max="1024" width="6.7109375" style="10"/>
    <col min="1025" max="1026" width="29.42578125" style="10" customWidth="1"/>
    <col min="1027" max="1031" width="12" style="10" customWidth="1"/>
    <col min="1032" max="1036" width="7.5703125" style="10" customWidth="1"/>
    <col min="1037" max="1280" width="6.7109375" style="10"/>
    <col min="1281" max="1282" width="29.42578125" style="10" customWidth="1"/>
    <col min="1283" max="1287" width="12" style="10" customWidth="1"/>
    <col min="1288" max="1292" width="7.5703125" style="10" customWidth="1"/>
    <col min="1293" max="1536" width="6.7109375" style="10"/>
    <col min="1537" max="1538" width="29.42578125" style="10" customWidth="1"/>
    <col min="1539" max="1543" width="12" style="10" customWidth="1"/>
    <col min="1544" max="1548" width="7.5703125" style="10" customWidth="1"/>
    <col min="1549" max="1792" width="6.7109375" style="10"/>
    <col min="1793" max="1794" width="29.42578125" style="10" customWidth="1"/>
    <col min="1795" max="1799" width="12" style="10" customWidth="1"/>
    <col min="1800" max="1804" width="7.5703125" style="10" customWidth="1"/>
    <col min="1805" max="2048" width="6.7109375" style="10"/>
    <col min="2049" max="2050" width="29.42578125" style="10" customWidth="1"/>
    <col min="2051" max="2055" width="12" style="10" customWidth="1"/>
    <col min="2056" max="2060" width="7.5703125" style="10" customWidth="1"/>
    <col min="2061" max="2304" width="6.7109375" style="10"/>
    <col min="2305" max="2306" width="29.42578125" style="10" customWidth="1"/>
    <col min="2307" max="2311" width="12" style="10" customWidth="1"/>
    <col min="2312" max="2316" width="7.5703125" style="10" customWidth="1"/>
    <col min="2317" max="2560" width="6.7109375" style="10"/>
    <col min="2561" max="2562" width="29.42578125" style="10" customWidth="1"/>
    <col min="2563" max="2567" width="12" style="10" customWidth="1"/>
    <col min="2568" max="2572" width="7.5703125" style="10" customWidth="1"/>
    <col min="2573" max="2816" width="6.7109375" style="10"/>
    <col min="2817" max="2818" width="29.42578125" style="10" customWidth="1"/>
    <col min="2819" max="2823" width="12" style="10" customWidth="1"/>
    <col min="2824" max="2828" width="7.5703125" style="10" customWidth="1"/>
    <col min="2829" max="3072" width="6.7109375" style="10"/>
    <col min="3073" max="3074" width="29.42578125" style="10" customWidth="1"/>
    <col min="3075" max="3079" width="12" style="10" customWidth="1"/>
    <col min="3080" max="3084" width="7.5703125" style="10" customWidth="1"/>
    <col min="3085" max="3328" width="6.7109375" style="10"/>
    <col min="3329" max="3330" width="29.42578125" style="10" customWidth="1"/>
    <col min="3331" max="3335" width="12" style="10" customWidth="1"/>
    <col min="3336" max="3340" width="7.5703125" style="10" customWidth="1"/>
    <col min="3341" max="3584" width="6.7109375" style="10"/>
    <col min="3585" max="3586" width="29.42578125" style="10" customWidth="1"/>
    <col min="3587" max="3591" width="12" style="10" customWidth="1"/>
    <col min="3592" max="3596" width="7.5703125" style="10" customWidth="1"/>
    <col min="3597" max="3840" width="6.7109375" style="10"/>
    <col min="3841" max="3842" width="29.42578125" style="10" customWidth="1"/>
    <col min="3843" max="3847" width="12" style="10" customWidth="1"/>
    <col min="3848" max="3852" width="7.5703125" style="10" customWidth="1"/>
    <col min="3853" max="4096" width="6.7109375" style="10"/>
    <col min="4097" max="4098" width="29.42578125" style="10" customWidth="1"/>
    <col min="4099" max="4103" width="12" style="10" customWidth="1"/>
    <col min="4104" max="4108" width="7.5703125" style="10" customWidth="1"/>
    <col min="4109" max="4352" width="6.7109375" style="10"/>
    <col min="4353" max="4354" width="29.42578125" style="10" customWidth="1"/>
    <col min="4355" max="4359" width="12" style="10" customWidth="1"/>
    <col min="4360" max="4364" width="7.5703125" style="10" customWidth="1"/>
    <col min="4365" max="4608" width="6.7109375" style="10"/>
    <col min="4609" max="4610" width="29.42578125" style="10" customWidth="1"/>
    <col min="4611" max="4615" width="12" style="10" customWidth="1"/>
    <col min="4616" max="4620" width="7.5703125" style="10" customWidth="1"/>
    <col min="4621" max="4864" width="6.7109375" style="10"/>
    <col min="4865" max="4866" width="29.42578125" style="10" customWidth="1"/>
    <col min="4867" max="4871" width="12" style="10" customWidth="1"/>
    <col min="4872" max="4876" width="7.5703125" style="10" customWidth="1"/>
    <col min="4877" max="5120" width="6.7109375" style="10"/>
    <col min="5121" max="5122" width="29.42578125" style="10" customWidth="1"/>
    <col min="5123" max="5127" width="12" style="10" customWidth="1"/>
    <col min="5128" max="5132" width="7.5703125" style="10" customWidth="1"/>
    <col min="5133" max="5376" width="6.7109375" style="10"/>
    <col min="5377" max="5378" width="29.42578125" style="10" customWidth="1"/>
    <col min="5379" max="5383" width="12" style="10" customWidth="1"/>
    <col min="5384" max="5388" width="7.5703125" style="10" customWidth="1"/>
    <col min="5389" max="5632" width="6.7109375" style="10"/>
    <col min="5633" max="5634" width="29.42578125" style="10" customWidth="1"/>
    <col min="5635" max="5639" width="12" style="10" customWidth="1"/>
    <col min="5640" max="5644" width="7.5703125" style="10" customWidth="1"/>
    <col min="5645" max="5888" width="6.7109375" style="10"/>
    <col min="5889" max="5890" width="29.42578125" style="10" customWidth="1"/>
    <col min="5891" max="5895" width="12" style="10" customWidth="1"/>
    <col min="5896" max="5900" width="7.5703125" style="10" customWidth="1"/>
    <col min="5901" max="6144" width="6.7109375" style="10"/>
    <col min="6145" max="6146" width="29.42578125" style="10" customWidth="1"/>
    <col min="6147" max="6151" width="12" style="10" customWidth="1"/>
    <col min="6152" max="6156" width="7.5703125" style="10" customWidth="1"/>
    <col min="6157" max="6400" width="6.7109375" style="10"/>
    <col min="6401" max="6402" width="29.42578125" style="10" customWidth="1"/>
    <col min="6403" max="6407" width="12" style="10" customWidth="1"/>
    <col min="6408" max="6412" width="7.5703125" style="10" customWidth="1"/>
    <col min="6413" max="6656" width="6.7109375" style="10"/>
    <col min="6657" max="6658" width="29.42578125" style="10" customWidth="1"/>
    <col min="6659" max="6663" width="12" style="10" customWidth="1"/>
    <col min="6664" max="6668" width="7.5703125" style="10" customWidth="1"/>
    <col min="6669" max="6912" width="6.7109375" style="10"/>
    <col min="6913" max="6914" width="29.42578125" style="10" customWidth="1"/>
    <col min="6915" max="6919" width="12" style="10" customWidth="1"/>
    <col min="6920" max="6924" width="7.5703125" style="10" customWidth="1"/>
    <col min="6925" max="7168" width="6.7109375" style="10"/>
    <col min="7169" max="7170" width="29.42578125" style="10" customWidth="1"/>
    <col min="7171" max="7175" width="12" style="10" customWidth="1"/>
    <col min="7176" max="7180" width="7.5703125" style="10" customWidth="1"/>
    <col min="7181" max="7424" width="6.7109375" style="10"/>
    <col min="7425" max="7426" width="29.42578125" style="10" customWidth="1"/>
    <col min="7427" max="7431" width="12" style="10" customWidth="1"/>
    <col min="7432" max="7436" width="7.5703125" style="10" customWidth="1"/>
    <col min="7437" max="7680" width="6.7109375" style="10"/>
    <col min="7681" max="7682" width="29.42578125" style="10" customWidth="1"/>
    <col min="7683" max="7687" width="12" style="10" customWidth="1"/>
    <col min="7688" max="7692" width="7.5703125" style="10" customWidth="1"/>
    <col min="7693" max="7936" width="6.7109375" style="10"/>
    <col min="7937" max="7938" width="29.42578125" style="10" customWidth="1"/>
    <col min="7939" max="7943" width="12" style="10" customWidth="1"/>
    <col min="7944" max="7948" width="7.5703125" style="10" customWidth="1"/>
    <col min="7949" max="8192" width="6.7109375" style="10"/>
    <col min="8193" max="8194" width="29.42578125" style="10" customWidth="1"/>
    <col min="8195" max="8199" width="12" style="10" customWidth="1"/>
    <col min="8200" max="8204" width="7.5703125" style="10" customWidth="1"/>
    <col min="8205" max="8448" width="6.7109375" style="10"/>
    <col min="8449" max="8450" width="29.42578125" style="10" customWidth="1"/>
    <col min="8451" max="8455" width="12" style="10" customWidth="1"/>
    <col min="8456" max="8460" width="7.5703125" style="10" customWidth="1"/>
    <col min="8461" max="8704" width="6.7109375" style="10"/>
    <col min="8705" max="8706" width="29.42578125" style="10" customWidth="1"/>
    <col min="8707" max="8711" width="12" style="10" customWidth="1"/>
    <col min="8712" max="8716" width="7.5703125" style="10" customWidth="1"/>
    <col min="8717" max="8960" width="6.7109375" style="10"/>
    <col min="8961" max="8962" width="29.42578125" style="10" customWidth="1"/>
    <col min="8963" max="8967" width="12" style="10" customWidth="1"/>
    <col min="8968" max="8972" width="7.5703125" style="10" customWidth="1"/>
    <col min="8973" max="9216" width="6.7109375" style="10"/>
    <col min="9217" max="9218" width="29.42578125" style="10" customWidth="1"/>
    <col min="9219" max="9223" width="12" style="10" customWidth="1"/>
    <col min="9224" max="9228" width="7.5703125" style="10" customWidth="1"/>
    <col min="9229" max="9472" width="6.7109375" style="10"/>
    <col min="9473" max="9474" width="29.42578125" style="10" customWidth="1"/>
    <col min="9475" max="9479" width="12" style="10" customWidth="1"/>
    <col min="9480" max="9484" width="7.5703125" style="10" customWidth="1"/>
    <col min="9485" max="9728" width="6.7109375" style="10"/>
    <col min="9729" max="9730" width="29.42578125" style="10" customWidth="1"/>
    <col min="9731" max="9735" width="12" style="10" customWidth="1"/>
    <col min="9736" max="9740" width="7.5703125" style="10" customWidth="1"/>
    <col min="9741" max="9984" width="6.7109375" style="10"/>
    <col min="9985" max="9986" width="29.42578125" style="10" customWidth="1"/>
    <col min="9987" max="9991" width="12" style="10" customWidth="1"/>
    <col min="9992" max="9996" width="7.5703125" style="10" customWidth="1"/>
    <col min="9997" max="10240" width="6.7109375" style="10"/>
    <col min="10241" max="10242" width="29.42578125" style="10" customWidth="1"/>
    <col min="10243" max="10247" width="12" style="10" customWidth="1"/>
    <col min="10248" max="10252" width="7.5703125" style="10" customWidth="1"/>
    <col min="10253" max="10496" width="6.7109375" style="10"/>
    <col min="10497" max="10498" width="29.42578125" style="10" customWidth="1"/>
    <col min="10499" max="10503" width="12" style="10" customWidth="1"/>
    <col min="10504" max="10508" width="7.5703125" style="10" customWidth="1"/>
    <col min="10509" max="10752" width="6.7109375" style="10"/>
    <col min="10753" max="10754" width="29.42578125" style="10" customWidth="1"/>
    <col min="10755" max="10759" width="12" style="10" customWidth="1"/>
    <col min="10760" max="10764" width="7.5703125" style="10" customWidth="1"/>
    <col min="10765" max="11008" width="6.7109375" style="10"/>
    <col min="11009" max="11010" width="29.42578125" style="10" customWidth="1"/>
    <col min="11011" max="11015" width="12" style="10" customWidth="1"/>
    <col min="11016" max="11020" width="7.5703125" style="10" customWidth="1"/>
    <col min="11021" max="11264" width="6.7109375" style="10"/>
    <col min="11265" max="11266" width="29.42578125" style="10" customWidth="1"/>
    <col min="11267" max="11271" width="12" style="10" customWidth="1"/>
    <col min="11272" max="11276" width="7.5703125" style="10" customWidth="1"/>
    <col min="11277" max="11520" width="6.7109375" style="10"/>
    <col min="11521" max="11522" width="29.42578125" style="10" customWidth="1"/>
    <col min="11523" max="11527" width="12" style="10" customWidth="1"/>
    <col min="11528" max="11532" width="7.5703125" style="10" customWidth="1"/>
    <col min="11533" max="11776" width="6.7109375" style="10"/>
    <col min="11777" max="11778" width="29.42578125" style="10" customWidth="1"/>
    <col min="11779" max="11783" width="12" style="10" customWidth="1"/>
    <col min="11784" max="11788" width="7.5703125" style="10" customWidth="1"/>
    <col min="11789" max="12032" width="6.7109375" style="10"/>
    <col min="12033" max="12034" width="29.42578125" style="10" customWidth="1"/>
    <col min="12035" max="12039" width="12" style="10" customWidth="1"/>
    <col min="12040" max="12044" width="7.5703125" style="10" customWidth="1"/>
    <col min="12045" max="12288" width="6.7109375" style="10"/>
    <col min="12289" max="12290" width="29.42578125" style="10" customWidth="1"/>
    <col min="12291" max="12295" width="12" style="10" customWidth="1"/>
    <col min="12296" max="12300" width="7.5703125" style="10" customWidth="1"/>
    <col min="12301" max="12544" width="6.7109375" style="10"/>
    <col min="12545" max="12546" width="29.42578125" style="10" customWidth="1"/>
    <col min="12547" max="12551" width="12" style="10" customWidth="1"/>
    <col min="12552" max="12556" width="7.5703125" style="10" customWidth="1"/>
    <col min="12557" max="12800" width="6.7109375" style="10"/>
    <col min="12801" max="12802" width="29.42578125" style="10" customWidth="1"/>
    <col min="12803" max="12807" width="12" style="10" customWidth="1"/>
    <col min="12808" max="12812" width="7.5703125" style="10" customWidth="1"/>
    <col min="12813" max="13056" width="6.7109375" style="10"/>
    <col min="13057" max="13058" width="29.42578125" style="10" customWidth="1"/>
    <col min="13059" max="13063" width="12" style="10" customWidth="1"/>
    <col min="13064" max="13068" width="7.5703125" style="10" customWidth="1"/>
    <col min="13069" max="13312" width="6.7109375" style="10"/>
    <col min="13313" max="13314" width="29.42578125" style="10" customWidth="1"/>
    <col min="13315" max="13319" width="12" style="10" customWidth="1"/>
    <col min="13320" max="13324" width="7.5703125" style="10" customWidth="1"/>
    <col min="13325" max="13568" width="6.7109375" style="10"/>
    <col min="13569" max="13570" width="29.42578125" style="10" customWidth="1"/>
    <col min="13571" max="13575" width="12" style="10" customWidth="1"/>
    <col min="13576" max="13580" width="7.5703125" style="10" customWidth="1"/>
    <col min="13581" max="13824" width="6.7109375" style="10"/>
    <col min="13825" max="13826" width="29.42578125" style="10" customWidth="1"/>
    <col min="13827" max="13831" width="12" style="10" customWidth="1"/>
    <col min="13832" max="13836" width="7.5703125" style="10" customWidth="1"/>
    <col min="13837" max="14080" width="6.7109375" style="10"/>
    <col min="14081" max="14082" width="29.42578125" style="10" customWidth="1"/>
    <col min="14083" max="14087" width="12" style="10" customWidth="1"/>
    <col min="14088" max="14092" width="7.5703125" style="10" customWidth="1"/>
    <col min="14093" max="14336" width="6.7109375" style="10"/>
    <col min="14337" max="14338" width="29.42578125" style="10" customWidth="1"/>
    <col min="14339" max="14343" width="12" style="10" customWidth="1"/>
    <col min="14344" max="14348" width="7.5703125" style="10" customWidth="1"/>
    <col min="14349" max="14592" width="6.7109375" style="10"/>
    <col min="14593" max="14594" width="29.42578125" style="10" customWidth="1"/>
    <col min="14595" max="14599" width="12" style="10" customWidth="1"/>
    <col min="14600" max="14604" width="7.5703125" style="10" customWidth="1"/>
    <col min="14605" max="14848" width="6.7109375" style="10"/>
    <col min="14849" max="14850" width="29.42578125" style="10" customWidth="1"/>
    <col min="14851" max="14855" width="12" style="10" customWidth="1"/>
    <col min="14856" max="14860" width="7.5703125" style="10" customWidth="1"/>
    <col min="14861" max="15104" width="6.7109375" style="10"/>
    <col min="15105" max="15106" width="29.42578125" style="10" customWidth="1"/>
    <col min="15107" max="15111" width="12" style="10" customWidth="1"/>
    <col min="15112" max="15116" width="7.5703125" style="10" customWidth="1"/>
    <col min="15117" max="15360" width="6.7109375" style="10"/>
    <col min="15361" max="15362" width="29.42578125" style="10" customWidth="1"/>
    <col min="15363" max="15367" width="12" style="10" customWidth="1"/>
    <col min="15368" max="15372" width="7.5703125" style="10" customWidth="1"/>
    <col min="15373" max="15616" width="6.7109375" style="10"/>
    <col min="15617" max="15618" width="29.42578125" style="10" customWidth="1"/>
    <col min="15619" max="15623" width="12" style="10" customWidth="1"/>
    <col min="15624" max="15628" width="7.5703125" style="10" customWidth="1"/>
    <col min="15629" max="15872" width="6.7109375" style="10"/>
    <col min="15873" max="15874" width="29.42578125" style="10" customWidth="1"/>
    <col min="15875" max="15879" width="12" style="10" customWidth="1"/>
    <col min="15880" max="15884" width="7.5703125" style="10" customWidth="1"/>
    <col min="15885" max="16128" width="6.7109375" style="10"/>
    <col min="16129" max="16130" width="29.42578125" style="10" customWidth="1"/>
    <col min="16131" max="16135" width="12" style="10" customWidth="1"/>
    <col min="16136" max="16140" width="7.5703125" style="10" customWidth="1"/>
    <col min="16141" max="16384" width="6.7109375" style="10"/>
  </cols>
  <sheetData>
    <row r="1" spans="1:39" ht="39" customHeight="1">
      <c r="A1" s="784" t="s">
        <v>982</v>
      </c>
      <c r="B1" s="784"/>
      <c r="C1" s="784"/>
      <c r="D1" s="784"/>
      <c r="E1" s="784"/>
      <c r="F1" s="784"/>
      <c r="G1" s="784"/>
      <c r="H1" s="1083"/>
      <c r="I1" s="1083"/>
      <c r="J1" s="1083"/>
      <c r="K1" s="1083"/>
      <c r="L1" s="1083"/>
    </row>
    <row r="2" spans="1:39" ht="65.25" customHeight="1">
      <c r="A2" s="784" t="s">
        <v>1573</v>
      </c>
      <c r="B2" s="784"/>
      <c r="C2" s="784"/>
      <c r="D2" s="784"/>
      <c r="E2" s="784"/>
      <c r="F2" s="784"/>
      <c r="G2" s="784"/>
      <c r="H2" s="1084"/>
      <c r="I2" s="1084"/>
      <c r="J2" s="1084"/>
      <c r="K2" s="1084"/>
      <c r="L2" s="1084"/>
      <c r="M2" s="898"/>
      <c r="N2" s="898"/>
      <c r="O2" s="898"/>
      <c r="P2" s="898"/>
      <c r="Q2" s="898"/>
      <c r="R2" s="1893"/>
      <c r="S2" s="1893"/>
      <c r="T2" s="1893"/>
      <c r="U2" s="1893"/>
      <c r="V2" s="1893"/>
      <c r="W2" s="1893"/>
      <c r="X2" s="1893"/>
      <c r="Y2" s="1893"/>
      <c r="Z2" s="1893"/>
      <c r="AA2" s="1893"/>
      <c r="AB2" s="1893"/>
      <c r="AC2" s="1893"/>
      <c r="AD2" s="1893"/>
      <c r="AE2" s="1893"/>
      <c r="AF2" s="1893"/>
      <c r="AG2" s="1893"/>
      <c r="AH2" s="1893"/>
      <c r="AI2" s="1893"/>
      <c r="AJ2" s="1893"/>
      <c r="AK2" s="1893"/>
      <c r="AL2" s="1893"/>
      <c r="AM2" s="1893"/>
    </row>
    <row r="3" spans="1:39" ht="15" customHeight="1">
      <c r="A3" s="497" t="s">
        <v>983</v>
      </c>
      <c r="B3" s="498"/>
      <c r="C3" s="498"/>
      <c r="D3" s="498"/>
      <c r="E3" s="498"/>
      <c r="F3" s="499"/>
      <c r="G3" s="499" t="s">
        <v>984</v>
      </c>
    </row>
    <row r="4" spans="1:39" ht="39" customHeight="1">
      <c r="A4" s="1085"/>
      <c r="B4" s="1086"/>
      <c r="C4" s="1777" t="s">
        <v>103</v>
      </c>
      <c r="D4" s="1778"/>
      <c r="E4" s="1779" t="s">
        <v>104</v>
      </c>
      <c r="F4" s="1780"/>
      <c r="G4" s="500" t="s">
        <v>60</v>
      </c>
      <c r="H4" s="1921"/>
      <c r="I4" s="1921"/>
      <c r="J4" s="1921"/>
    </row>
    <row r="5" spans="1:39" ht="39" customHeight="1">
      <c r="A5" s="1087" t="s">
        <v>985</v>
      </c>
      <c r="B5" s="560" t="s">
        <v>986</v>
      </c>
      <c r="C5" s="502" t="s">
        <v>106</v>
      </c>
      <c r="D5" s="502" t="s">
        <v>107</v>
      </c>
      <c r="E5" s="502" t="s">
        <v>106</v>
      </c>
      <c r="F5" s="502" t="s">
        <v>107</v>
      </c>
      <c r="G5" s="503" t="s">
        <v>39</v>
      </c>
    </row>
    <row r="6" spans="1:39" ht="39" customHeight="1">
      <c r="A6" s="504" t="s">
        <v>987</v>
      </c>
      <c r="B6" s="505" t="s">
        <v>988</v>
      </c>
      <c r="C6" s="506">
        <v>320</v>
      </c>
      <c r="D6" s="506">
        <v>219</v>
      </c>
      <c r="E6" s="506">
        <v>73</v>
      </c>
      <c r="F6" s="506">
        <v>69</v>
      </c>
      <c r="G6" s="507">
        <f t="shared" ref="G6:G11" si="0">SUM(C6:F6)</f>
        <v>681</v>
      </c>
    </row>
    <row r="7" spans="1:39" ht="39" customHeight="1">
      <c r="A7" s="508" t="s">
        <v>989</v>
      </c>
      <c r="B7" s="509" t="s">
        <v>990</v>
      </c>
      <c r="C7" s="510">
        <v>199</v>
      </c>
      <c r="D7" s="510">
        <v>110</v>
      </c>
      <c r="E7" s="510">
        <v>59</v>
      </c>
      <c r="F7" s="510">
        <v>40</v>
      </c>
      <c r="G7" s="507">
        <f t="shared" si="0"/>
        <v>408</v>
      </c>
    </row>
    <row r="8" spans="1:39" ht="39" customHeight="1">
      <c r="A8" s="511" t="s">
        <v>991</v>
      </c>
      <c r="B8" s="512" t="s">
        <v>992</v>
      </c>
      <c r="C8" s="513">
        <v>1157</v>
      </c>
      <c r="D8" s="513">
        <v>571</v>
      </c>
      <c r="E8" s="513">
        <v>125</v>
      </c>
      <c r="F8" s="513">
        <v>161</v>
      </c>
      <c r="G8" s="514">
        <f t="shared" si="0"/>
        <v>2014</v>
      </c>
    </row>
    <row r="9" spans="1:39" ht="39" customHeight="1">
      <c r="A9" s="508" t="s">
        <v>993</v>
      </c>
      <c r="B9" s="509" t="s">
        <v>994</v>
      </c>
      <c r="C9" s="510">
        <v>104</v>
      </c>
      <c r="D9" s="510">
        <v>83</v>
      </c>
      <c r="E9" s="510">
        <v>13</v>
      </c>
      <c r="F9" s="510">
        <v>10</v>
      </c>
      <c r="G9" s="517">
        <f t="shared" si="0"/>
        <v>210</v>
      </c>
    </row>
    <row r="10" spans="1:39" ht="39" customHeight="1">
      <c r="A10" s="511" t="s">
        <v>995</v>
      </c>
      <c r="B10" s="512" t="s">
        <v>996</v>
      </c>
      <c r="C10" s="513">
        <v>22</v>
      </c>
      <c r="D10" s="513">
        <v>19</v>
      </c>
      <c r="E10" s="513">
        <v>11</v>
      </c>
      <c r="F10" s="513">
        <v>9</v>
      </c>
      <c r="G10" s="518">
        <f t="shared" si="0"/>
        <v>61</v>
      </c>
    </row>
    <row r="11" spans="1:39" ht="39" customHeight="1" thickBot="1">
      <c r="A11" s="508" t="s">
        <v>91</v>
      </c>
      <c r="B11" s="509" t="s">
        <v>92</v>
      </c>
      <c r="C11" s="510">
        <v>265</v>
      </c>
      <c r="D11" s="510">
        <v>281</v>
      </c>
      <c r="E11" s="510">
        <v>64</v>
      </c>
      <c r="F11" s="510">
        <v>59</v>
      </c>
      <c r="G11" s="517">
        <f t="shared" si="0"/>
        <v>669</v>
      </c>
    </row>
    <row r="12" spans="1:39" ht="39" customHeight="1">
      <c r="A12" s="527" t="s">
        <v>66</v>
      </c>
      <c r="B12" s="528" t="s">
        <v>39</v>
      </c>
      <c r="C12" s="529">
        <f>SUM(C6:C11)</f>
        <v>2067</v>
      </c>
      <c r="D12" s="529">
        <f>SUM(D6:D11)</f>
        <v>1283</v>
      </c>
      <c r="E12" s="529">
        <f>SUM(E6:E11)</f>
        <v>345</v>
      </c>
      <c r="F12" s="529">
        <f>SUM(F6:F11)</f>
        <v>348</v>
      </c>
      <c r="G12" s="529">
        <f>SUM(G6:G11)</f>
        <v>4043</v>
      </c>
    </row>
    <row r="13" spans="1:39" ht="39" customHeight="1">
      <c r="A13" s="1088" t="s">
        <v>997</v>
      </c>
      <c r="B13" s="495"/>
      <c r="C13" s="495"/>
      <c r="D13" s="495"/>
      <c r="E13" s="495"/>
      <c r="F13" s="495"/>
      <c r="G13" s="495"/>
    </row>
  </sheetData>
  <mergeCells count="5">
    <mergeCell ref="R2:AI2"/>
    <mergeCell ref="AJ2:AM2"/>
    <mergeCell ref="C4:D4"/>
    <mergeCell ref="E4:F4"/>
    <mergeCell ref="H4:J4"/>
  </mergeCells>
  <pageMargins left="0.7" right="0.7" top="0.75" bottom="0.75" header="0.3" footer="0.3"/>
  <pageSetup paperSize="9" scale="6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:G34"/>
  <sheetViews>
    <sheetView showGridLines="0" rightToLeft="1" zoomScale="75" zoomScaleNormal="75" zoomScaleSheetLayoutView="75" workbookViewId="0">
      <selection activeCell="U28" sqref="U28"/>
    </sheetView>
  </sheetViews>
  <sheetFormatPr defaultRowHeight="12.75"/>
  <cols>
    <col min="1" max="1" width="39" style="686" customWidth="1"/>
    <col min="2" max="2" width="9.28515625" style="686" customWidth="1"/>
    <col min="3" max="3" width="11.42578125" style="686" customWidth="1"/>
    <col min="4" max="4" width="10.28515625" style="686" customWidth="1"/>
    <col min="5" max="5" width="12.5703125" style="686" customWidth="1"/>
    <col min="6" max="7" width="10.28515625" style="686" customWidth="1"/>
    <col min="8" max="256" width="9" style="686"/>
    <col min="257" max="257" width="39" style="686" customWidth="1"/>
    <col min="258" max="258" width="9.28515625" style="686" customWidth="1"/>
    <col min="259" max="259" width="11.42578125" style="686" customWidth="1"/>
    <col min="260" max="260" width="10.28515625" style="686" customWidth="1"/>
    <col min="261" max="261" width="12.5703125" style="686" customWidth="1"/>
    <col min="262" max="263" width="10.28515625" style="686" customWidth="1"/>
    <col min="264" max="512" width="9" style="686"/>
    <col min="513" max="513" width="39" style="686" customWidth="1"/>
    <col min="514" max="514" width="9.28515625" style="686" customWidth="1"/>
    <col min="515" max="515" width="11.42578125" style="686" customWidth="1"/>
    <col min="516" max="516" width="10.28515625" style="686" customWidth="1"/>
    <col min="517" max="517" width="12.5703125" style="686" customWidth="1"/>
    <col min="518" max="519" width="10.28515625" style="686" customWidth="1"/>
    <col min="520" max="768" width="9" style="686"/>
    <col min="769" max="769" width="39" style="686" customWidth="1"/>
    <col min="770" max="770" width="9.28515625" style="686" customWidth="1"/>
    <col min="771" max="771" width="11.42578125" style="686" customWidth="1"/>
    <col min="772" max="772" width="10.28515625" style="686" customWidth="1"/>
    <col min="773" max="773" width="12.5703125" style="686" customWidth="1"/>
    <col min="774" max="775" width="10.28515625" style="686" customWidth="1"/>
    <col min="776" max="1024" width="9" style="686"/>
    <col min="1025" max="1025" width="39" style="686" customWidth="1"/>
    <col min="1026" max="1026" width="9.28515625" style="686" customWidth="1"/>
    <col min="1027" max="1027" width="11.42578125" style="686" customWidth="1"/>
    <col min="1028" max="1028" width="10.28515625" style="686" customWidth="1"/>
    <col min="1029" max="1029" width="12.5703125" style="686" customWidth="1"/>
    <col min="1030" max="1031" width="10.28515625" style="686" customWidth="1"/>
    <col min="1032" max="1280" width="9" style="686"/>
    <col min="1281" max="1281" width="39" style="686" customWidth="1"/>
    <col min="1282" max="1282" width="9.28515625" style="686" customWidth="1"/>
    <col min="1283" max="1283" width="11.42578125" style="686" customWidth="1"/>
    <col min="1284" max="1284" width="10.28515625" style="686" customWidth="1"/>
    <col min="1285" max="1285" width="12.5703125" style="686" customWidth="1"/>
    <col min="1286" max="1287" width="10.28515625" style="686" customWidth="1"/>
    <col min="1288" max="1536" width="9" style="686"/>
    <col min="1537" max="1537" width="39" style="686" customWidth="1"/>
    <col min="1538" max="1538" width="9.28515625" style="686" customWidth="1"/>
    <col min="1539" max="1539" width="11.42578125" style="686" customWidth="1"/>
    <col min="1540" max="1540" width="10.28515625" style="686" customWidth="1"/>
    <col min="1541" max="1541" width="12.5703125" style="686" customWidth="1"/>
    <col min="1542" max="1543" width="10.28515625" style="686" customWidth="1"/>
    <col min="1544" max="1792" width="9" style="686"/>
    <col min="1793" max="1793" width="39" style="686" customWidth="1"/>
    <col min="1794" max="1794" width="9.28515625" style="686" customWidth="1"/>
    <col min="1795" max="1795" width="11.42578125" style="686" customWidth="1"/>
    <col min="1796" max="1796" width="10.28515625" style="686" customWidth="1"/>
    <col min="1797" max="1797" width="12.5703125" style="686" customWidth="1"/>
    <col min="1798" max="1799" width="10.28515625" style="686" customWidth="1"/>
    <col min="1800" max="2048" width="9" style="686"/>
    <col min="2049" max="2049" width="39" style="686" customWidth="1"/>
    <col min="2050" max="2050" width="9.28515625" style="686" customWidth="1"/>
    <col min="2051" max="2051" width="11.42578125" style="686" customWidth="1"/>
    <col min="2052" max="2052" width="10.28515625" style="686" customWidth="1"/>
    <col min="2053" max="2053" width="12.5703125" style="686" customWidth="1"/>
    <col min="2054" max="2055" width="10.28515625" style="686" customWidth="1"/>
    <col min="2056" max="2304" width="9" style="686"/>
    <col min="2305" max="2305" width="39" style="686" customWidth="1"/>
    <col min="2306" max="2306" width="9.28515625" style="686" customWidth="1"/>
    <col min="2307" max="2307" width="11.42578125" style="686" customWidth="1"/>
    <col min="2308" max="2308" width="10.28515625" style="686" customWidth="1"/>
    <col min="2309" max="2309" width="12.5703125" style="686" customWidth="1"/>
    <col min="2310" max="2311" width="10.28515625" style="686" customWidth="1"/>
    <col min="2312" max="2560" width="9" style="686"/>
    <col min="2561" max="2561" width="39" style="686" customWidth="1"/>
    <col min="2562" max="2562" width="9.28515625" style="686" customWidth="1"/>
    <col min="2563" max="2563" width="11.42578125" style="686" customWidth="1"/>
    <col min="2564" max="2564" width="10.28515625" style="686" customWidth="1"/>
    <col min="2565" max="2565" width="12.5703125" style="686" customWidth="1"/>
    <col min="2566" max="2567" width="10.28515625" style="686" customWidth="1"/>
    <col min="2568" max="2816" width="9" style="686"/>
    <col min="2817" max="2817" width="39" style="686" customWidth="1"/>
    <col min="2818" max="2818" width="9.28515625" style="686" customWidth="1"/>
    <col min="2819" max="2819" width="11.42578125" style="686" customWidth="1"/>
    <col min="2820" max="2820" width="10.28515625" style="686" customWidth="1"/>
    <col min="2821" max="2821" width="12.5703125" style="686" customWidth="1"/>
    <col min="2822" max="2823" width="10.28515625" style="686" customWidth="1"/>
    <col min="2824" max="3072" width="9" style="686"/>
    <col min="3073" max="3073" width="39" style="686" customWidth="1"/>
    <col min="3074" max="3074" width="9.28515625" style="686" customWidth="1"/>
    <col min="3075" max="3075" width="11.42578125" style="686" customWidth="1"/>
    <col min="3076" max="3076" width="10.28515625" style="686" customWidth="1"/>
    <col min="3077" max="3077" width="12.5703125" style="686" customWidth="1"/>
    <col min="3078" max="3079" width="10.28515625" style="686" customWidth="1"/>
    <col min="3080" max="3328" width="9" style="686"/>
    <col min="3329" max="3329" width="39" style="686" customWidth="1"/>
    <col min="3330" max="3330" width="9.28515625" style="686" customWidth="1"/>
    <col min="3331" max="3331" width="11.42578125" style="686" customWidth="1"/>
    <col min="3332" max="3332" width="10.28515625" style="686" customWidth="1"/>
    <col min="3333" max="3333" width="12.5703125" style="686" customWidth="1"/>
    <col min="3334" max="3335" width="10.28515625" style="686" customWidth="1"/>
    <col min="3336" max="3584" width="9" style="686"/>
    <col min="3585" max="3585" width="39" style="686" customWidth="1"/>
    <col min="3586" max="3586" width="9.28515625" style="686" customWidth="1"/>
    <col min="3587" max="3587" width="11.42578125" style="686" customWidth="1"/>
    <col min="3588" max="3588" width="10.28515625" style="686" customWidth="1"/>
    <col min="3589" max="3589" width="12.5703125" style="686" customWidth="1"/>
    <col min="3590" max="3591" width="10.28515625" style="686" customWidth="1"/>
    <col min="3592" max="3840" width="9" style="686"/>
    <col min="3841" max="3841" width="39" style="686" customWidth="1"/>
    <col min="3842" max="3842" width="9.28515625" style="686" customWidth="1"/>
    <col min="3843" max="3843" width="11.42578125" style="686" customWidth="1"/>
    <col min="3844" max="3844" width="10.28515625" style="686" customWidth="1"/>
    <col min="3845" max="3845" width="12.5703125" style="686" customWidth="1"/>
    <col min="3846" max="3847" width="10.28515625" style="686" customWidth="1"/>
    <col min="3848" max="4096" width="9" style="686"/>
    <col min="4097" max="4097" width="39" style="686" customWidth="1"/>
    <col min="4098" max="4098" width="9.28515625" style="686" customWidth="1"/>
    <col min="4099" max="4099" width="11.42578125" style="686" customWidth="1"/>
    <col min="4100" max="4100" width="10.28515625" style="686" customWidth="1"/>
    <col min="4101" max="4101" width="12.5703125" style="686" customWidth="1"/>
    <col min="4102" max="4103" width="10.28515625" style="686" customWidth="1"/>
    <col min="4104" max="4352" width="9" style="686"/>
    <col min="4353" max="4353" width="39" style="686" customWidth="1"/>
    <col min="4354" max="4354" width="9.28515625" style="686" customWidth="1"/>
    <col min="4355" max="4355" width="11.42578125" style="686" customWidth="1"/>
    <col min="4356" max="4356" width="10.28515625" style="686" customWidth="1"/>
    <col min="4357" max="4357" width="12.5703125" style="686" customWidth="1"/>
    <col min="4358" max="4359" width="10.28515625" style="686" customWidth="1"/>
    <col min="4360" max="4608" width="9" style="686"/>
    <col min="4609" max="4609" width="39" style="686" customWidth="1"/>
    <col min="4610" max="4610" width="9.28515625" style="686" customWidth="1"/>
    <col min="4611" max="4611" width="11.42578125" style="686" customWidth="1"/>
    <col min="4612" max="4612" width="10.28515625" style="686" customWidth="1"/>
    <col min="4613" max="4613" width="12.5703125" style="686" customWidth="1"/>
    <col min="4614" max="4615" width="10.28515625" style="686" customWidth="1"/>
    <col min="4616" max="4864" width="9" style="686"/>
    <col min="4865" max="4865" width="39" style="686" customWidth="1"/>
    <col min="4866" max="4866" width="9.28515625" style="686" customWidth="1"/>
    <col min="4867" max="4867" width="11.42578125" style="686" customWidth="1"/>
    <col min="4868" max="4868" width="10.28515625" style="686" customWidth="1"/>
    <col min="4869" max="4869" width="12.5703125" style="686" customWidth="1"/>
    <col min="4870" max="4871" width="10.28515625" style="686" customWidth="1"/>
    <col min="4872" max="5120" width="9" style="686"/>
    <col min="5121" max="5121" width="39" style="686" customWidth="1"/>
    <col min="5122" max="5122" width="9.28515625" style="686" customWidth="1"/>
    <col min="5123" max="5123" width="11.42578125" style="686" customWidth="1"/>
    <col min="5124" max="5124" width="10.28515625" style="686" customWidth="1"/>
    <col min="5125" max="5125" width="12.5703125" style="686" customWidth="1"/>
    <col min="5126" max="5127" width="10.28515625" style="686" customWidth="1"/>
    <col min="5128" max="5376" width="9" style="686"/>
    <col min="5377" max="5377" width="39" style="686" customWidth="1"/>
    <col min="5378" max="5378" width="9.28515625" style="686" customWidth="1"/>
    <col min="5379" max="5379" width="11.42578125" style="686" customWidth="1"/>
    <col min="5380" max="5380" width="10.28515625" style="686" customWidth="1"/>
    <col min="5381" max="5381" width="12.5703125" style="686" customWidth="1"/>
    <col min="5382" max="5383" width="10.28515625" style="686" customWidth="1"/>
    <col min="5384" max="5632" width="9" style="686"/>
    <col min="5633" max="5633" width="39" style="686" customWidth="1"/>
    <col min="5634" max="5634" width="9.28515625" style="686" customWidth="1"/>
    <col min="5635" max="5635" width="11.42578125" style="686" customWidth="1"/>
    <col min="5636" max="5636" width="10.28515625" style="686" customWidth="1"/>
    <col min="5637" max="5637" width="12.5703125" style="686" customWidth="1"/>
    <col min="5638" max="5639" width="10.28515625" style="686" customWidth="1"/>
    <col min="5640" max="5888" width="9" style="686"/>
    <col min="5889" max="5889" width="39" style="686" customWidth="1"/>
    <col min="5890" max="5890" width="9.28515625" style="686" customWidth="1"/>
    <col min="5891" max="5891" width="11.42578125" style="686" customWidth="1"/>
    <col min="5892" max="5892" width="10.28515625" style="686" customWidth="1"/>
    <col min="5893" max="5893" width="12.5703125" style="686" customWidth="1"/>
    <col min="5894" max="5895" width="10.28515625" style="686" customWidth="1"/>
    <col min="5896" max="6144" width="9" style="686"/>
    <col min="6145" max="6145" width="39" style="686" customWidth="1"/>
    <col min="6146" max="6146" width="9.28515625" style="686" customWidth="1"/>
    <col min="6147" max="6147" width="11.42578125" style="686" customWidth="1"/>
    <col min="6148" max="6148" width="10.28515625" style="686" customWidth="1"/>
    <col min="6149" max="6149" width="12.5703125" style="686" customWidth="1"/>
    <col min="6150" max="6151" width="10.28515625" style="686" customWidth="1"/>
    <col min="6152" max="6400" width="9" style="686"/>
    <col min="6401" max="6401" width="39" style="686" customWidth="1"/>
    <col min="6402" max="6402" width="9.28515625" style="686" customWidth="1"/>
    <col min="6403" max="6403" width="11.42578125" style="686" customWidth="1"/>
    <col min="6404" max="6404" width="10.28515625" style="686" customWidth="1"/>
    <col min="6405" max="6405" width="12.5703125" style="686" customWidth="1"/>
    <col min="6406" max="6407" width="10.28515625" style="686" customWidth="1"/>
    <col min="6408" max="6656" width="9" style="686"/>
    <col min="6657" max="6657" width="39" style="686" customWidth="1"/>
    <col min="6658" max="6658" width="9.28515625" style="686" customWidth="1"/>
    <col min="6659" max="6659" width="11.42578125" style="686" customWidth="1"/>
    <col min="6660" max="6660" width="10.28515625" style="686" customWidth="1"/>
    <col min="6661" max="6661" width="12.5703125" style="686" customWidth="1"/>
    <col min="6662" max="6663" width="10.28515625" style="686" customWidth="1"/>
    <col min="6664" max="6912" width="9" style="686"/>
    <col min="6913" max="6913" width="39" style="686" customWidth="1"/>
    <col min="6914" max="6914" width="9.28515625" style="686" customWidth="1"/>
    <col min="6915" max="6915" width="11.42578125" style="686" customWidth="1"/>
    <col min="6916" max="6916" width="10.28515625" style="686" customWidth="1"/>
    <col min="6917" max="6917" width="12.5703125" style="686" customWidth="1"/>
    <col min="6918" max="6919" width="10.28515625" style="686" customWidth="1"/>
    <col min="6920" max="7168" width="9" style="686"/>
    <col min="7169" max="7169" width="39" style="686" customWidth="1"/>
    <col min="7170" max="7170" width="9.28515625" style="686" customWidth="1"/>
    <col min="7171" max="7171" width="11.42578125" style="686" customWidth="1"/>
    <col min="7172" max="7172" width="10.28515625" style="686" customWidth="1"/>
    <col min="7173" max="7173" width="12.5703125" style="686" customWidth="1"/>
    <col min="7174" max="7175" width="10.28515625" style="686" customWidth="1"/>
    <col min="7176" max="7424" width="9" style="686"/>
    <col min="7425" max="7425" width="39" style="686" customWidth="1"/>
    <col min="7426" max="7426" width="9.28515625" style="686" customWidth="1"/>
    <col min="7427" max="7427" width="11.42578125" style="686" customWidth="1"/>
    <col min="7428" max="7428" width="10.28515625" style="686" customWidth="1"/>
    <col min="7429" max="7429" width="12.5703125" style="686" customWidth="1"/>
    <col min="7430" max="7431" width="10.28515625" style="686" customWidth="1"/>
    <col min="7432" max="7680" width="9" style="686"/>
    <col min="7681" max="7681" width="39" style="686" customWidth="1"/>
    <col min="7682" max="7682" width="9.28515625" style="686" customWidth="1"/>
    <col min="7683" max="7683" width="11.42578125" style="686" customWidth="1"/>
    <col min="7684" max="7684" width="10.28515625" style="686" customWidth="1"/>
    <col min="7685" max="7685" width="12.5703125" style="686" customWidth="1"/>
    <col min="7686" max="7687" width="10.28515625" style="686" customWidth="1"/>
    <col min="7688" max="7936" width="9" style="686"/>
    <col min="7937" max="7937" width="39" style="686" customWidth="1"/>
    <col min="7938" max="7938" width="9.28515625" style="686" customWidth="1"/>
    <col min="7939" max="7939" width="11.42578125" style="686" customWidth="1"/>
    <col min="7940" max="7940" width="10.28515625" style="686" customWidth="1"/>
    <col min="7941" max="7941" width="12.5703125" style="686" customWidth="1"/>
    <col min="7942" max="7943" width="10.28515625" style="686" customWidth="1"/>
    <col min="7944" max="8192" width="9" style="686"/>
    <col min="8193" max="8193" width="39" style="686" customWidth="1"/>
    <col min="8194" max="8194" width="9.28515625" style="686" customWidth="1"/>
    <col min="8195" max="8195" width="11.42578125" style="686" customWidth="1"/>
    <col min="8196" max="8196" width="10.28515625" style="686" customWidth="1"/>
    <col min="8197" max="8197" width="12.5703125" style="686" customWidth="1"/>
    <col min="8198" max="8199" width="10.28515625" style="686" customWidth="1"/>
    <col min="8200" max="8448" width="9" style="686"/>
    <col min="8449" max="8449" width="39" style="686" customWidth="1"/>
    <col min="8450" max="8450" width="9.28515625" style="686" customWidth="1"/>
    <col min="8451" max="8451" width="11.42578125" style="686" customWidth="1"/>
    <col min="8452" max="8452" width="10.28515625" style="686" customWidth="1"/>
    <col min="8453" max="8453" width="12.5703125" style="686" customWidth="1"/>
    <col min="8454" max="8455" width="10.28515625" style="686" customWidth="1"/>
    <col min="8456" max="8704" width="9" style="686"/>
    <col min="8705" max="8705" width="39" style="686" customWidth="1"/>
    <col min="8706" max="8706" width="9.28515625" style="686" customWidth="1"/>
    <col min="8707" max="8707" width="11.42578125" style="686" customWidth="1"/>
    <col min="8708" max="8708" width="10.28515625" style="686" customWidth="1"/>
    <col min="8709" max="8709" width="12.5703125" style="686" customWidth="1"/>
    <col min="8710" max="8711" width="10.28515625" style="686" customWidth="1"/>
    <col min="8712" max="8960" width="9" style="686"/>
    <col min="8961" max="8961" width="39" style="686" customWidth="1"/>
    <col min="8962" max="8962" width="9.28515625" style="686" customWidth="1"/>
    <col min="8963" max="8963" width="11.42578125" style="686" customWidth="1"/>
    <col min="8964" max="8964" width="10.28515625" style="686" customWidth="1"/>
    <col min="8965" max="8965" width="12.5703125" style="686" customWidth="1"/>
    <col min="8966" max="8967" width="10.28515625" style="686" customWidth="1"/>
    <col min="8968" max="9216" width="9" style="686"/>
    <col min="9217" max="9217" width="39" style="686" customWidth="1"/>
    <col min="9218" max="9218" width="9.28515625" style="686" customWidth="1"/>
    <col min="9219" max="9219" width="11.42578125" style="686" customWidth="1"/>
    <col min="9220" max="9220" width="10.28515625" style="686" customWidth="1"/>
    <col min="9221" max="9221" width="12.5703125" style="686" customWidth="1"/>
    <col min="9222" max="9223" width="10.28515625" style="686" customWidth="1"/>
    <col min="9224" max="9472" width="9" style="686"/>
    <col min="9473" max="9473" width="39" style="686" customWidth="1"/>
    <col min="9474" max="9474" width="9.28515625" style="686" customWidth="1"/>
    <col min="9475" max="9475" width="11.42578125" style="686" customWidth="1"/>
    <col min="9476" max="9476" width="10.28515625" style="686" customWidth="1"/>
    <col min="9477" max="9477" width="12.5703125" style="686" customWidth="1"/>
    <col min="9478" max="9479" width="10.28515625" style="686" customWidth="1"/>
    <col min="9480" max="9728" width="9" style="686"/>
    <col min="9729" max="9729" width="39" style="686" customWidth="1"/>
    <col min="9730" max="9730" width="9.28515625" style="686" customWidth="1"/>
    <col min="9731" max="9731" width="11.42578125" style="686" customWidth="1"/>
    <col min="9732" max="9732" width="10.28515625" style="686" customWidth="1"/>
    <col min="9733" max="9733" width="12.5703125" style="686" customWidth="1"/>
    <col min="9734" max="9735" width="10.28515625" style="686" customWidth="1"/>
    <col min="9736" max="9984" width="9" style="686"/>
    <col min="9985" max="9985" width="39" style="686" customWidth="1"/>
    <col min="9986" max="9986" width="9.28515625" style="686" customWidth="1"/>
    <col min="9987" max="9987" width="11.42578125" style="686" customWidth="1"/>
    <col min="9988" max="9988" width="10.28515625" style="686" customWidth="1"/>
    <col min="9989" max="9989" width="12.5703125" style="686" customWidth="1"/>
    <col min="9990" max="9991" width="10.28515625" style="686" customWidth="1"/>
    <col min="9992" max="10240" width="9" style="686"/>
    <col min="10241" max="10241" width="39" style="686" customWidth="1"/>
    <col min="10242" max="10242" width="9.28515625" style="686" customWidth="1"/>
    <col min="10243" max="10243" width="11.42578125" style="686" customWidth="1"/>
    <col min="10244" max="10244" width="10.28515625" style="686" customWidth="1"/>
    <col min="10245" max="10245" width="12.5703125" style="686" customWidth="1"/>
    <col min="10246" max="10247" width="10.28515625" style="686" customWidth="1"/>
    <col min="10248" max="10496" width="9" style="686"/>
    <col min="10497" max="10497" width="39" style="686" customWidth="1"/>
    <col min="10498" max="10498" width="9.28515625" style="686" customWidth="1"/>
    <col min="10499" max="10499" width="11.42578125" style="686" customWidth="1"/>
    <col min="10500" max="10500" width="10.28515625" style="686" customWidth="1"/>
    <col min="10501" max="10501" width="12.5703125" style="686" customWidth="1"/>
    <col min="10502" max="10503" width="10.28515625" style="686" customWidth="1"/>
    <col min="10504" max="10752" width="9" style="686"/>
    <col min="10753" max="10753" width="39" style="686" customWidth="1"/>
    <col min="10754" max="10754" width="9.28515625" style="686" customWidth="1"/>
    <col min="10755" max="10755" width="11.42578125" style="686" customWidth="1"/>
    <col min="10756" max="10756" width="10.28515625" style="686" customWidth="1"/>
    <col min="10757" max="10757" width="12.5703125" style="686" customWidth="1"/>
    <col min="10758" max="10759" width="10.28515625" style="686" customWidth="1"/>
    <col min="10760" max="11008" width="9" style="686"/>
    <col min="11009" max="11009" width="39" style="686" customWidth="1"/>
    <col min="11010" max="11010" width="9.28515625" style="686" customWidth="1"/>
    <col min="11011" max="11011" width="11.42578125" style="686" customWidth="1"/>
    <col min="11012" max="11012" width="10.28515625" style="686" customWidth="1"/>
    <col min="11013" max="11013" width="12.5703125" style="686" customWidth="1"/>
    <col min="11014" max="11015" width="10.28515625" style="686" customWidth="1"/>
    <col min="11016" max="11264" width="9" style="686"/>
    <col min="11265" max="11265" width="39" style="686" customWidth="1"/>
    <col min="11266" max="11266" width="9.28515625" style="686" customWidth="1"/>
    <col min="11267" max="11267" width="11.42578125" style="686" customWidth="1"/>
    <col min="11268" max="11268" width="10.28515625" style="686" customWidth="1"/>
    <col min="11269" max="11269" width="12.5703125" style="686" customWidth="1"/>
    <col min="11270" max="11271" width="10.28515625" style="686" customWidth="1"/>
    <col min="11272" max="11520" width="9" style="686"/>
    <col min="11521" max="11521" width="39" style="686" customWidth="1"/>
    <col min="11522" max="11522" width="9.28515625" style="686" customWidth="1"/>
    <col min="11523" max="11523" width="11.42578125" style="686" customWidth="1"/>
    <col min="11524" max="11524" width="10.28515625" style="686" customWidth="1"/>
    <col min="11525" max="11525" width="12.5703125" style="686" customWidth="1"/>
    <col min="11526" max="11527" width="10.28515625" style="686" customWidth="1"/>
    <col min="11528" max="11776" width="9" style="686"/>
    <col min="11777" max="11777" width="39" style="686" customWidth="1"/>
    <col min="11778" max="11778" width="9.28515625" style="686" customWidth="1"/>
    <col min="11779" max="11779" width="11.42578125" style="686" customWidth="1"/>
    <col min="11780" max="11780" width="10.28515625" style="686" customWidth="1"/>
    <col min="11781" max="11781" width="12.5703125" style="686" customWidth="1"/>
    <col min="11782" max="11783" width="10.28515625" style="686" customWidth="1"/>
    <col min="11784" max="12032" width="9" style="686"/>
    <col min="12033" max="12033" width="39" style="686" customWidth="1"/>
    <col min="12034" max="12034" width="9.28515625" style="686" customWidth="1"/>
    <col min="12035" max="12035" width="11.42578125" style="686" customWidth="1"/>
    <col min="12036" max="12036" width="10.28515625" style="686" customWidth="1"/>
    <col min="12037" max="12037" width="12.5703125" style="686" customWidth="1"/>
    <col min="12038" max="12039" width="10.28515625" style="686" customWidth="1"/>
    <col min="12040" max="12288" width="9" style="686"/>
    <col min="12289" max="12289" width="39" style="686" customWidth="1"/>
    <col min="12290" max="12290" width="9.28515625" style="686" customWidth="1"/>
    <col min="12291" max="12291" width="11.42578125" style="686" customWidth="1"/>
    <col min="12292" max="12292" width="10.28515625" style="686" customWidth="1"/>
    <col min="12293" max="12293" width="12.5703125" style="686" customWidth="1"/>
    <col min="12294" max="12295" width="10.28515625" style="686" customWidth="1"/>
    <col min="12296" max="12544" width="9" style="686"/>
    <col min="12545" max="12545" width="39" style="686" customWidth="1"/>
    <col min="12546" max="12546" width="9.28515625" style="686" customWidth="1"/>
    <col min="12547" max="12547" width="11.42578125" style="686" customWidth="1"/>
    <col min="12548" max="12548" width="10.28515625" style="686" customWidth="1"/>
    <col min="12549" max="12549" width="12.5703125" style="686" customWidth="1"/>
    <col min="12550" max="12551" width="10.28515625" style="686" customWidth="1"/>
    <col min="12552" max="12800" width="9" style="686"/>
    <col min="12801" max="12801" width="39" style="686" customWidth="1"/>
    <col min="12802" max="12802" width="9.28515625" style="686" customWidth="1"/>
    <col min="12803" max="12803" width="11.42578125" style="686" customWidth="1"/>
    <col min="12804" max="12804" width="10.28515625" style="686" customWidth="1"/>
    <col min="12805" max="12805" width="12.5703125" style="686" customWidth="1"/>
    <col min="12806" max="12807" width="10.28515625" style="686" customWidth="1"/>
    <col min="12808" max="13056" width="9" style="686"/>
    <col min="13057" max="13057" width="39" style="686" customWidth="1"/>
    <col min="13058" max="13058" width="9.28515625" style="686" customWidth="1"/>
    <col min="13059" max="13059" width="11.42578125" style="686" customWidth="1"/>
    <col min="13060" max="13060" width="10.28515625" style="686" customWidth="1"/>
    <col min="13061" max="13061" width="12.5703125" style="686" customWidth="1"/>
    <col min="13062" max="13063" width="10.28515625" style="686" customWidth="1"/>
    <col min="13064" max="13312" width="9" style="686"/>
    <col min="13313" max="13313" width="39" style="686" customWidth="1"/>
    <col min="13314" max="13314" width="9.28515625" style="686" customWidth="1"/>
    <col min="13315" max="13315" width="11.42578125" style="686" customWidth="1"/>
    <col min="13316" max="13316" width="10.28515625" style="686" customWidth="1"/>
    <col min="13317" max="13317" width="12.5703125" style="686" customWidth="1"/>
    <col min="13318" max="13319" width="10.28515625" style="686" customWidth="1"/>
    <col min="13320" max="13568" width="9" style="686"/>
    <col min="13569" max="13569" width="39" style="686" customWidth="1"/>
    <col min="13570" max="13570" width="9.28515625" style="686" customWidth="1"/>
    <col min="13571" max="13571" width="11.42578125" style="686" customWidth="1"/>
    <col min="13572" max="13572" width="10.28515625" style="686" customWidth="1"/>
    <col min="13573" max="13573" width="12.5703125" style="686" customWidth="1"/>
    <col min="13574" max="13575" width="10.28515625" style="686" customWidth="1"/>
    <col min="13576" max="13824" width="9" style="686"/>
    <col min="13825" max="13825" width="39" style="686" customWidth="1"/>
    <col min="13826" max="13826" width="9.28515625" style="686" customWidth="1"/>
    <col min="13827" max="13827" width="11.42578125" style="686" customWidth="1"/>
    <col min="13828" max="13828" width="10.28515625" style="686" customWidth="1"/>
    <col min="13829" max="13829" width="12.5703125" style="686" customWidth="1"/>
    <col min="13830" max="13831" width="10.28515625" style="686" customWidth="1"/>
    <col min="13832" max="14080" width="9" style="686"/>
    <col min="14081" max="14081" width="39" style="686" customWidth="1"/>
    <col min="14082" max="14082" width="9.28515625" style="686" customWidth="1"/>
    <col min="14083" max="14083" width="11.42578125" style="686" customWidth="1"/>
    <col min="14084" max="14084" width="10.28515625" style="686" customWidth="1"/>
    <col min="14085" max="14085" width="12.5703125" style="686" customWidth="1"/>
    <col min="14086" max="14087" width="10.28515625" style="686" customWidth="1"/>
    <col min="14088" max="14336" width="9" style="686"/>
    <col min="14337" max="14337" width="39" style="686" customWidth="1"/>
    <col min="14338" max="14338" width="9.28515625" style="686" customWidth="1"/>
    <col min="14339" max="14339" width="11.42578125" style="686" customWidth="1"/>
    <col min="14340" max="14340" width="10.28515625" style="686" customWidth="1"/>
    <col min="14341" max="14341" width="12.5703125" style="686" customWidth="1"/>
    <col min="14342" max="14343" width="10.28515625" style="686" customWidth="1"/>
    <col min="14344" max="14592" width="9" style="686"/>
    <col min="14593" max="14593" width="39" style="686" customWidth="1"/>
    <col min="14594" max="14594" width="9.28515625" style="686" customWidth="1"/>
    <col min="14595" max="14595" width="11.42578125" style="686" customWidth="1"/>
    <col min="14596" max="14596" width="10.28515625" style="686" customWidth="1"/>
    <col min="14597" max="14597" width="12.5703125" style="686" customWidth="1"/>
    <col min="14598" max="14599" width="10.28515625" style="686" customWidth="1"/>
    <col min="14600" max="14848" width="9" style="686"/>
    <col min="14849" max="14849" width="39" style="686" customWidth="1"/>
    <col min="14850" max="14850" width="9.28515625" style="686" customWidth="1"/>
    <col min="14851" max="14851" width="11.42578125" style="686" customWidth="1"/>
    <col min="14852" max="14852" width="10.28515625" style="686" customWidth="1"/>
    <col min="14853" max="14853" width="12.5703125" style="686" customWidth="1"/>
    <col min="14854" max="14855" width="10.28515625" style="686" customWidth="1"/>
    <col min="14856" max="15104" width="9" style="686"/>
    <col min="15105" max="15105" width="39" style="686" customWidth="1"/>
    <col min="15106" max="15106" width="9.28515625" style="686" customWidth="1"/>
    <col min="15107" max="15107" width="11.42578125" style="686" customWidth="1"/>
    <col min="15108" max="15108" width="10.28515625" style="686" customWidth="1"/>
    <col min="15109" max="15109" width="12.5703125" style="686" customWidth="1"/>
    <col min="15110" max="15111" width="10.28515625" style="686" customWidth="1"/>
    <col min="15112" max="15360" width="9" style="686"/>
    <col min="15361" max="15361" width="39" style="686" customWidth="1"/>
    <col min="15362" max="15362" width="9.28515625" style="686" customWidth="1"/>
    <col min="15363" max="15363" width="11.42578125" style="686" customWidth="1"/>
    <col min="15364" max="15364" width="10.28515625" style="686" customWidth="1"/>
    <col min="15365" max="15365" width="12.5703125" style="686" customWidth="1"/>
    <col min="15366" max="15367" width="10.28515625" style="686" customWidth="1"/>
    <col min="15368" max="15616" width="9" style="686"/>
    <col min="15617" max="15617" width="39" style="686" customWidth="1"/>
    <col min="15618" max="15618" width="9.28515625" style="686" customWidth="1"/>
    <col min="15619" max="15619" width="11.42578125" style="686" customWidth="1"/>
    <col min="15620" max="15620" width="10.28515625" style="686" customWidth="1"/>
    <col min="15621" max="15621" width="12.5703125" style="686" customWidth="1"/>
    <col min="15622" max="15623" width="10.28515625" style="686" customWidth="1"/>
    <col min="15624" max="15872" width="9" style="686"/>
    <col min="15873" max="15873" width="39" style="686" customWidth="1"/>
    <col min="15874" max="15874" width="9.28515625" style="686" customWidth="1"/>
    <col min="15875" max="15875" width="11.42578125" style="686" customWidth="1"/>
    <col min="15876" max="15876" width="10.28515625" style="686" customWidth="1"/>
    <col min="15877" max="15877" width="12.5703125" style="686" customWidth="1"/>
    <col min="15878" max="15879" width="10.28515625" style="686" customWidth="1"/>
    <col min="15880" max="16128" width="9" style="686"/>
    <col min="16129" max="16129" width="39" style="686" customWidth="1"/>
    <col min="16130" max="16130" width="9.28515625" style="686" customWidth="1"/>
    <col min="16131" max="16131" width="11.42578125" style="686" customWidth="1"/>
    <col min="16132" max="16132" width="10.28515625" style="686" customWidth="1"/>
    <col min="16133" max="16133" width="12.5703125" style="686" customWidth="1"/>
    <col min="16134" max="16135" width="10.28515625" style="686" customWidth="1"/>
    <col min="16136" max="16384" width="9" style="686"/>
  </cols>
  <sheetData>
    <row r="1" spans="1:7" ht="15.75">
      <c r="A1" s="784" t="s">
        <v>998</v>
      </c>
      <c r="B1" s="1089"/>
      <c r="C1" s="1089"/>
      <c r="D1" s="1089"/>
      <c r="E1" s="1089"/>
      <c r="F1" s="1089"/>
      <c r="G1" s="1089"/>
    </row>
    <row r="2" spans="1:7" ht="15.75">
      <c r="A2" s="784" t="s">
        <v>999</v>
      </c>
      <c r="B2" s="1089"/>
      <c r="C2" s="1089"/>
      <c r="D2" s="1089"/>
      <c r="E2" s="1089"/>
      <c r="F2" s="1089"/>
      <c r="G2" s="1089"/>
    </row>
    <row r="3" spans="1:7" ht="15.75">
      <c r="A3" s="1090" t="s">
        <v>1000</v>
      </c>
      <c r="B3" s="1091"/>
      <c r="C3" s="1091"/>
      <c r="D3" s="1091"/>
      <c r="E3" s="1091"/>
      <c r="F3" s="1091"/>
      <c r="G3" s="1092" t="s">
        <v>1001</v>
      </c>
    </row>
    <row r="4" spans="1:7" ht="20.100000000000001" customHeight="1">
      <c r="A4" s="1093"/>
      <c r="B4" s="1094" t="s">
        <v>203</v>
      </c>
      <c r="C4" s="768"/>
      <c r="D4" s="768"/>
      <c r="E4" s="768"/>
      <c r="F4" s="1095" t="s">
        <v>204</v>
      </c>
      <c r="G4" s="747"/>
    </row>
    <row r="5" spans="1:7" ht="20.100000000000001" customHeight="1">
      <c r="A5" s="1096" t="s">
        <v>59</v>
      </c>
      <c r="B5" s="662" t="s">
        <v>1575</v>
      </c>
      <c r="C5" s="662" t="s">
        <v>958</v>
      </c>
      <c r="D5" s="662" t="s">
        <v>1002</v>
      </c>
      <c r="E5" s="662" t="s">
        <v>1003</v>
      </c>
      <c r="F5" s="1097" t="s">
        <v>91</v>
      </c>
      <c r="G5" s="753" t="s">
        <v>38</v>
      </c>
    </row>
    <row r="6" spans="1:7" ht="20.100000000000001" customHeight="1">
      <c r="A6" s="1098" t="s">
        <v>64</v>
      </c>
      <c r="B6" s="1032" t="s">
        <v>1004</v>
      </c>
      <c r="C6" s="1032" t="s">
        <v>962</v>
      </c>
      <c r="D6" s="1032" t="s">
        <v>1005</v>
      </c>
      <c r="E6" s="1032" t="s">
        <v>964</v>
      </c>
      <c r="F6" s="1032" t="s">
        <v>92</v>
      </c>
      <c r="G6" s="1099" t="s">
        <v>39</v>
      </c>
    </row>
    <row r="7" spans="1:7" ht="20.100000000000001" customHeight="1">
      <c r="A7" s="1100"/>
      <c r="B7" s="37"/>
      <c r="C7" s="37"/>
      <c r="D7" s="37"/>
      <c r="E7" s="1099" t="s">
        <v>967</v>
      </c>
      <c r="F7" s="1099"/>
      <c r="G7" s="37"/>
    </row>
    <row r="8" spans="1:7" ht="20.100000000000001" customHeight="1">
      <c r="A8" s="379" t="s">
        <v>134</v>
      </c>
      <c r="B8" s="1924">
        <v>9293</v>
      </c>
      <c r="C8" s="1924">
        <v>65279</v>
      </c>
      <c r="D8" s="1924">
        <v>3851</v>
      </c>
      <c r="E8" s="1924">
        <v>5612</v>
      </c>
      <c r="F8" s="1924">
        <v>6197</v>
      </c>
      <c r="G8" s="1924">
        <f>SUM(B8:F9)</f>
        <v>90232</v>
      </c>
    </row>
    <row r="9" spans="1:7" ht="20.100000000000001" customHeight="1">
      <c r="A9" s="380" t="s">
        <v>135</v>
      </c>
      <c r="B9" s="1839"/>
      <c r="C9" s="1839"/>
      <c r="D9" s="1839"/>
      <c r="E9" s="1839"/>
      <c r="F9" s="1839"/>
      <c r="G9" s="1839"/>
    </row>
    <row r="10" spans="1:7" ht="17.100000000000001" customHeight="1">
      <c r="A10" s="789" t="s">
        <v>136</v>
      </c>
      <c r="B10" s="1861">
        <v>0</v>
      </c>
      <c r="C10" s="1861">
        <v>15891</v>
      </c>
      <c r="D10" s="1861">
        <v>0</v>
      </c>
      <c r="E10" s="1861">
        <v>2659</v>
      </c>
      <c r="F10" s="1861">
        <v>0</v>
      </c>
      <c r="G10" s="1884">
        <f>SUM(B10:F11)</f>
        <v>18550</v>
      </c>
    </row>
    <row r="11" spans="1:7" ht="15" customHeight="1">
      <c r="A11" s="1101" t="s">
        <v>1006</v>
      </c>
      <c r="B11" s="1839"/>
      <c r="C11" s="1839"/>
      <c r="D11" s="1839"/>
      <c r="E11" s="1839"/>
      <c r="F11" s="1839"/>
      <c r="G11" s="1839"/>
    </row>
    <row r="12" spans="1:7" ht="15" customHeight="1">
      <c r="A12" s="1102" t="s">
        <v>138</v>
      </c>
      <c r="B12" s="1860">
        <v>0</v>
      </c>
      <c r="C12" s="1860">
        <v>8988</v>
      </c>
      <c r="D12" s="1860">
        <v>0</v>
      </c>
      <c r="E12" s="1860">
        <v>6498</v>
      </c>
      <c r="F12" s="1860">
        <v>0</v>
      </c>
      <c r="G12" s="1923">
        <f>SUM(B12:F13)</f>
        <v>15486</v>
      </c>
    </row>
    <row r="13" spans="1:7" ht="15" customHeight="1">
      <c r="A13" s="1103" t="s">
        <v>139</v>
      </c>
      <c r="B13" s="1857"/>
      <c r="C13" s="1857"/>
      <c r="D13" s="1857"/>
      <c r="E13" s="1857"/>
      <c r="F13" s="1857"/>
      <c r="G13" s="1857"/>
    </row>
    <row r="14" spans="1:7" ht="17.100000000000001" customHeight="1">
      <c r="A14" s="1102" t="s">
        <v>140</v>
      </c>
      <c r="B14" s="1860">
        <v>37247</v>
      </c>
      <c r="C14" s="1923">
        <v>96068</v>
      </c>
      <c r="D14" s="1860">
        <v>10811</v>
      </c>
      <c r="E14" s="1860">
        <v>15872</v>
      </c>
      <c r="F14" s="1860">
        <v>79949</v>
      </c>
      <c r="G14" s="1860">
        <f>SUM(B14:F15)</f>
        <v>239947</v>
      </c>
    </row>
    <row r="15" spans="1:7" ht="15" customHeight="1">
      <c r="A15" s="1103" t="s">
        <v>605</v>
      </c>
      <c r="B15" s="1857"/>
      <c r="C15" s="1857"/>
      <c r="D15" s="1857"/>
      <c r="E15" s="1857"/>
      <c r="F15" s="1857"/>
      <c r="G15" s="1857"/>
    </row>
    <row r="16" spans="1:7" ht="15" customHeight="1">
      <c r="A16" s="1104" t="s">
        <v>141</v>
      </c>
      <c r="B16" s="1860">
        <v>94854</v>
      </c>
      <c r="C16" s="1860">
        <v>282630</v>
      </c>
      <c r="D16" s="1860">
        <v>6627</v>
      </c>
      <c r="E16" s="1860">
        <v>1779</v>
      </c>
      <c r="F16" s="1860">
        <v>0</v>
      </c>
      <c r="G16" s="1860">
        <f>SUM(B16:F17)</f>
        <v>385890</v>
      </c>
    </row>
    <row r="17" spans="1:7" ht="15" customHeight="1">
      <c r="A17" s="1105" t="s">
        <v>161</v>
      </c>
      <c r="B17" s="1857"/>
      <c r="C17" s="1857"/>
      <c r="D17" s="1857"/>
      <c r="E17" s="1857"/>
      <c r="F17" s="1857"/>
      <c r="G17" s="1857"/>
    </row>
    <row r="18" spans="1:7" ht="15" customHeight="1">
      <c r="A18" s="759" t="s">
        <v>142</v>
      </c>
      <c r="B18" s="1860">
        <v>755</v>
      </c>
      <c r="C18" s="1860">
        <v>147165</v>
      </c>
      <c r="D18" s="1860">
        <v>824</v>
      </c>
      <c r="E18" s="1860">
        <v>5939</v>
      </c>
      <c r="F18" s="1860">
        <v>0</v>
      </c>
      <c r="G18" s="1860">
        <f>SUM(B18:F19)</f>
        <v>154683</v>
      </c>
    </row>
    <row r="19" spans="1:7" ht="15" customHeight="1">
      <c r="A19" s="61" t="s">
        <v>143</v>
      </c>
      <c r="B19" s="1857"/>
      <c r="C19" s="1857"/>
      <c r="D19" s="1857"/>
      <c r="E19" s="1857"/>
      <c r="F19" s="1857"/>
      <c r="G19" s="1857"/>
    </row>
    <row r="20" spans="1:7" ht="15" customHeight="1">
      <c r="A20" s="1102" t="s">
        <v>146</v>
      </c>
      <c r="B20" s="1860">
        <v>0</v>
      </c>
      <c r="C20" s="1860">
        <v>22784</v>
      </c>
      <c r="D20" s="1860">
        <v>0</v>
      </c>
      <c r="E20" s="1860">
        <v>0</v>
      </c>
      <c r="F20" s="1860">
        <v>0</v>
      </c>
      <c r="G20" s="1860">
        <f>SUM(B20:F21)</f>
        <v>22784</v>
      </c>
    </row>
    <row r="21" spans="1:7" ht="15" customHeight="1">
      <c r="A21" s="1103" t="s">
        <v>147</v>
      </c>
      <c r="B21" s="1857"/>
      <c r="C21" s="1857"/>
      <c r="D21" s="1857"/>
      <c r="E21" s="1857"/>
      <c r="F21" s="1857"/>
      <c r="G21" s="1857"/>
    </row>
    <row r="22" spans="1:7" ht="15" customHeight="1">
      <c r="A22" s="1102" t="s">
        <v>148</v>
      </c>
      <c r="B22" s="1860">
        <v>2696</v>
      </c>
      <c r="C22" s="1923">
        <v>20917</v>
      </c>
      <c r="D22" s="1860">
        <v>0</v>
      </c>
      <c r="E22" s="1860">
        <v>377</v>
      </c>
      <c r="F22" s="1860">
        <v>0</v>
      </c>
      <c r="G22" s="1860">
        <f>SUM(B22:F23)</f>
        <v>23990</v>
      </c>
    </row>
    <row r="23" spans="1:7" ht="15" customHeight="1">
      <c r="A23" s="1103" t="s">
        <v>607</v>
      </c>
      <c r="B23" s="1857"/>
      <c r="C23" s="1857"/>
      <c r="D23" s="1857"/>
      <c r="E23" s="1857"/>
      <c r="F23" s="1857"/>
      <c r="G23" s="1857"/>
    </row>
    <row r="24" spans="1:7" ht="15" customHeight="1">
      <c r="A24" s="1102" t="s">
        <v>1007</v>
      </c>
      <c r="B24" s="1860">
        <v>23563</v>
      </c>
      <c r="C24" s="1860">
        <v>32973</v>
      </c>
      <c r="D24" s="1860">
        <v>0</v>
      </c>
      <c r="E24" s="1860">
        <v>4339</v>
      </c>
      <c r="F24" s="1860">
        <v>6034</v>
      </c>
      <c r="G24" s="1860">
        <f>SUM(B24:F25)</f>
        <v>66909</v>
      </c>
    </row>
    <row r="25" spans="1:7" ht="20.25" customHeight="1">
      <c r="A25" s="1103" t="s">
        <v>608</v>
      </c>
      <c r="B25" s="1857"/>
      <c r="C25" s="1857"/>
      <c r="D25" s="1857"/>
      <c r="E25" s="1857"/>
      <c r="F25" s="1857"/>
      <c r="G25" s="1857"/>
    </row>
    <row r="26" spans="1:7" ht="20.25" customHeight="1">
      <c r="A26" s="1106" t="s">
        <v>1008</v>
      </c>
      <c r="B26" s="1860">
        <v>0</v>
      </c>
      <c r="C26" s="1860">
        <v>11242</v>
      </c>
      <c r="D26" s="1860">
        <v>0</v>
      </c>
      <c r="E26" s="1860">
        <v>0</v>
      </c>
      <c r="F26" s="1860">
        <v>0</v>
      </c>
      <c r="G26" s="1860">
        <f>SUM(B26:F27)</f>
        <v>11242</v>
      </c>
    </row>
    <row r="27" spans="1:7" ht="20.25" customHeight="1">
      <c r="A27" s="1106" t="s">
        <v>1009</v>
      </c>
      <c r="B27" s="1857"/>
      <c r="C27" s="1857"/>
      <c r="D27" s="1857"/>
      <c r="E27" s="1857"/>
      <c r="F27" s="1857"/>
      <c r="G27" s="1857"/>
    </row>
    <row r="28" spans="1:7" ht="20.25" customHeight="1">
      <c r="A28" s="384" t="s">
        <v>1010</v>
      </c>
      <c r="B28" s="1838">
        <v>0</v>
      </c>
      <c r="C28" s="1838">
        <v>24396</v>
      </c>
      <c r="D28" s="1838">
        <v>0</v>
      </c>
      <c r="E28" s="1838">
        <v>0</v>
      </c>
      <c r="F28" s="1838">
        <v>0</v>
      </c>
      <c r="G28" s="1838">
        <f>SUM(B28:F29)</f>
        <v>24396</v>
      </c>
    </row>
    <row r="29" spans="1:7" ht="20.25" customHeight="1">
      <c r="A29" s="381" t="s">
        <v>163</v>
      </c>
      <c r="B29" s="1861"/>
      <c r="C29" s="1861"/>
      <c r="D29" s="1861"/>
      <c r="E29" s="1861"/>
      <c r="F29" s="1861"/>
      <c r="G29" s="1861"/>
    </row>
    <row r="30" spans="1:7" ht="20.25" customHeight="1">
      <c r="A30" s="386" t="s">
        <v>150</v>
      </c>
      <c r="B30" s="1838">
        <v>0</v>
      </c>
      <c r="C30" s="1838">
        <v>3798</v>
      </c>
      <c r="D30" s="1838">
        <v>0</v>
      </c>
      <c r="E30" s="1838">
        <v>0</v>
      </c>
      <c r="F30" s="1838">
        <v>123</v>
      </c>
      <c r="G30" s="1838">
        <f>SUM(B30:F31)</f>
        <v>3921</v>
      </c>
    </row>
    <row r="31" spans="1:7" ht="20.25" customHeight="1" thickBot="1">
      <c r="A31" s="1107" t="s">
        <v>151</v>
      </c>
      <c r="B31" s="1859"/>
      <c r="C31" s="1859"/>
      <c r="D31" s="1859"/>
      <c r="E31" s="1859"/>
      <c r="F31" s="1859"/>
      <c r="G31" s="1861"/>
    </row>
    <row r="32" spans="1:7" ht="29.25" customHeight="1">
      <c r="A32" s="1108" t="s">
        <v>1011</v>
      </c>
      <c r="B32" s="761">
        <f t="shared" ref="B32:G32" si="0">SUM(B8:B31)</f>
        <v>168408</v>
      </c>
      <c r="C32" s="761">
        <f t="shared" si="0"/>
        <v>732131</v>
      </c>
      <c r="D32" s="761">
        <f t="shared" si="0"/>
        <v>22113</v>
      </c>
      <c r="E32" s="761">
        <f t="shared" si="0"/>
        <v>43075</v>
      </c>
      <c r="F32" s="761">
        <f t="shared" si="0"/>
        <v>92303</v>
      </c>
      <c r="G32" s="761">
        <f t="shared" si="0"/>
        <v>1058030</v>
      </c>
    </row>
    <row r="33" spans="1:7" s="650" customFormat="1" ht="20.100000000000001" customHeight="1">
      <c r="A33" s="1922" t="s">
        <v>154</v>
      </c>
      <c r="B33" s="1922"/>
      <c r="C33" s="1922"/>
      <c r="D33" s="1922"/>
      <c r="E33" s="1922"/>
      <c r="F33" s="1922"/>
      <c r="G33" s="1922"/>
    </row>
    <row r="34" spans="1:7" s="650" customFormat="1" ht="20.100000000000001" customHeight="1">
      <c r="A34" s="1855" t="s">
        <v>1574</v>
      </c>
      <c r="B34" s="1855"/>
      <c r="C34" s="1855"/>
      <c r="D34" s="1109"/>
      <c r="E34" s="1109"/>
    </row>
  </sheetData>
  <mergeCells count="74">
    <mergeCell ref="G8:G9"/>
    <mergeCell ref="B8:B9"/>
    <mergeCell ref="C8:C9"/>
    <mergeCell ref="D8:D9"/>
    <mergeCell ref="E8:E9"/>
    <mergeCell ref="F8:F9"/>
    <mergeCell ref="G12:G13"/>
    <mergeCell ref="B10:B11"/>
    <mergeCell ref="C10:C11"/>
    <mergeCell ref="D10:D11"/>
    <mergeCell ref="E10:E11"/>
    <mergeCell ref="F10:F11"/>
    <mergeCell ref="G10:G11"/>
    <mergeCell ref="B12:B13"/>
    <mergeCell ref="C12:C13"/>
    <mergeCell ref="D12:D13"/>
    <mergeCell ref="E12:E13"/>
    <mergeCell ref="F12:F13"/>
    <mergeCell ref="G16:G17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F16:F17"/>
    <mergeCell ref="G20:G21"/>
    <mergeCell ref="B18:B19"/>
    <mergeCell ref="C18:C19"/>
    <mergeCell ref="D18:D19"/>
    <mergeCell ref="E18:E19"/>
    <mergeCell ref="F18:F19"/>
    <mergeCell ref="G18:G19"/>
    <mergeCell ref="B20:B21"/>
    <mergeCell ref="C20:C21"/>
    <mergeCell ref="D20:D21"/>
    <mergeCell ref="E20:E21"/>
    <mergeCell ref="F20:F21"/>
    <mergeCell ref="G24:G25"/>
    <mergeCell ref="B22:B23"/>
    <mergeCell ref="C22:C23"/>
    <mergeCell ref="D22:D23"/>
    <mergeCell ref="E22:E23"/>
    <mergeCell ref="F22:F23"/>
    <mergeCell ref="G22:G23"/>
    <mergeCell ref="B24:B25"/>
    <mergeCell ref="C24:C25"/>
    <mergeCell ref="D24:D25"/>
    <mergeCell ref="E24:E25"/>
    <mergeCell ref="F24:F25"/>
    <mergeCell ref="G28:G29"/>
    <mergeCell ref="B26:B27"/>
    <mergeCell ref="C26:C27"/>
    <mergeCell ref="D26:D27"/>
    <mergeCell ref="E26:E27"/>
    <mergeCell ref="F26:F27"/>
    <mergeCell ref="G26:G27"/>
    <mergeCell ref="B28:B29"/>
    <mergeCell ref="C28:C29"/>
    <mergeCell ref="D28:D29"/>
    <mergeCell ref="E28:E29"/>
    <mergeCell ref="F28:F29"/>
    <mergeCell ref="A33:G33"/>
    <mergeCell ref="A34:C34"/>
    <mergeCell ref="B30:B31"/>
    <mergeCell ref="C30:C31"/>
    <mergeCell ref="D30:D31"/>
    <mergeCell ref="E30:E31"/>
    <mergeCell ref="F30:F31"/>
    <mergeCell ref="G30:G3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1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:O32"/>
  <sheetViews>
    <sheetView showGridLines="0" rightToLeft="1" zoomScale="75" zoomScaleNormal="75" zoomScaleSheetLayoutView="75" workbookViewId="0">
      <selection activeCell="U28" sqref="U28"/>
    </sheetView>
  </sheetViews>
  <sheetFormatPr defaultRowHeight="15.75"/>
  <cols>
    <col min="1" max="1" width="12.85546875" style="481" customWidth="1"/>
    <col min="2" max="2" width="8.42578125" style="481" customWidth="1"/>
    <col min="3" max="3" width="6.7109375" style="481" customWidth="1"/>
    <col min="4" max="4" width="11.42578125" style="481" customWidth="1"/>
    <col min="5" max="5" width="11.140625" style="481" customWidth="1"/>
    <col min="6" max="6" width="7" style="481" customWidth="1"/>
    <col min="7" max="7" width="8.42578125" style="481" customWidth="1"/>
    <col min="8" max="8" width="7.7109375" style="481" customWidth="1"/>
    <col min="9" max="9" width="10.42578125" style="481" customWidth="1"/>
    <col min="10" max="10" width="8.140625" style="481" customWidth="1"/>
    <col min="11" max="11" width="10.140625" style="481" customWidth="1"/>
    <col min="12" max="12" width="6.42578125" style="481" customWidth="1"/>
    <col min="13" max="13" width="7.5703125" style="481" customWidth="1"/>
    <col min="14" max="14" width="8.5703125" style="481" customWidth="1"/>
    <col min="15" max="15" width="7.5703125" style="481" customWidth="1"/>
    <col min="16" max="256" width="9" style="481"/>
    <col min="257" max="257" width="12.85546875" style="481" customWidth="1"/>
    <col min="258" max="258" width="8.42578125" style="481" customWidth="1"/>
    <col min="259" max="259" width="6.7109375" style="481" customWidth="1"/>
    <col min="260" max="260" width="11.42578125" style="481" customWidth="1"/>
    <col min="261" max="261" width="11.140625" style="481" customWidth="1"/>
    <col min="262" max="262" width="7" style="481" customWidth="1"/>
    <col min="263" max="263" width="8.42578125" style="481" customWidth="1"/>
    <col min="264" max="264" width="7.7109375" style="481" customWidth="1"/>
    <col min="265" max="265" width="10.42578125" style="481" customWidth="1"/>
    <col min="266" max="266" width="8.140625" style="481" customWidth="1"/>
    <col min="267" max="267" width="10.140625" style="481" customWidth="1"/>
    <col min="268" max="268" width="6.42578125" style="481" customWidth="1"/>
    <col min="269" max="269" width="7.5703125" style="481" customWidth="1"/>
    <col min="270" max="270" width="8.5703125" style="481" customWidth="1"/>
    <col min="271" max="271" width="7.5703125" style="481" customWidth="1"/>
    <col min="272" max="512" width="9" style="481"/>
    <col min="513" max="513" width="12.85546875" style="481" customWidth="1"/>
    <col min="514" max="514" width="8.42578125" style="481" customWidth="1"/>
    <col min="515" max="515" width="6.7109375" style="481" customWidth="1"/>
    <col min="516" max="516" width="11.42578125" style="481" customWidth="1"/>
    <col min="517" max="517" width="11.140625" style="481" customWidth="1"/>
    <col min="518" max="518" width="7" style="481" customWidth="1"/>
    <col min="519" max="519" width="8.42578125" style="481" customWidth="1"/>
    <col min="520" max="520" width="7.7109375" style="481" customWidth="1"/>
    <col min="521" max="521" width="10.42578125" style="481" customWidth="1"/>
    <col min="522" max="522" width="8.140625" style="481" customWidth="1"/>
    <col min="523" max="523" width="10.140625" style="481" customWidth="1"/>
    <col min="524" max="524" width="6.42578125" style="481" customWidth="1"/>
    <col min="525" max="525" width="7.5703125" style="481" customWidth="1"/>
    <col min="526" max="526" width="8.5703125" style="481" customWidth="1"/>
    <col min="527" max="527" width="7.5703125" style="481" customWidth="1"/>
    <col min="528" max="768" width="9" style="481"/>
    <col min="769" max="769" width="12.85546875" style="481" customWidth="1"/>
    <col min="770" max="770" width="8.42578125" style="481" customWidth="1"/>
    <col min="771" max="771" width="6.7109375" style="481" customWidth="1"/>
    <col min="772" max="772" width="11.42578125" style="481" customWidth="1"/>
    <col min="773" max="773" width="11.140625" style="481" customWidth="1"/>
    <col min="774" max="774" width="7" style="481" customWidth="1"/>
    <col min="775" max="775" width="8.42578125" style="481" customWidth="1"/>
    <col min="776" max="776" width="7.7109375" style="481" customWidth="1"/>
    <col min="777" max="777" width="10.42578125" style="481" customWidth="1"/>
    <col min="778" max="778" width="8.140625" style="481" customWidth="1"/>
    <col min="779" max="779" width="10.140625" style="481" customWidth="1"/>
    <col min="780" max="780" width="6.42578125" style="481" customWidth="1"/>
    <col min="781" max="781" width="7.5703125" style="481" customWidth="1"/>
    <col min="782" max="782" width="8.5703125" style="481" customWidth="1"/>
    <col min="783" max="783" width="7.5703125" style="481" customWidth="1"/>
    <col min="784" max="1024" width="9" style="481"/>
    <col min="1025" max="1025" width="12.85546875" style="481" customWidth="1"/>
    <col min="1026" max="1026" width="8.42578125" style="481" customWidth="1"/>
    <col min="1027" max="1027" width="6.7109375" style="481" customWidth="1"/>
    <col min="1028" max="1028" width="11.42578125" style="481" customWidth="1"/>
    <col min="1029" max="1029" width="11.140625" style="481" customWidth="1"/>
    <col min="1030" max="1030" width="7" style="481" customWidth="1"/>
    <col min="1031" max="1031" width="8.42578125" style="481" customWidth="1"/>
    <col min="1032" max="1032" width="7.7109375" style="481" customWidth="1"/>
    <col min="1033" max="1033" width="10.42578125" style="481" customWidth="1"/>
    <col min="1034" max="1034" width="8.140625" style="481" customWidth="1"/>
    <col min="1035" max="1035" width="10.140625" style="481" customWidth="1"/>
    <col min="1036" max="1036" width="6.42578125" style="481" customWidth="1"/>
    <col min="1037" max="1037" width="7.5703125" style="481" customWidth="1"/>
    <col min="1038" max="1038" width="8.5703125" style="481" customWidth="1"/>
    <col min="1039" max="1039" width="7.5703125" style="481" customWidth="1"/>
    <col min="1040" max="1280" width="9" style="481"/>
    <col min="1281" max="1281" width="12.85546875" style="481" customWidth="1"/>
    <col min="1282" max="1282" width="8.42578125" style="481" customWidth="1"/>
    <col min="1283" max="1283" width="6.7109375" style="481" customWidth="1"/>
    <col min="1284" max="1284" width="11.42578125" style="481" customWidth="1"/>
    <col min="1285" max="1285" width="11.140625" style="481" customWidth="1"/>
    <col min="1286" max="1286" width="7" style="481" customWidth="1"/>
    <col min="1287" max="1287" width="8.42578125" style="481" customWidth="1"/>
    <col min="1288" max="1288" width="7.7109375" style="481" customWidth="1"/>
    <col min="1289" max="1289" width="10.42578125" style="481" customWidth="1"/>
    <col min="1290" max="1290" width="8.140625" style="481" customWidth="1"/>
    <col min="1291" max="1291" width="10.140625" style="481" customWidth="1"/>
    <col min="1292" max="1292" width="6.42578125" style="481" customWidth="1"/>
    <col min="1293" max="1293" width="7.5703125" style="481" customWidth="1"/>
    <col min="1294" max="1294" width="8.5703125" style="481" customWidth="1"/>
    <col min="1295" max="1295" width="7.5703125" style="481" customWidth="1"/>
    <col min="1296" max="1536" width="9" style="481"/>
    <col min="1537" max="1537" width="12.85546875" style="481" customWidth="1"/>
    <col min="1538" max="1538" width="8.42578125" style="481" customWidth="1"/>
    <col min="1539" max="1539" width="6.7109375" style="481" customWidth="1"/>
    <col min="1540" max="1540" width="11.42578125" style="481" customWidth="1"/>
    <col min="1541" max="1541" width="11.140625" style="481" customWidth="1"/>
    <col min="1542" max="1542" width="7" style="481" customWidth="1"/>
    <col min="1543" max="1543" width="8.42578125" style="481" customWidth="1"/>
    <col min="1544" max="1544" width="7.7109375" style="481" customWidth="1"/>
    <col min="1545" max="1545" width="10.42578125" style="481" customWidth="1"/>
    <col min="1546" max="1546" width="8.140625" style="481" customWidth="1"/>
    <col min="1547" max="1547" width="10.140625" style="481" customWidth="1"/>
    <col min="1548" max="1548" width="6.42578125" style="481" customWidth="1"/>
    <col min="1549" max="1549" width="7.5703125" style="481" customWidth="1"/>
    <col min="1550" max="1550" width="8.5703125" style="481" customWidth="1"/>
    <col min="1551" max="1551" width="7.5703125" style="481" customWidth="1"/>
    <col min="1552" max="1792" width="9" style="481"/>
    <col min="1793" max="1793" width="12.85546875" style="481" customWidth="1"/>
    <col min="1794" max="1794" width="8.42578125" style="481" customWidth="1"/>
    <col min="1795" max="1795" width="6.7109375" style="481" customWidth="1"/>
    <col min="1796" max="1796" width="11.42578125" style="481" customWidth="1"/>
    <col min="1797" max="1797" width="11.140625" style="481" customWidth="1"/>
    <col min="1798" max="1798" width="7" style="481" customWidth="1"/>
    <col min="1799" max="1799" width="8.42578125" style="481" customWidth="1"/>
    <col min="1800" max="1800" width="7.7109375" style="481" customWidth="1"/>
    <col min="1801" max="1801" width="10.42578125" style="481" customWidth="1"/>
    <col min="1802" max="1802" width="8.140625" style="481" customWidth="1"/>
    <col min="1803" max="1803" width="10.140625" style="481" customWidth="1"/>
    <col min="1804" max="1804" width="6.42578125" style="481" customWidth="1"/>
    <col min="1805" max="1805" width="7.5703125" style="481" customWidth="1"/>
    <col min="1806" max="1806" width="8.5703125" style="481" customWidth="1"/>
    <col min="1807" max="1807" width="7.5703125" style="481" customWidth="1"/>
    <col min="1808" max="2048" width="9" style="481"/>
    <col min="2049" max="2049" width="12.85546875" style="481" customWidth="1"/>
    <col min="2050" max="2050" width="8.42578125" style="481" customWidth="1"/>
    <col min="2051" max="2051" width="6.7109375" style="481" customWidth="1"/>
    <col min="2052" max="2052" width="11.42578125" style="481" customWidth="1"/>
    <col min="2053" max="2053" width="11.140625" style="481" customWidth="1"/>
    <col min="2054" max="2054" width="7" style="481" customWidth="1"/>
    <col min="2055" max="2055" width="8.42578125" style="481" customWidth="1"/>
    <col min="2056" max="2056" width="7.7109375" style="481" customWidth="1"/>
    <col min="2057" max="2057" width="10.42578125" style="481" customWidth="1"/>
    <col min="2058" max="2058" width="8.140625" style="481" customWidth="1"/>
    <col min="2059" max="2059" width="10.140625" style="481" customWidth="1"/>
    <col min="2060" max="2060" width="6.42578125" style="481" customWidth="1"/>
    <col min="2061" max="2061" width="7.5703125" style="481" customWidth="1"/>
    <col min="2062" max="2062" width="8.5703125" style="481" customWidth="1"/>
    <col min="2063" max="2063" width="7.5703125" style="481" customWidth="1"/>
    <col min="2064" max="2304" width="9" style="481"/>
    <col min="2305" max="2305" width="12.85546875" style="481" customWidth="1"/>
    <col min="2306" max="2306" width="8.42578125" style="481" customWidth="1"/>
    <col min="2307" max="2307" width="6.7109375" style="481" customWidth="1"/>
    <col min="2308" max="2308" width="11.42578125" style="481" customWidth="1"/>
    <col min="2309" max="2309" width="11.140625" style="481" customWidth="1"/>
    <col min="2310" max="2310" width="7" style="481" customWidth="1"/>
    <col min="2311" max="2311" width="8.42578125" style="481" customWidth="1"/>
    <col min="2312" max="2312" width="7.7109375" style="481" customWidth="1"/>
    <col min="2313" max="2313" width="10.42578125" style="481" customWidth="1"/>
    <col min="2314" max="2314" width="8.140625" style="481" customWidth="1"/>
    <col min="2315" max="2315" width="10.140625" style="481" customWidth="1"/>
    <col min="2316" max="2316" width="6.42578125" style="481" customWidth="1"/>
    <col min="2317" max="2317" width="7.5703125" style="481" customWidth="1"/>
    <col min="2318" max="2318" width="8.5703125" style="481" customWidth="1"/>
    <col min="2319" max="2319" width="7.5703125" style="481" customWidth="1"/>
    <col min="2320" max="2560" width="9" style="481"/>
    <col min="2561" max="2561" width="12.85546875" style="481" customWidth="1"/>
    <col min="2562" max="2562" width="8.42578125" style="481" customWidth="1"/>
    <col min="2563" max="2563" width="6.7109375" style="481" customWidth="1"/>
    <col min="2564" max="2564" width="11.42578125" style="481" customWidth="1"/>
    <col min="2565" max="2565" width="11.140625" style="481" customWidth="1"/>
    <col min="2566" max="2566" width="7" style="481" customWidth="1"/>
    <col min="2567" max="2567" width="8.42578125" style="481" customWidth="1"/>
    <col min="2568" max="2568" width="7.7109375" style="481" customWidth="1"/>
    <col min="2569" max="2569" width="10.42578125" style="481" customWidth="1"/>
    <col min="2570" max="2570" width="8.140625" style="481" customWidth="1"/>
    <col min="2571" max="2571" width="10.140625" style="481" customWidth="1"/>
    <col min="2572" max="2572" width="6.42578125" style="481" customWidth="1"/>
    <col min="2573" max="2573" width="7.5703125" style="481" customWidth="1"/>
    <col min="2574" max="2574" width="8.5703125" style="481" customWidth="1"/>
    <col min="2575" max="2575" width="7.5703125" style="481" customWidth="1"/>
    <col min="2576" max="2816" width="9" style="481"/>
    <col min="2817" max="2817" width="12.85546875" style="481" customWidth="1"/>
    <col min="2818" max="2818" width="8.42578125" style="481" customWidth="1"/>
    <col min="2819" max="2819" width="6.7109375" style="481" customWidth="1"/>
    <col min="2820" max="2820" width="11.42578125" style="481" customWidth="1"/>
    <col min="2821" max="2821" width="11.140625" style="481" customWidth="1"/>
    <col min="2822" max="2822" width="7" style="481" customWidth="1"/>
    <col min="2823" max="2823" width="8.42578125" style="481" customWidth="1"/>
    <col min="2824" max="2824" width="7.7109375" style="481" customWidth="1"/>
    <col min="2825" max="2825" width="10.42578125" style="481" customWidth="1"/>
    <col min="2826" max="2826" width="8.140625" style="481" customWidth="1"/>
    <col min="2827" max="2827" width="10.140625" style="481" customWidth="1"/>
    <col min="2828" max="2828" width="6.42578125" style="481" customWidth="1"/>
    <col min="2829" max="2829" width="7.5703125" style="481" customWidth="1"/>
    <col min="2830" max="2830" width="8.5703125" style="481" customWidth="1"/>
    <col min="2831" max="2831" width="7.5703125" style="481" customWidth="1"/>
    <col min="2832" max="3072" width="9" style="481"/>
    <col min="3073" max="3073" width="12.85546875" style="481" customWidth="1"/>
    <col min="3074" max="3074" width="8.42578125" style="481" customWidth="1"/>
    <col min="3075" max="3075" width="6.7109375" style="481" customWidth="1"/>
    <col min="3076" max="3076" width="11.42578125" style="481" customWidth="1"/>
    <col min="3077" max="3077" width="11.140625" style="481" customWidth="1"/>
    <col min="3078" max="3078" width="7" style="481" customWidth="1"/>
    <col min="3079" max="3079" width="8.42578125" style="481" customWidth="1"/>
    <col min="3080" max="3080" width="7.7109375" style="481" customWidth="1"/>
    <col min="3081" max="3081" width="10.42578125" style="481" customWidth="1"/>
    <col min="3082" max="3082" width="8.140625" style="481" customWidth="1"/>
    <col min="3083" max="3083" width="10.140625" style="481" customWidth="1"/>
    <col min="3084" max="3084" width="6.42578125" style="481" customWidth="1"/>
    <col min="3085" max="3085" width="7.5703125" style="481" customWidth="1"/>
    <col min="3086" max="3086" width="8.5703125" style="481" customWidth="1"/>
    <col min="3087" max="3087" width="7.5703125" style="481" customWidth="1"/>
    <col min="3088" max="3328" width="9" style="481"/>
    <col min="3329" max="3329" width="12.85546875" style="481" customWidth="1"/>
    <col min="3330" max="3330" width="8.42578125" style="481" customWidth="1"/>
    <col min="3331" max="3331" width="6.7109375" style="481" customWidth="1"/>
    <col min="3332" max="3332" width="11.42578125" style="481" customWidth="1"/>
    <col min="3333" max="3333" width="11.140625" style="481" customWidth="1"/>
    <col min="3334" max="3334" width="7" style="481" customWidth="1"/>
    <col min="3335" max="3335" width="8.42578125" style="481" customWidth="1"/>
    <col min="3336" max="3336" width="7.7109375" style="481" customWidth="1"/>
    <col min="3337" max="3337" width="10.42578125" style="481" customWidth="1"/>
    <col min="3338" max="3338" width="8.140625" style="481" customWidth="1"/>
    <col min="3339" max="3339" width="10.140625" style="481" customWidth="1"/>
    <col min="3340" max="3340" width="6.42578125" style="481" customWidth="1"/>
    <col min="3341" max="3341" width="7.5703125" style="481" customWidth="1"/>
    <col min="3342" max="3342" width="8.5703125" style="481" customWidth="1"/>
    <col min="3343" max="3343" width="7.5703125" style="481" customWidth="1"/>
    <col min="3344" max="3584" width="9" style="481"/>
    <col min="3585" max="3585" width="12.85546875" style="481" customWidth="1"/>
    <col min="3586" max="3586" width="8.42578125" style="481" customWidth="1"/>
    <col min="3587" max="3587" width="6.7109375" style="481" customWidth="1"/>
    <col min="3588" max="3588" width="11.42578125" style="481" customWidth="1"/>
    <col min="3589" max="3589" width="11.140625" style="481" customWidth="1"/>
    <col min="3590" max="3590" width="7" style="481" customWidth="1"/>
    <col min="3591" max="3591" width="8.42578125" style="481" customWidth="1"/>
    <col min="3592" max="3592" width="7.7109375" style="481" customWidth="1"/>
    <col min="3593" max="3593" width="10.42578125" style="481" customWidth="1"/>
    <col min="3594" max="3594" width="8.140625" style="481" customWidth="1"/>
    <col min="3595" max="3595" width="10.140625" style="481" customWidth="1"/>
    <col min="3596" max="3596" width="6.42578125" style="481" customWidth="1"/>
    <col min="3597" max="3597" width="7.5703125" style="481" customWidth="1"/>
    <col min="3598" max="3598" width="8.5703125" style="481" customWidth="1"/>
    <col min="3599" max="3599" width="7.5703125" style="481" customWidth="1"/>
    <col min="3600" max="3840" width="9" style="481"/>
    <col min="3841" max="3841" width="12.85546875" style="481" customWidth="1"/>
    <col min="3842" max="3842" width="8.42578125" style="481" customWidth="1"/>
    <col min="3843" max="3843" width="6.7109375" style="481" customWidth="1"/>
    <col min="3844" max="3844" width="11.42578125" style="481" customWidth="1"/>
    <col min="3845" max="3845" width="11.140625" style="481" customWidth="1"/>
    <col min="3846" max="3846" width="7" style="481" customWidth="1"/>
    <col min="3847" max="3847" width="8.42578125" style="481" customWidth="1"/>
    <col min="3848" max="3848" width="7.7109375" style="481" customWidth="1"/>
    <col min="3849" max="3849" width="10.42578125" style="481" customWidth="1"/>
    <col min="3850" max="3850" width="8.140625" style="481" customWidth="1"/>
    <col min="3851" max="3851" width="10.140625" style="481" customWidth="1"/>
    <col min="3852" max="3852" width="6.42578125" style="481" customWidth="1"/>
    <col min="3853" max="3853" width="7.5703125" style="481" customWidth="1"/>
    <col min="3854" max="3854" width="8.5703125" style="481" customWidth="1"/>
    <col min="3855" max="3855" width="7.5703125" style="481" customWidth="1"/>
    <col min="3856" max="4096" width="9" style="481"/>
    <col min="4097" max="4097" width="12.85546875" style="481" customWidth="1"/>
    <col min="4098" max="4098" width="8.42578125" style="481" customWidth="1"/>
    <col min="4099" max="4099" width="6.7109375" style="481" customWidth="1"/>
    <col min="4100" max="4100" width="11.42578125" style="481" customWidth="1"/>
    <col min="4101" max="4101" width="11.140625" style="481" customWidth="1"/>
    <col min="4102" max="4102" width="7" style="481" customWidth="1"/>
    <col min="4103" max="4103" width="8.42578125" style="481" customWidth="1"/>
    <col min="4104" max="4104" width="7.7109375" style="481" customWidth="1"/>
    <col min="4105" max="4105" width="10.42578125" style="481" customWidth="1"/>
    <col min="4106" max="4106" width="8.140625" style="481" customWidth="1"/>
    <col min="4107" max="4107" width="10.140625" style="481" customWidth="1"/>
    <col min="4108" max="4108" width="6.42578125" style="481" customWidth="1"/>
    <col min="4109" max="4109" width="7.5703125" style="481" customWidth="1"/>
    <col min="4110" max="4110" width="8.5703125" style="481" customWidth="1"/>
    <col min="4111" max="4111" width="7.5703125" style="481" customWidth="1"/>
    <col min="4112" max="4352" width="9" style="481"/>
    <col min="4353" max="4353" width="12.85546875" style="481" customWidth="1"/>
    <col min="4354" max="4354" width="8.42578125" style="481" customWidth="1"/>
    <col min="4355" max="4355" width="6.7109375" style="481" customWidth="1"/>
    <col min="4356" max="4356" width="11.42578125" style="481" customWidth="1"/>
    <col min="4357" max="4357" width="11.140625" style="481" customWidth="1"/>
    <col min="4358" max="4358" width="7" style="481" customWidth="1"/>
    <col min="4359" max="4359" width="8.42578125" style="481" customWidth="1"/>
    <col min="4360" max="4360" width="7.7109375" style="481" customWidth="1"/>
    <col min="4361" max="4361" width="10.42578125" style="481" customWidth="1"/>
    <col min="4362" max="4362" width="8.140625" style="481" customWidth="1"/>
    <col min="4363" max="4363" width="10.140625" style="481" customWidth="1"/>
    <col min="4364" max="4364" width="6.42578125" style="481" customWidth="1"/>
    <col min="4365" max="4365" width="7.5703125" style="481" customWidth="1"/>
    <col min="4366" max="4366" width="8.5703125" style="481" customWidth="1"/>
    <col min="4367" max="4367" width="7.5703125" style="481" customWidth="1"/>
    <col min="4368" max="4608" width="9" style="481"/>
    <col min="4609" max="4609" width="12.85546875" style="481" customWidth="1"/>
    <col min="4610" max="4610" width="8.42578125" style="481" customWidth="1"/>
    <col min="4611" max="4611" width="6.7109375" style="481" customWidth="1"/>
    <col min="4612" max="4612" width="11.42578125" style="481" customWidth="1"/>
    <col min="4613" max="4613" width="11.140625" style="481" customWidth="1"/>
    <col min="4614" max="4614" width="7" style="481" customWidth="1"/>
    <col min="4615" max="4615" width="8.42578125" style="481" customWidth="1"/>
    <col min="4616" max="4616" width="7.7109375" style="481" customWidth="1"/>
    <col min="4617" max="4617" width="10.42578125" style="481" customWidth="1"/>
    <col min="4618" max="4618" width="8.140625" style="481" customWidth="1"/>
    <col min="4619" max="4619" width="10.140625" style="481" customWidth="1"/>
    <col min="4620" max="4620" width="6.42578125" style="481" customWidth="1"/>
    <col min="4621" max="4621" width="7.5703125" style="481" customWidth="1"/>
    <col min="4622" max="4622" width="8.5703125" style="481" customWidth="1"/>
    <col min="4623" max="4623" width="7.5703125" style="481" customWidth="1"/>
    <col min="4624" max="4864" width="9" style="481"/>
    <col min="4865" max="4865" width="12.85546875" style="481" customWidth="1"/>
    <col min="4866" max="4866" width="8.42578125" style="481" customWidth="1"/>
    <col min="4867" max="4867" width="6.7109375" style="481" customWidth="1"/>
    <col min="4868" max="4868" width="11.42578125" style="481" customWidth="1"/>
    <col min="4869" max="4869" width="11.140625" style="481" customWidth="1"/>
    <col min="4870" max="4870" width="7" style="481" customWidth="1"/>
    <col min="4871" max="4871" width="8.42578125" style="481" customWidth="1"/>
    <col min="4872" max="4872" width="7.7109375" style="481" customWidth="1"/>
    <col min="4873" max="4873" width="10.42578125" style="481" customWidth="1"/>
    <col min="4874" max="4874" width="8.140625" style="481" customWidth="1"/>
    <col min="4875" max="4875" width="10.140625" style="481" customWidth="1"/>
    <col min="4876" max="4876" width="6.42578125" style="481" customWidth="1"/>
    <col min="4877" max="4877" width="7.5703125" style="481" customWidth="1"/>
    <col min="4878" max="4878" width="8.5703125" style="481" customWidth="1"/>
    <col min="4879" max="4879" width="7.5703125" style="481" customWidth="1"/>
    <col min="4880" max="5120" width="9" style="481"/>
    <col min="5121" max="5121" width="12.85546875" style="481" customWidth="1"/>
    <col min="5122" max="5122" width="8.42578125" style="481" customWidth="1"/>
    <col min="5123" max="5123" width="6.7109375" style="481" customWidth="1"/>
    <col min="5124" max="5124" width="11.42578125" style="481" customWidth="1"/>
    <col min="5125" max="5125" width="11.140625" style="481" customWidth="1"/>
    <col min="5126" max="5126" width="7" style="481" customWidth="1"/>
    <col min="5127" max="5127" width="8.42578125" style="481" customWidth="1"/>
    <col min="5128" max="5128" width="7.7109375" style="481" customWidth="1"/>
    <col min="5129" max="5129" width="10.42578125" style="481" customWidth="1"/>
    <col min="5130" max="5130" width="8.140625" style="481" customWidth="1"/>
    <col min="5131" max="5131" width="10.140625" style="481" customWidth="1"/>
    <col min="5132" max="5132" width="6.42578125" style="481" customWidth="1"/>
    <col min="5133" max="5133" width="7.5703125" style="481" customWidth="1"/>
    <col min="5134" max="5134" width="8.5703125" style="481" customWidth="1"/>
    <col min="5135" max="5135" width="7.5703125" style="481" customWidth="1"/>
    <col min="5136" max="5376" width="9" style="481"/>
    <col min="5377" max="5377" width="12.85546875" style="481" customWidth="1"/>
    <col min="5378" max="5378" width="8.42578125" style="481" customWidth="1"/>
    <col min="5379" max="5379" width="6.7109375" style="481" customWidth="1"/>
    <col min="5380" max="5380" width="11.42578125" style="481" customWidth="1"/>
    <col min="5381" max="5381" width="11.140625" style="481" customWidth="1"/>
    <col min="5382" max="5382" width="7" style="481" customWidth="1"/>
    <col min="5383" max="5383" width="8.42578125" style="481" customWidth="1"/>
    <col min="5384" max="5384" width="7.7109375" style="481" customWidth="1"/>
    <col min="5385" max="5385" width="10.42578125" style="481" customWidth="1"/>
    <col min="5386" max="5386" width="8.140625" style="481" customWidth="1"/>
    <col min="5387" max="5387" width="10.140625" style="481" customWidth="1"/>
    <col min="5388" max="5388" width="6.42578125" style="481" customWidth="1"/>
    <col min="5389" max="5389" width="7.5703125" style="481" customWidth="1"/>
    <col min="5390" max="5390" width="8.5703125" style="481" customWidth="1"/>
    <col min="5391" max="5391" width="7.5703125" style="481" customWidth="1"/>
    <col min="5392" max="5632" width="9" style="481"/>
    <col min="5633" max="5633" width="12.85546875" style="481" customWidth="1"/>
    <col min="5634" max="5634" width="8.42578125" style="481" customWidth="1"/>
    <col min="5635" max="5635" width="6.7109375" style="481" customWidth="1"/>
    <col min="5636" max="5636" width="11.42578125" style="481" customWidth="1"/>
    <col min="5637" max="5637" width="11.140625" style="481" customWidth="1"/>
    <col min="5638" max="5638" width="7" style="481" customWidth="1"/>
    <col min="5639" max="5639" width="8.42578125" style="481" customWidth="1"/>
    <col min="5640" max="5640" width="7.7109375" style="481" customWidth="1"/>
    <col min="5641" max="5641" width="10.42578125" style="481" customWidth="1"/>
    <col min="5642" max="5642" width="8.140625" style="481" customWidth="1"/>
    <col min="5643" max="5643" width="10.140625" style="481" customWidth="1"/>
    <col min="5644" max="5644" width="6.42578125" style="481" customWidth="1"/>
    <col min="5645" max="5645" width="7.5703125" style="481" customWidth="1"/>
    <col min="5646" max="5646" width="8.5703125" style="481" customWidth="1"/>
    <col min="5647" max="5647" width="7.5703125" style="481" customWidth="1"/>
    <col min="5648" max="5888" width="9" style="481"/>
    <col min="5889" max="5889" width="12.85546875" style="481" customWidth="1"/>
    <col min="5890" max="5890" width="8.42578125" style="481" customWidth="1"/>
    <col min="5891" max="5891" width="6.7109375" style="481" customWidth="1"/>
    <col min="5892" max="5892" width="11.42578125" style="481" customWidth="1"/>
    <col min="5893" max="5893" width="11.140625" style="481" customWidth="1"/>
    <col min="5894" max="5894" width="7" style="481" customWidth="1"/>
    <col min="5895" max="5895" width="8.42578125" style="481" customWidth="1"/>
    <col min="5896" max="5896" width="7.7109375" style="481" customWidth="1"/>
    <col min="5897" max="5897" width="10.42578125" style="481" customWidth="1"/>
    <col min="5898" max="5898" width="8.140625" style="481" customWidth="1"/>
    <col min="5899" max="5899" width="10.140625" style="481" customWidth="1"/>
    <col min="5900" max="5900" width="6.42578125" style="481" customWidth="1"/>
    <col min="5901" max="5901" width="7.5703125" style="481" customWidth="1"/>
    <col min="5902" max="5902" width="8.5703125" style="481" customWidth="1"/>
    <col min="5903" max="5903" width="7.5703125" style="481" customWidth="1"/>
    <col min="5904" max="6144" width="9" style="481"/>
    <col min="6145" max="6145" width="12.85546875" style="481" customWidth="1"/>
    <col min="6146" max="6146" width="8.42578125" style="481" customWidth="1"/>
    <col min="6147" max="6147" width="6.7109375" style="481" customWidth="1"/>
    <col min="6148" max="6148" width="11.42578125" style="481" customWidth="1"/>
    <col min="6149" max="6149" width="11.140625" style="481" customWidth="1"/>
    <col min="6150" max="6150" width="7" style="481" customWidth="1"/>
    <col min="6151" max="6151" width="8.42578125" style="481" customWidth="1"/>
    <col min="6152" max="6152" width="7.7109375" style="481" customWidth="1"/>
    <col min="6153" max="6153" width="10.42578125" style="481" customWidth="1"/>
    <col min="6154" max="6154" width="8.140625" style="481" customWidth="1"/>
    <col min="6155" max="6155" width="10.140625" style="481" customWidth="1"/>
    <col min="6156" max="6156" width="6.42578125" style="481" customWidth="1"/>
    <col min="6157" max="6157" width="7.5703125" style="481" customWidth="1"/>
    <col min="6158" max="6158" width="8.5703125" style="481" customWidth="1"/>
    <col min="6159" max="6159" width="7.5703125" style="481" customWidth="1"/>
    <col min="6160" max="6400" width="9" style="481"/>
    <col min="6401" max="6401" width="12.85546875" style="481" customWidth="1"/>
    <col min="6402" max="6402" width="8.42578125" style="481" customWidth="1"/>
    <col min="6403" max="6403" width="6.7109375" style="481" customWidth="1"/>
    <col min="6404" max="6404" width="11.42578125" style="481" customWidth="1"/>
    <col min="6405" max="6405" width="11.140625" style="481" customWidth="1"/>
    <col min="6406" max="6406" width="7" style="481" customWidth="1"/>
    <col min="6407" max="6407" width="8.42578125" style="481" customWidth="1"/>
    <col min="6408" max="6408" width="7.7109375" style="481" customWidth="1"/>
    <col min="6409" max="6409" width="10.42578125" style="481" customWidth="1"/>
    <col min="6410" max="6410" width="8.140625" style="481" customWidth="1"/>
    <col min="6411" max="6411" width="10.140625" style="481" customWidth="1"/>
    <col min="6412" max="6412" width="6.42578125" style="481" customWidth="1"/>
    <col min="6413" max="6413" width="7.5703125" style="481" customWidth="1"/>
    <col min="6414" max="6414" width="8.5703125" style="481" customWidth="1"/>
    <col min="6415" max="6415" width="7.5703125" style="481" customWidth="1"/>
    <col min="6416" max="6656" width="9" style="481"/>
    <col min="6657" max="6657" width="12.85546875" style="481" customWidth="1"/>
    <col min="6658" max="6658" width="8.42578125" style="481" customWidth="1"/>
    <col min="6659" max="6659" width="6.7109375" style="481" customWidth="1"/>
    <col min="6660" max="6660" width="11.42578125" style="481" customWidth="1"/>
    <col min="6661" max="6661" width="11.140625" style="481" customWidth="1"/>
    <col min="6662" max="6662" width="7" style="481" customWidth="1"/>
    <col min="6663" max="6663" width="8.42578125" style="481" customWidth="1"/>
    <col min="6664" max="6664" width="7.7109375" style="481" customWidth="1"/>
    <col min="6665" max="6665" width="10.42578125" style="481" customWidth="1"/>
    <col min="6666" max="6666" width="8.140625" style="481" customWidth="1"/>
    <col min="6667" max="6667" width="10.140625" style="481" customWidth="1"/>
    <col min="6668" max="6668" width="6.42578125" style="481" customWidth="1"/>
    <col min="6669" max="6669" width="7.5703125" style="481" customWidth="1"/>
    <col min="6670" max="6670" width="8.5703125" style="481" customWidth="1"/>
    <col min="6671" max="6671" width="7.5703125" style="481" customWidth="1"/>
    <col min="6672" max="6912" width="9" style="481"/>
    <col min="6913" max="6913" width="12.85546875" style="481" customWidth="1"/>
    <col min="6914" max="6914" width="8.42578125" style="481" customWidth="1"/>
    <col min="6915" max="6915" width="6.7109375" style="481" customWidth="1"/>
    <col min="6916" max="6916" width="11.42578125" style="481" customWidth="1"/>
    <col min="6917" max="6917" width="11.140625" style="481" customWidth="1"/>
    <col min="6918" max="6918" width="7" style="481" customWidth="1"/>
    <col min="6919" max="6919" width="8.42578125" style="481" customWidth="1"/>
    <col min="6920" max="6920" width="7.7109375" style="481" customWidth="1"/>
    <col min="6921" max="6921" width="10.42578125" style="481" customWidth="1"/>
    <col min="6922" max="6922" width="8.140625" style="481" customWidth="1"/>
    <col min="6923" max="6923" width="10.140625" style="481" customWidth="1"/>
    <col min="6924" max="6924" width="6.42578125" style="481" customWidth="1"/>
    <col min="6925" max="6925" width="7.5703125" style="481" customWidth="1"/>
    <col min="6926" max="6926" width="8.5703125" style="481" customWidth="1"/>
    <col min="6927" max="6927" width="7.5703125" style="481" customWidth="1"/>
    <col min="6928" max="7168" width="9" style="481"/>
    <col min="7169" max="7169" width="12.85546875" style="481" customWidth="1"/>
    <col min="7170" max="7170" width="8.42578125" style="481" customWidth="1"/>
    <col min="7171" max="7171" width="6.7109375" style="481" customWidth="1"/>
    <col min="7172" max="7172" width="11.42578125" style="481" customWidth="1"/>
    <col min="7173" max="7173" width="11.140625" style="481" customWidth="1"/>
    <col min="7174" max="7174" width="7" style="481" customWidth="1"/>
    <col min="7175" max="7175" width="8.42578125" style="481" customWidth="1"/>
    <col min="7176" max="7176" width="7.7109375" style="481" customWidth="1"/>
    <col min="7177" max="7177" width="10.42578125" style="481" customWidth="1"/>
    <col min="7178" max="7178" width="8.140625" style="481" customWidth="1"/>
    <col min="7179" max="7179" width="10.140625" style="481" customWidth="1"/>
    <col min="7180" max="7180" width="6.42578125" style="481" customWidth="1"/>
    <col min="7181" max="7181" width="7.5703125" style="481" customWidth="1"/>
    <col min="7182" max="7182" width="8.5703125" style="481" customWidth="1"/>
    <col min="7183" max="7183" width="7.5703125" style="481" customWidth="1"/>
    <col min="7184" max="7424" width="9" style="481"/>
    <col min="7425" max="7425" width="12.85546875" style="481" customWidth="1"/>
    <col min="7426" max="7426" width="8.42578125" style="481" customWidth="1"/>
    <col min="7427" max="7427" width="6.7109375" style="481" customWidth="1"/>
    <col min="7428" max="7428" width="11.42578125" style="481" customWidth="1"/>
    <col min="7429" max="7429" width="11.140625" style="481" customWidth="1"/>
    <col min="7430" max="7430" width="7" style="481" customWidth="1"/>
    <col min="7431" max="7431" width="8.42578125" style="481" customWidth="1"/>
    <col min="7432" max="7432" width="7.7109375" style="481" customWidth="1"/>
    <col min="7433" max="7433" width="10.42578125" style="481" customWidth="1"/>
    <col min="7434" max="7434" width="8.140625" style="481" customWidth="1"/>
    <col min="7435" max="7435" width="10.140625" style="481" customWidth="1"/>
    <col min="7436" max="7436" width="6.42578125" style="481" customWidth="1"/>
    <col min="7437" max="7437" width="7.5703125" style="481" customWidth="1"/>
    <col min="7438" max="7438" width="8.5703125" style="481" customWidth="1"/>
    <col min="7439" max="7439" width="7.5703125" style="481" customWidth="1"/>
    <col min="7440" max="7680" width="9" style="481"/>
    <col min="7681" max="7681" width="12.85546875" style="481" customWidth="1"/>
    <col min="7682" max="7682" width="8.42578125" style="481" customWidth="1"/>
    <col min="7683" max="7683" width="6.7109375" style="481" customWidth="1"/>
    <col min="7684" max="7684" width="11.42578125" style="481" customWidth="1"/>
    <col min="7685" max="7685" width="11.140625" style="481" customWidth="1"/>
    <col min="7686" max="7686" width="7" style="481" customWidth="1"/>
    <col min="7687" max="7687" width="8.42578125" style="481" customWidth="1"/>
    <col min="7688" max="7688" width="7.7109375" style="481" customWidth="1"/>
    <col min="7689" max="7689" width="10.42578125" style="481" customWidth="1"/>
    <col min="7690" max="7690" width="8.140625" style="481" customWidth="1"/>
    <col min="7691" max="7691" width="10.140625" style="481" customWidth="1"/>
    <col min="7692" max="7692" width="6.42578125" style="481" customWidth="1"/>
    <col min="7693" max="7693" width="7.5703125" style="481" customWidth="1"/>
    <col min="7694" max="7694" width="8.5703125" style="481" customWidth="1"/>
    <col min="7695" max="7695" width="7.5703125" style="481" customWidth="1"/>
    <col min="7696" max="7936" width="9" style="481"/>
    <col min="7937" max="7937" width="12.85546875" style="481" customWidth="1"/>
    <col min="7938" max="7938" width="8.42578125" style="481" customWidth="1"/>
    <col min="7939" max="7939" width="6.7109375" style="481" customWidth="1"/>
    <col min="7940" max="7940" width="11.42578125" style="481" customWidth="1"/>
    <col min="7941" max="7941" width="11.140625" style="481" customWidth="1"/>
    <col min="7942" max="7942" width="7" style="481" customWidth="1"/>
    <col min="7943" max="7943" width="8.42578125" style="481" customWidth="1"/>
    <col min="7944" max="7944" width="7.7109375" style="481" customWidth="1"/>
    <col min="7945" max="7945" width="10.42578125" style="481" customWidth="1"/>
    <col min="7946" max="7946" width="8.140625" style="481" customWidth="1"/>
    <col min="7947" max="7947" width="10.140625" style="481" customWidth="1"/>
    <col min="7948" max="7948" width="6.42578125" style="481" customWidth="1"/>
    <col min="7949" max="7949" width="7.5703125" style="481" customWidth="1"/>
    <col min="7950" max="7950" width="8.5703125" style="481" customWidth="1"/>
    <col min="7951" max="7951" width="7.5703125" style="481" customWidth="1"/>
    <col min="7952" max="8192" width="9" style="481"/>
    <col min="8193" max="8193" width="12.85546875" style="481" customWidth="1"/>
    <col min="8194" max="8194" width="8.42578125" style="481" customWidth="1"/>
    <col min="8195" max="8195" width="6.7109375" style="481" customWidth="1"/>
    <col min="8196" max="8196" width="11.42578125" style="481" customWidth="1"/>
    <col min="8197" max="8197" width="11.140625" style="481" customWidth="1"/>
    <col min="8198" max="8198" width="7" style="481" customWidth="1"/>
    <col min="8199" max="8199" width="8.42578125" style="481" customWidth="1"/>
    <col min="8200" max="8200" width="7.7109375" style="481" customWidth="1"/>
    <col min="8201" max="8201" width="10.42578125" style="481" customWidth="1"/>
    <col min="8202" max="8202" width="8.140625" style="481" customWidth="1"/>
    <col min="8203" max="8203" width="10.140625" style="481" customWidth="1"/>
    <col min="8204" max="8204" width="6.42578125" style="481" customWidth="1"/>
    <col min="8205" max="8205" width="7.5703125" style="481" customWidth="1"/>
    <col min="8206" max="8206" width="8.5703125" style="481" customWidth="1"/>
    <col min="8207" max="8207" width="7.5703125" style="481" customWidth="1"/>
    <col min="8208" max="8448" width="9" style="481"/>
    <col min="8449" max="8449" width="12.85546875" style="481" customWidth="1"/>
    <col min="8450" max="8450" width="8.42578125" style="481" customWidth="1"/>
    <col min="8451" max="8451" width="6.7109375" style="481" customWidth="1"/>
    <col min="8452" max="8452" width="11.42578125" style="481" customWidth="1"/>
    <col min="8453" max="8453" width="11.140625" style="481" customWidth="1"/>
    <col min="8454" max="8454" width="7" style="481" customWidth="1"/>
    <col min="8455" max="8455" width="8.42578125" style="481" customWidth="1"/>
    <col min="8456" max="8456" width="7.7109375" style="481" customWidth="1"/>
    <col min="8457" max="8457" width="10.42578125" style="481" customWidth="1"/>
    <col min="8458" max="8458" width="8.140625" style="481" customWidth="1"/>
    <col min="8459" max="8459" width="10.140625" style="481" customWidth="1"/>
    <col min="8460" max="8460" width="6.42578125" style="481" customWidth="1"/>
    <col min="8461" max="8461" width="7.5703125" style="481" customWidth="1"/>
    <col min="8462" max="8462" width="8.5703125" style="481" customWidth="1"/>
    <col min="8463" max="8463" width="7.5703125" style="481" customWidth="1"/>
    <col min="8464" max="8704" width="9" style="481"/>
    <col min="8705" max="8705" width="12.85546875" style="481" customWidth="1"/>
    <col min="8706" max="8706" width="8.42578125" style="481" customWidth="1"/>
    <col min="8707" max="8707" width="6.7109375" style="481" customWidth="1"/>
    <col min="8708" max="8708" width="11.42578125" style="481" customWidth="1"/>
    <col min="8709" max="8709" width="11.140625" style="481" customWidth="1"/>
    <col min="8710" max="8710" width="7" style="481" customWidth="1"/>
    <col min="8711" max="8711" width="8.42578125" style="481" customWidth="1"/>
    <col min="8712" max="8712" width="7.7109375" style="481" customWidth="1"/>
    <col min="8713" max="8713" width="10.42578125" style="481" customWidth="1"/>
    <col min="8714" max="8714" width="8.140625" style="481" customWidth="1"/>
    <col min="8715" max="8715" width="10.140625" style="481" customWidth="1"/>
    <col min="8716" max="8716" width="6.42578125" style="481" customWidth="1"/>
    <col min="8717" max="8717" width="7.5703125" style="481" customWidth="1"/>
    <col min="8718" max="8718" width="8.5703125" style="481" customWidth="1"/>
    <col min="8719" max="8719" width="7.5703125" style="481" customWidth="1"/>
    <col min="8720" max="8960" width="9" style="481"/>
    <col min="8961" max="8961" width="12.85546875" style="481" customWidth="1"/>
    <col min="8962" max="8962" width="8.42578125" style="481" customWidth="1"/>
    <col min="8963" max="8963" width="6.7109375" style="481" customWidth="1"/>
    <col min="8964" max="8964" width="11.42578125" style="481" customWidth="1"/>
    <col min="8965" max="8965" width="11.140625" style="481" customWidth="1"/>
    <col min="8966" max="8966" width="7" style="481" customWidth="1"/>
    <col min="8967" max="8967" width="8.42578125" style="481" customWidth="1"/>
    <col min="8968" max="8968" width="7.7109375" style="481" customWidth="1"/>
    <col min="8969" max="8969" width="10.42578125" style="481" customWidth="1"/>
    <col min="8970" max="8970" width="8.140625" style="481" customWidth="1"/>
    <col min="8971" max="8971" width="10.140625" style="481" customWidth="1"/>
    <col min="8972" max="8972" width="6.42578125" style="481" customWidth="1"/>
    <col min="8973" max="8973" width="7.5703125" style="481" customWidth="1"/>
    <col min="8974" max="8974" width="8.5703125" style="481" customWidth="1"/>
    <col min="8975" max="8975" width="7.5703125" style="481" customWidth="1"/>
    <col min="8976" max="9216" width="9" style="481"/>
    <col min="9217" max="9217" width="12.85546875" style="481" customWidth="1"/>
    <col min="9218" max="9218" width="8.42578125" style="481" customWidth="1"/>
    <col min="9219" max="9219" width="6.7109375" style="481" customWidth="1"/>
    <col min="9220" max="9220" width="11.42578125" style="481" customWidth="1"/>
    <col min="9221" max="9221" width="11.140625" style="481" customWidth="1"/>
    <col min="9222" max="9222" width="7" style="481" customWidth="1"/>
    <col min="9223" max="9223" width="8.42578125" style="481" customWidth="1"/>
    <col min="9224" max="9224" width="7.7109375" style="481" customWidth="1"/>
    <col min="9225" max="9225" width="10.42578125" style="481" customWidth="1"/>
    <col min="9226" max="9226" width="8.140625" style="481" customWidth="1"/>
    <col min="9227" max="9227" width="10.140625" style="481" customWidth="1"/>
    <col min="9228" max="9228" width="6.42578125" style="481" customWidth="1"/>
    <col min="9229" max="9229" width="7.5703125" style="481" customWidth="1"/>
    <col min="9230" max="9230" width="8.5703125" style="481" customWidth="1"/>
    <col min="9231" max="9231" width="7.5703125" style="481" customWidth="1"/>
    <col min="9232" max="9472" width="9" style="481"/>
    <col min="9473" max="9473" width="12.85546875" style="481" customWidth="1"/>
    <col min="9474" max="9474" width="8.42578125" style="481" customWidth="1"/>
    <col min="9475" max="9475" width="6.7109375" style="481" customWidth="1"/>
    <col min="9476" max="9476" width="11.42578125" style="481" customWidth="1"/>
    <col min="9477" max="9477" width="11.140625" style="481" customWidth="1"/>
    <col min="9478" max="9478" width="7" style="481" customWidth="1"/>
    <col min="9479" max="9479" width="8.42578125" style="481" customWidth="1"/>
    <col min="9480" max="9480" width="7.7109375" style="481" customWidth="1"/>
    <col min="9481" max="9481" width="10.42578125" style="481" customWidth="1"/>
    <col min="9482" max="9482" width="8.140625" style="481" customWidth="1"/>
    <col min="9483" max="9483" width="10.140625" style="481" customWidth="1"/>
    <col min="9484" max="9484" width="6.42578125" style="481" customWidth="1"/>
    <col min="9485" max="9485" width="7.5703125" style="481" customWidth="1"/>
    <col min="9486" max="9486" width="8.5703125" style="481" customWidth="1"/>
    <col min="9487" max="9487" width="7.5703125" style="481" customWidth="1"/>
    <col min="9488" max="9728" width="9" style="481"/>
    <col min="9729" max="9729" width="12.85546875" style="481" customWidth="1"/>
    <col min="9730" max="9730" width="8.42578125" style="481" customWidth="1"/>
    <col min="9731" max="9731" width="6.7109375" style="481" customWidth="1"/>
    <col min="9732" max="9732" width="11.42578125" style="481" customWidth="1"/>
    <col min="9733" max="9733" width="11.140625" style="481" customWidth="1"/>
    <col min="9734" max="9734" width="7" style="481" customWidth="1"/>
    <col min="9735" max="9735" width="8.42578125" style="481" customWidth="1"/>
    <col min="9736" max="9736" width="7.7109375" style="481" customWidth="1"/>
    <col min="9737" max="9737" width="10.42578125" style="481" customWidth="1"/>
    <col min="9738" max="9738" width="8.140625" style="481" customWidth="1"/>
    <col min="9739" max="9739" width="10.140625" style="481" customWidth="1"/>
    <col min="9740" max="9740" width="6.42578125" style="481" customWidth="1"/>
    <col min="9741" max="9741" width="7.5703125" style="481" customWidth="1"/>
    <col min="9742" max="9742" width="8.5703125" style="481" customWidth="1"/>
    <col min="9743" max="9743" width="7.5703125" style="481" customWidth="1"/>
    <col min="9744" max="9984" width="9" style="481"/>
    <col min="9985" max="9985" width="12.85546875" style="481" customWidth="1"/>
    <col min="9986" max="9986" width="8.42578125" style="481" customWidth="1"/>
    <col min="9987" max="9987" width="6.7109375" style="481" customWidth="1"/>
    <col min="9988" max="9988" width="11.42578125" style="481" customWidth="1"/>
    <col min="9989" max="9989" width="11.140625" style="481" customWidth="1"/>
    <col min="9990" max="9990" width="7" style="481" customWidth="1"/>
    <col min="9991" max="9991" width="8.42578125" style="481" customWidth="1"/>
    <col min="9992" max="9992" width="7.7109375" style="481" customWidth="1"/>
    <col min="9993" max="9993" width="10.42578125" style="481" customWidth="1"/>
    <col min="9994" max="9994" width="8.140625" style="481" customWidth="1"/>
    <col min="9995" max="9995" width="10.140625" style="481" customWidth="1"/>
    <col min="9996" max="9996" width="6.42578125" style="481" customWidth="1"/>
    <col min="9997" max="9997" width="7.5703125" style="481" customWidth="1"/>
    <col min="9998" max="9998" width="8.5703125" style="481" customWidth="1"/>
    <col min="9999" max="9999" width="7.5703125" style="481" customWidth="1"/>
    <col min="10000" max="10240" width="9" style="481"/>
    <col min="10241" max="10241" width="12.85546875" style="481" customWidth="1"/>
    <col min="10242" max="10242" width="8.42578125" style="481" customWidth="1"/>
    <col min="10243" max="10243" width="6.7109375" style="481" customWidth="1"/>
    <col min="10244" max="10244" width="11.42578125" style="481" customWidth="1"/>
    <col min="10245" max="10245" width="11.140625" style="481" customWidth="1"/>
    <col min="10246" max="10246" width="7" style="481" customWidth="1"/>
    <col min="10247" max="10247" width="8.42578125" style="481" customWidth="1"/>
    <col min="10248" max="10248" width="7.7109375" style="481" customWidth="1"/>
    <col min="10249" max="10249" width="10.42578125" style="481" customWidth="1"/>
    <col min="10250" max="10250" width="8.140625" style="481" customWidth="1"/>
    <col min="10251" max="10251" width="10.140625" style="481" customWidth="1"/>
    <col min="10252" max="10252" width="6.42578125" style="481" customWidth="1"/>
    <col min="10253" max="10253" width="7.5703125" style="481" customWidth="1"/>
    <col min="10254" max="10254" width="8.5703125" style="481" customWidth="1"/>
    <col min="10255" max="10255" width="7.5703125" style="481" customWidth="1"/>
    <col min="10256" max="10496" width="9" style="481"/>
    <col min="10497" max="10497" width="12.85546875" style="481" customWidth="1"/>
    <col min="10498" max="10498" width="8.42578125" style="481" customWidth="1"/>
    <col min="10499" max="10499" width="6.7109375" style="481" customWidth="1"/>
    <col min="10500" max="10500" width="11.42578125" style="481" customWidth="1"/>
    <col min="10501" max="10501" width="11.140625" style="481" customWidth="1"/>
    <col min="10502" max="10502" width="7" style="481" customWidth="1"/>
    <col min="10503" max="10503" width="8.42578125" style="481" customWidth="1"/>
    <col min="10504" max="10504" width="7.7109375" style="481" customWidth="1"/>
    <col min="10505" max="10505" width="10.42578125" style="481" customWidth="1"/>
    <col min="10506" max="10506" width="8.140625" style="481" customWidth="1"/>
    <col min="10507" max="10507" width="10.140625" style="481" customWidth="1"/>
    <col min="10508" max="10508" width="6.42578125" style="481" customWidth="1"/>
    <col min="10509" max="10509" width="7.5703125" style="481" customWidth="1"/>
    <col min="10510" max="10510" width="8.5703125" style="481" customWidth="1"/>
    <col min="10511" max="10511" width="7.5703125" style="481" customWidth="1"/>
    <col min="10512" max="10752" width="9" style="481"/>
    <col min="10753" max="10753" width="12.85546875" style="481" customWidth="1"/>
    <col min="10754" max="10754" width="8.42578125" style="481" customWidth="1"/>
    <col min="10755" max="10755" width="6.7109375" style="481" customWidth="1"/>
    <col min="10756" max="10756" width="11.42578125" style="481" customWidth="1"/>
    <col min="10757" max="10757" width="11.140625" style="481" customWidth="1"/>
    <col min="10758" max="10758" width="7" style="481" customWidth="1"/>
    <col min="10759" max="10759" width="8.42578125" style="481" customWidth="1"/>
    <col min="10760" max="10760" width="7.7109375" style="481" customWidth="1"/>
    <col min="10761" max="10761" width="10.42578125" style="481" customWidth="1"/>
    <col min="10762" max="10762" width="8.140625" style="481" customWidth="1"/>
    <col min="10763" max="10763" width="10.140625" style="481" customWidth="1"/>
    <col min="10764" max="10764" width="6.42578125" style="481" customWidth="1"/>
    <col min="10765" max="10765" width="7.5703125" style="481" customWidth="1"/>
    <col min="10766" max="10766" width="8.5703125" style="481" customWidth="1"/>
    <col min="10767" max="10767" width="7.5703125" style="481" customWidth="1"/>
    <col min="10768" max="11008" width="9" style="481"/>
    <col min="11009" max="11009" width="12.85546875" style="481" customWidth="1"/>
    <col min="11010" max="11010" width="8.42578125" style="481" customWidth="1"/>
    <col min="11011" max="11011" width="6.7109375" style="481" customWidth="1"/>
    <col min="11012" max="11012" width="11.42578125" style="481" customWidth="1"/>
    <col min="11013" max="11013" width="11.140625" style="481" customWidth="1"/>
    <col min="11014" max="11014" width="7" style="481" customWidth="1"/>
    <col min="11015" max="11015" width="8.42578125" style="481" customWidth="1"/>
    <col min="11016" max="11016" width="7.7109375" style="481" customWidth="1"/>
    <col min="11017" max="11017" width="10.42578125" style="481" customWidth="1"/>
    <col min="11018" max="11018" width="8.140625" style="481" customWidth="1"/>
    <col min="11019" max="11019" width="10.140625" style="481" customWidth="1"/>
    <col min="11020" max="11020" width="6.42578125" style="481" customWidth="1"/>
    <col min="11021" max="11021" width="7.5703125" style="481" customWidth="1"/>
    <col min="11022" max="11022" width="8.5703125" style="481" customWidth="1"/>
    <col min="11023" max="11023" width="7.5703125" style="481" customWidth="1"/>
    <col min="11024" max="11264" width="9" style="481"/>
    <col min="11265" max="11265" width="12.85546875" style="481" customWidth="1"/>
    <col min="11266" max="11266" width="8.42578125" style="481" customWidth="1"/>
    <col min="11267" max="11267" width="6.7109375" style="481" customWidth="1"/>
    <col min="11268" max="11268" width="11.42578125" style="481" customWidth="1"/>
    <col min="11269" max="11269" width="11.140625" style="481" customWidth="1"/>
    <col min="11270" max="11270" width="7" style="481" customWidth="1"/>
    <col min="11271" max="11271" width="8.42578125" style="481" customWidth="1"/>
    <col min="11272" max="11272" width="7.7109375" style="481" customWidth="1"/>
    <col min="11273" max="11273" width="10.42578125" style="481" customWidth="1"/>
    <col min="11274" max="11274" width="8.140625" style="481" customWidth="1"/>
    <col min="11275" max="11275" width="10.140625" style="481" customWidth="1"/>
    <col min="11276" max="11276" width="6.42578125" style="481" customWidth="1"/>
    <col min="11277" max="11277" width="7.5703125" style="481" customWidth="1"/>
    <col min="11278" max="11278" width="8.5703125" style="481" customWidth="1"/>
    <col min="11279" max="11279" width="7.5703125" style="481" customWidth="1"/>
    <col min="11280" max="11520" width="9" style="481"/>
    <col min="11521" max="11521" width="12.85546875" style="481" customWidth="1"/>
    <col min="11522" max="11522" width="8.42578125" style="481" customWidth="1"/>
    <col min="11523" max="11523" width="6.7109375" style="481" customWidth="1"/>
    <col min="11524" max="11524" width="11.42578125" style="481" customWidth="1"/>
    <col min="11525" max="11525" width="11.140625" style="481" customWidth="1"/>
    <col min="11526" max="11526" width="7" style="481" customWidth="1"/>
    <col min="11527" max="11527" width="8.42578125" style="481" customWidth="1"/>
    <col min="11528" max="11528" width="7.7109375" style="481" customWidth="1"/>
    <col min="11529" max="11529" width="10.42578125" style="481" customWidth="1"/>
    <col min="11530" max="11530" width="8.140625" style="481" customWidth="1"/>
    <col min="11531" max="11531" width="10.140625" style="481" customWidth="1"/>
    <col min="11532" max="11532" width="6.42578125" style="481" customWidth="1"/>
    <col min="11533" max="11533" width="7.5703125" style="481" customWidth="1"/>
    <col min="11534" max="11534" width="8.5703125" style="481" customWidth="1"/>
    <col min="11535" max="11535" width="7.5703125" style="481" customWidth="1"/>
    <col min="11536" max="11776" width="9" style="481"/>
    <col min="11777" max="11777" width="12.85546875" style="481" customWidth="1"/>
    <col min="11778" max="11778" width="8.42578125" style="481" customWidth="1"/>
    <col min="11779" max="11779" width="6.7109375" style="481" customWidth="1"/>
    <col min="11780" max="11780" width="11.42578125" style="481" customWidth="1"/>
    <col min="11781" max="11781" width="11.140625" style="481" customWidth="1"/>
    <col min="11782" max="11782" width="7" style="481" customWidth="1"/>
    <col min="11783" max="11783" width="8.42578125" style="481" customWidth="1"/>
    <col min="11784" max="11784" width="7.7109375" style="481" customWidth="1"/>
    <col min="11785" max="11785" width="10.42578125" style="481" customWidth="1"/>
    <col min="11786" max="11786" width="8.140625" style="481" customWidth="1"/>
    <col min="11787" max="11787" width="10.140625" style="481" customWidth="1"/>
    <col min="11788" max="11788" width="6.42578125" style="481" customWidth="1"/>
    <col min="11789" max="11789" width="7.5703125" style="481" customWidth="1"/>
    <col min="11790" max="11790" width="8.5703125" style="481" customWidth="1"/>
    <col min="11791" max="11791" width="7.5703125" style="481" customWidth="1"/>
    <col min="11792" max="12032" width="9" style="481"/>
    <col min="12033" max="12033" width="12.85546875" style="481" customWidth="1"/>
    <col min="12034" max="12034" width="8.42578125" style="481" customWidth="1"/>
    <col min="12035" max="12035" width="6.7109375" style="481" customWidth="1"/>
    <col min="12036" max="12036" width="11.42578125" style="481" customWidth="1"/>
    <col min="12037" max="12037" width="11.140625" style="481" customWidth="1"/>
    <col min="12038" max="12038" width="7" style="481" customWidth="1"/>
    <col min="12039" max="12039" width="8.42578125" style="481" customWidth="1"/>
    <col min="12040" max="12040" width="7.7109375" style="481" customWidth="1"/>
    <col min="12041" max="12041" width="10.42578125" style="481" customWidth="1"/>
    <col min="12042" max="12042" width="8.140625" style="481" customWidth="1"/>
    <col min="12043" max="12043" width="10.140625" style="481" customWidth="1"/>
    <col min="12044" max="12044" width="6.42578125" style="481" customWidth="1"/>
    <col min="12045" max="12045" width="7.5703125" style="481" customWidth="1"/>
    <col min="12046" max="12046" width="8.5703125" style="481" customWidth="1"/>
    <col min="12047" max="12047" width="7.5703125" style="481" customWidth="1"/>
    <col min="12048" max="12288" width="9" style="481"/>
    <col min="12289" max="12289" width="12.85546875" style="481" customWidth="1"/>
    <col min="12290" max="12290" width="8.42578125" style="481" customWidth="1"/>
    <col min="12291" max="12291" width="6.7109375" style="481" customWidth="1"/>
    <col min="12292" max="12292" width="11.42578125" style="481" customWidth="1"/>
    <col min="12293" max="12293" width="11.140625" style="481" customWidth="1"/>
    <col min="12294" max="12294" width="7" style="481" customWidth="1"/>
    <col min="12295" max="12295" width="8.42578125" style="481" customWidth="1"/>
    <col min="12296" max="12296" width="7.7109375" style="481" customWidth="1"/>
    <col min="12297" max="12297" width="10.42578125" style="481" customWidth="1"/>
    <col min="12298" max="12298" width="8.140625" style="481" customWidth="1"/>
    <col min="12299" max="12299" width="10.140625" style="481" customWidth="1"/>
    <col min="12300" max="12300" width="6.42578125" style="481" customWidth="1"/>
    <col min="12301" max="12301" width="7.5703125" style="481" customWidth="1"/>
    <col min="12302" max="12302" width="8.5703125" style="481" customWidth="1"/>
    <col min="12303" max="12303" width="7.5703125" style="481" customWidth="1"/>
    <col min="12304" max="12544" width="9" style="481"/>
    <col min="12545" max="12545" width="12.85546875" style="481" customWidth="1"/>
    <col min="12546" max="12546" width="8.42578125" style="481" customWidth="1"/>
    <col min="12547" max="12547" width="6.7109375" style="481" customWidth="1"/>
    <col min="12548" max="12548" width="11.42578125" style="481" customWidth="1"/>
    <col min="12549" max="12549" width="11.140625" style="481" customWidth="1"/>
    <col min="12550" max="12550" width="7" style="481" customWidth="1"/>
    <col min="12551" max="12551" width="8.42578125" style="481" customWidth="1"/>
    <col min="12552" max="12552" width="7.7109375" style="481" customWidth="1"/>
    <col min="12553" max="12553" width="10.42578125" style="481" customWidth="1"/>
    <col min="12554" max="12554" width="8.140625" style="481" customWidth="1"/>
    <col min="12555" max="12555" width="10.140625" style="481" customWidth="1"/>
    <col min="12556" max="12556" width="6.42578125" style="481" customWidth="1"/>
    <col min="12557" max="12557" width="7.5703125" style="481" customWidth="1"/>
    <col min="12558" max="12558" width="8.5703125" style="481" customWidth="1"/>
    <col min="12559" max="12559" width="7.5703125" style="481" customWidth="1"/>
    <col min="12560" max="12800" width="9" style="481"/>
    <col min="12801" max="12801" width="12.85546875" style="481" customWidth="1"/>
    <col min="12802" max="12802" width="8.42578125" style="481" customWidth="1"/>
    <col min="12803" max="12803" width="6.7109375" style="481" customWidth="1"/>
    <col min="12804" max="12804" width="11.42578125" style="481" customWidth="1"/>
    <col min="12805" max="12805" width="11.140625" style="481" customWidth="1"/>
    <col min="12806" max="12806" width="7" style="481" customWidth="1"/>
    <col min="12807" max="12807" width="8.42578125" style="481" customWidth="1"/>
    <col min="12808" max="12808" width="7.7109375" style="481" customWidth="1"/>
    <col min="12809" max="12809" width="10.42578125" style="481" customWidth="1"/>
    <col min="12810" max="12810" width="8.140625" style="481" customWidth="1"/>
    <col min="12811" max="12811" width="10.140625" style="481" customWidth="1"/>
    <col min="12812" max="12812" width="6.42578125" style="481" customWidth="1"/>
    <col min="12813" max="12813" width="7.5703125" style="481" customWidth="1"/>
    <col min="12814" max="12814" width="8.5703125" style="481" customWidth="1"/>
    <col min="12815" max="12815" width="7.5703125" style="481" customWidth="1"/>
    <col min="12816" max="13056" width="9" style="481"/>
    <col min="13057" max="13057" width="12.85546875" style="481" customWidth="1"/>
    <col min="13058" max="13058" width="8.42578125" style="481" customWidth="1"/>
    <col min="13059" max="13059" width="6.7109375" style="481" customWidth="1"/>
    <col min="13060" max="13060" width="11.42578125" style="481" customWidth="1"/>
    <col min="13061" max="13061" width="11.140625" style="481" customWidth="1"/>
    <col min="13062" max="13062" width="7" style="481" customWidth="1"/>
    <col min="13063" max="13063" width="8.42578125" style="481" customWidth="1"/>
    <col min="13064" max="13064" width="7.7109375" style="481" customWidth="1"/>
    <col min="13065" max="13065" width="10.42578125" style="481" customWidth="1"/>
    <col min="13066" max="13066" width="8.140625" style="481" customWidth="1"/>
    <col min="13067" max="13067" width="10.140625" style="481" customWidth="1"/>
    <col min="13068" max="13068" width="6.42578125" style="481" customWidth="1"/>
    <col min="13069" max="13069" width="7.5703125" style="481" customWidth="1"/>
    <col min="13070" max="13070" width="8.5703125" style="481" customWidth="1"/>
    <col min="13071" max="13071" width="7.5703125" style="481" customWidth="1"/>
    <col min="13072" max="13312" width="9" style="481"/>
    <col min="13313" max="13313" width="12.85546875" style="481" customWidth="1"/>
    <col min="13314" max="13314" width="8.42578125" style="481" customWidth="1"/>
    <col min="13315" max="13315" width="6.7109375" style="481" customWidth="1"/>
    <col min="13316" max="13316" width="11.42578125" style="481" customWidth="1"/>
    <col min="13317" max="13317" width="11.140625" style="481" customWidth="1"/>
    <col min="13318" max="13318" width="7" style="481" customWidth="1"/>
    <col min="13319" max="13319" width="8.42578125" style="481" customWidth="1"/>
    <col min="13320" max="13320" width="7.7109375" style="481" customWidth="1"/>
    <col min="13321" max="13321" width="10.42578125" style="481" customWidth="1"/>
    <col min="13322" max="13322" width="8.140625" style="481" customWidth="1"/>
    <col min="13323" max="13323" width="10.140625" style="481" customWidth="1"/>
    <col min="13324" max="13324" width="6.42578125" style="481" customWidth="1"/>
    <col min="13325" max="13325" width="7.5703125" style="481" customWidth="1"/>
    <col min="13326" max="13326" width="8.5703125" style="481" customWidth="1"/>
    <col min="13327" max="13327" width="7.5703125" style="481" customWidth="1"/>
    <col min="13328" max="13568" width="9" style="481"/>
    <col min="13569" max="13569" width="12.85546875" style="481" customWidth="1"/>
    <col min="13570" max="13570" width="8.42578125" style="481" customWidth="1"/>
    <col min="13571" max="13571" width="6.7109375" style="481" customWidth="1"/>
    <col min="13572" max="13572" width="11.42578125" style="481" customWidth="1"/>
    <col min="13573" max="13573" width="11.140625" style="481" customWidth="1"/>
    <col min="13574" max="13574" width="7" style="481" customWidth="1"/>
    <col min="13575" max="13575" width="8.42578125" style="481" customWidth="1"/>
    <col min="13576" max="13576" width="7.7109375" style="481" customWidth="1"/>
    <col min="13577" max="13577" width="10.42578125" style="481" customWidth="1"/>
    <col min="13578" max="13578" width="8.140625" style="481" customWidth="1"/>
    <col min="13579" max="13579" width="10.140625" style="481" customWidth="1"/>
    <col min="13580" max="13580" width="6.42578125" style="481" customWidth="1"/>
    <col min="13581" max="13581" width="7.5703125" style="481" customWidth="1"/>
    <col min="13582" max="13582" width="8.5703125" style="481" customWidth="1"/>
    <col min="13583" max="13583" width="7.5703125" style="481" customWidth="1"/>
    <col min="13584" max="13824" width="9" style="481"/>
    <col min="13825" max="13825" width="12.85546875" style="481" customWidth="1"/>
    <col min="13826" max="13826" width="8.42578125" style="481" customWidth="1"/>
    <col min="13827" max="13827" width="6.7109375" style="481" customWidth="1"/>
    <col min="13828" max="13828" width="11.42578125" style="481" customWidth="1"/>
    <col min="13829" max="13829" width="11.140625" style="481" customWidth="1"/>
    <col min="13830" max="13830" width="7" style="481" customWidth="1"/>
    <col min="13831" max="13831" width="8.42578125" style="481" customWidth="1"/>
    <col min="13832" max="13832" width="7.7109375" style="481" customWidth="1"/>
    <col min="13833" max="13833" width="10.42578125" style="481" customWidth="1"/>
    <col min="13834" max="13834" width="8.140625" style="481" customWidth="1"/>
    <col min="13835" max="13835" width="10.140625" style="481" customWidth="1"/>
    <col min="13836" max="13836" width="6.42578125" style="481" customWidth="1"/>
    <col min="13837" max="13837" width="7.5703125" style="481" customWidth="1"/>
    <col min="13838" max="13838" width="8.5703125" style="481" customWidth="1"/>
    <col min="13839" max="13839" width="7.5703125" style="481" customWidth="1"/>
    <col min="13840" max="14080" width="9" style="481"/>
    <col min="14081" max="14081" width="12.85546875" style="481" customWidth="1"/>
    <col min="14082" max="14082" width="8.42578125" style="481" customWidth="1"/>
    <col min="14083" max="14083" width="6.7109375" style="481" customWidth="1"/>
    <col min="14084" max="14084" width="11.42578125" style="481" customWidth="1"/>
    <col min="14085" max="14085" width="11.140625" style="481" customWidth="1"/>
    <col min="14086" max="14086" width="7" style="481" customWidth="1"/>
    <col min="14087" max="14087" width="8.42578125" style="481" customWidth="1"/>
    <col min="14088" max="14088" width="7.7109375" style="481" customWidth="1"/>
    <col min="14089" max="14089" width="10.42578125" style="481" customWidth="1"/>
    <col min="14090" max="14090" width="8.140625" style="481" customWidth="1"/>
    <col min="14091" max="14091" width="10.140625" style="481" customWidth="1"/>
    <col min="14092" max="14092" width="6.42578125" style="481" customWidth="1"/>
    <col min="14093" max="14093" width="7.5703125" style="481" customWidth="1"/>
    <col min="14094" max="14094" width="8.5703125" style="481" customWidth="1"/>
    <col min="14095" max="14095" width="7.5703125" style="481" customWidth="1"/>
    <col min="14096" max="14336" width="9" style="481"/>
    <col min="14337" max="14337" width="12.85546875" style="481" customWidth="1"/>
    <col min="14338" max="14338" width="8.42578125" style="481" customWidth="1"/>
    <col min="14339" max="14339" width="6.7109375" style="481" customWidth="1"/>
    <col min="14340" max="14340" width="11.42578125" style="481" customWidth="1"/>
    <col min="14341" max="14341" width="11.140625" style="481" customWidth="1"/>
    <col min="14342" max="14342" width="7" style="481" customWidth="1"/>
    <col min="14343" max="14343" width="8.42578125" style="481" customWidth="1"/>
    <col min="14344" max="14344" width="7.7109375" style="481" customWidth="1"/>
    <col min="14345" max="14345" width="10.42578125" style="481" customWidth="1"/>
    <col min="14346" max="14346" width="8.140625" style="481" customWidth="1"/>
    <col min="14347" max="14347" width="10.140625" style="481" customWidth="1"/>
    <col min="14348" max="14348" width="6.42578125" style="481" customWidth="1"/>
    <col min="14349" max="14349" width="7.5703125" style="481" customWidth="1"/>
    <col min="14350" max="14350" width="8.5703125" style="481" customWidth="1"/>
    <col min="14351" max="14351" width="7.5703125" style="481" customWidth="1"/>
    <col min="14352" max="14592" width="9" style="481"/>
    <col min="14593" max="14593" width="12.85546875" style="481" customWidth="1"/>
    <col min="14594" max="14594" width="8.42578125" style="481" customWidth="1"/>
    <col min="14595" max="14595" width="6.7109375" style="481" customWidth="1"/>
    <col min="14596" max="14596" width="11.42578125" style="481" customWidth="1"/>
    <col min="14597" max="14597" width="11.140625" style="481" customWidth="1"/>
    <col min="14598" max="14598" width="7" style="481" customWidth="1"/>
    <col min="14599" max="14599" width="8.42578125" style="481" customWidth="1"/>
    <col min="14600" max="14600" width="7.7109375" style="481" customWidth="1"/>
    <col min="14601" max="14601" width="10.42578125" style="481" customWidth="1"/>
    <col min="14602" max="14602" width="8.140625" style="481" customWidth="1"/>
    <col min="14603" max="14603" width="10.140625" style="481" customWidth="1"/>
    <col min="14604" max="14604" width="6.42578125" style="481" customWidth="1"/>
    <col min="14605" max="14605" width="7.5703125" style="481" customWidth="1"/>
    <col min="14606" max="14606" width="8.5703125" style="481" customWidth="1"/>
    <col min="14607" max="14607" width="7.5703125" style="481" customWidth="1"/>
    <col min="14608" max="14848" width="9" style="481"/>
    <col min="14849" max="14849" width="12.85546875" style="481" customWidth="1"/>
    <col min="14850" max="14850" width="8.42578125" style="481" customWidth="1"/>
    <col min="14851" max="14851" width="6.7109375" style="481" customWidth="1"/>
    <col min="14852" max="14852" width="11.42578125" style="481" customWidth="1"/>
    <col min="14853" max="14853" width="11.140625" style="481" customWidth="1"/>
    <col min="14854" max="14854" width="7" style="481" customWidth="1"/>
    <col min="14855" max="14855" width="8.42578125" style="481" customWidth="1"/>
    <col min="14856" max="14856" width="7.7109375" style="481" customWidth="1"/>
    <col min="14857" max="14857" width="10.42578125" style="481" customWidth="1"/>
    <col min="14858" max="14858" width="8.140625" style="481" customWidth="1"/>
    <col min="14859" max="14859" width="10.140625" style="481" customWidth="1"/>
    <col min="14860" max="14860" width="6.42578125" style="481" customWidth="1"/>
    <col min="14861" max="14861" width="7.5703125" style="481" customWidth="1"/>
    <col min="14862" max="14862" width="8.5703125" style="481" customWidth="1"/>
    <col min="14863" max="14863" width="7.5703125" style="481" customWidth="1"/>
    <col min="14864" max="15104" width="9" style="481"/>
    <col min="15105" max="15105" width="12.85546875" style="481" customWidth="1"/>
    <col min="15106" max="15106" width="8.42578125" style="481" customWidth="1"/>
    <col min="15107" max="15107" width="6.7109375" style="481" customWidth="1"/>
    <col min="15108" max="15108" width="11.42578125" style="481" customWidth="1"/>
    <col min="15109" max="15109" width="11.140625" style="481" customWidth="1"/>
    <col min="15110" max="15110" width="7" style="481" customWidth="1"/>
    <col min="15111" max="15111" width="8.42578125" style="481" customWidth="1"/>
    <col min="15112" max="15112" width="7.7109375" style="481" customWidth="1"/>
    <col min="15113" max="15113" width="10.42578125" style="481" customWidth="1"/>
    <col min="15114" max="15114" width="8.140625" style="481" customWidth="1"/>
    <col min="15115" max="15115" width="10.140625" style="481" customWidth="1"/>
    <col min="15116" max="15116" width="6.42578125" style="481" customWidth="1"/>
    <col min="15117" max="15117" width="7.5703125" style="481" customWidth="1"/>
    <col min="15118" max="15118" width="8.5703125" style="481" customWidth="1"/>
    <col min="15119" max="15119" width="7.5703125" style="481" customWidth="1"/>
    <col min="15120" max="15360" width="9" style="481"/>
    <col min="15361" max="15361" width="12.85546875" style="481" customWidth="1"/>
    <col min="15362" max="15362" width="8.42578125" style="481" customWidth="1"/>
    <col min="15363" max="15363" width="6.7109375" style="481" customWidth="1"/>
    <col min="15364" max="15364" width="11.42578125" style="481" customWidth="1"/>
    <col min="15365" max="15365" width="11.140625" style="481" customWidth="1"/>
    <col min="15366" max="15366" width="7" style="481" customWidth="1"/>
    <col min="15367" max="15367" width="8.42578125" style="481" customWidth="1"/>
    <col min="15368" max="15368" width="7.7109375" style="481" customWidth="1"/>
    <col min="15369" max="15369" width="10.42578125" style="481" customWidth="1"/>
    <col min="15370" max="15370" width="8.140625" style="481" customWidth="1"/>
    <col min="15371" max="15371" width="10.140625" style="481" customWidth="1"/>
    <col min="15372" max="15372" width="6.42578125" style="481" customWidth="1"/>
    <col min="15373" max="15373" width="7.5703125" style="481" customWidth="1"/>
    <col min="15374" max="15374" width="8.5703125" style="481" customWidth="1"/>
    <col min="15375" max="15375" width="7.5703125" style="481" customWidth="1"/>
    <col min="15376" max="15616" width="9" style="481"/>
    <col min="15617" max="15617" width="12.85546875" style="481" customWidth="1"/>
    <col min="15618" max="15618" width="8.42578125" style="481" customWidth="1"/>
    <col min="15619" max="15619" width="6.7109375" style="481" customWidth="1"/>
    <col min="15620" max="15620" width="11.42578125" style="481" customWidth="1"/>
    <col min="15621" max="15621" width="11.140625" style="481" customWidth="1"/>
    <col min="15622" max="15622" width="7" style="481" customWidth="1"/>
    <col min="15623" max="15623" width="8.42578125" style="481" customWidth="1"/>
    <col min="15624" max="15624" width="7.7109375" style="481" customWidth="1"/>
    <col min="15625" max="15625" width="10.42578125" style="481" customWidth="1"/>
    <col min="15626" max="15626" width="8.140625" style="481" customWidth="1"/>
    <col min="15627" max="15627" width="10.140625" style="481" customWidth="1"/>
    <col min="15628" max="15628" width="6.42578125" style="481" customWidth="1"/>
    <col min="15629" max="15629" width="7.5703125" style="481" customWidth="1"/>
    <col min="15630" max="15630" width="8.5703125" style="481" customWidth="1"/>
    <col min="15631" max="15631" width="7.5703125" style="481" customWidth="1"/>
    <col min="15632" max="15872" width="9" style="481"/>
    <col min="15873" max="15873" width="12.85546875" style="481" customWidth="1"/>
    <col min="15874" max="15874" width="8.42578125" style="481" customWidth="1"/>
    <col min="15875" max="15875" width="6.7109375" style="481" customWidth="1"/>
    <col min="15876" max="15876" width="11.42578125" style="481" customWidth="1"/>
    <col min="15877" max="15877" width="11.140625" style="481" customWidth="1"/>
    <col min="15878" max="15878" width="7" style="481" customWidth="1"/>
    <col min="15879" max="15879" width="8.42578125" style="481" customWidth="1"/>
    <col min="15880" max="15880" width="7.7109375" style="481" customWidth="1"/>
    <col min="15881" max="15881" width="10.42578125" style="481" customWidth="1"/>
    <col min="15882" max="15882" width="8.140625" style="481" customWidth="1"/>
    <col min="15883" max="15883" width="10.140625" style="481" customWidth="1"/>
    <col min="15884" max="15884" width="6.42578125" style="481" customWidth="1"/>
    <col min="15885" max="15885" width="7.5703125" style="481" customWidth="1"/>
    <col min="15886" max="15886" width="8.5703125" style="481" customWidth="1"/>
    <col min="15887" max="15887" width="7.5703125" style="481" customWidth="1"/>
    <col min="15888" max="16128" width="9" style="481"/>
    <col min="16129" max="16129" width="12.85546875" style="481" customWidth="1"/>
    <col min="16130" max="16130" width="8.42578125" style="481" customWidth="1"/>
    <col min="16131" max="16131" width="6.7109375" style="481" customWidth="1"/>
    <col min="16132" max="16132" width="11.42578125" style="481" customWidth="1"/>
    <col min="16133" max="16133" width="11.140625" style="481" customWidth="1"/>
    <col min="16134" max="16134" width="7" style="481" customWidth="1"/>
    <col min="16135" max="16135" width="8.42578125" style="481" customWidth="1"/>
    <col min="16136" max="16136" width="7.7109375" style="481" customWidth="1"/>
    <col min="16137" max="16137" width="10.42578125" style="481" customWidth="1"/>
    <col min="16138" max="16138" width="8.140625" style="481" customWidth="1"/>
    <col min="16139" max="16139" width="10.140625" style="481" customWidth="1"/>
    <col min="16140" max="16140" width="6.42578125" style="481" customWidth="1"/>
    <col min="16141" max="16141" width="7.5703125" style="481" customWidth="1"/>
    <col min="16142" max="16142" width="8.5703125" style="481" customWidth="1"/>
    <col min="16143" max="16143" width="7.5703125" style="481" customWidth="1"/>
    <col min="16144" max="16384" width="9" style="481"/>
  </cols>
  <sheetData>
    <row r="1" spans="1:15">
      <c r="A1" s="784" t="s">
        <v>1012</v>
      </c>
      <c r="B1" s="1110"/>
      <c r="C1" s="1110"/>
      <c r="D1" s="1110"/>
      <c r="E1" s="1110"/>
      <c r="F1" s="1110"/>
      <c r="G1" s="1110"/>
      <c r="H1" s="1110"/>
      <c r="I1" s="1110"/>
      <c r="J1" s="1110"/>
      <c r="K1" s="1110"/>
      <c r="L1" s="1110"/>
      <c r="M1" s="1110"/>
      <c r="N1" s="1110"/>
      <c r="O1" s="770"/>
    </row>
    <row r="2" spans="1:15">
      <c r="A2" s="784" t="s">
        <v>1013</v>
      </c>
      <c r="B2" s="1110"/>
      <c r="C2" s="1110"/>
      <c r="D2" s="1110"/>
      <c r="E2" s="1110"/>
      <c r="F2" s="1110"/>
      <c r="G2" s="1110"/>
      <c r="H2" s="1110"/>
      <c r="I2" s="1110"/>
      <c r="J2" s="1110"/>
      <c r="K2" s="1110"/>
      <c r="L2" s="1110"/>
      <c r="M2" s="1110"/>
      <c r="N2" s="1110"/>
      <c r="O2" s="770"/>
    </row>
    <row r="3" spans="1:15">
      <c r="A3" s="770" t="s">
        <v>1014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1092"/>
      <c r="O3" s="1092" t="s">
        <v>1015</v>
      </c>
    </row>
    <row r="4" spans="1:15">
      <c r="A4" s="1111"/>
      <c r="B4" s="1111"/>
      <c r="C4" s="1112" t="s">
        <v>1016</v>
      </c>
      <c r="D4" s="1113"/>
      <c r="E4" s="1113"/>
      <c r="F4" s="1113"/>
      <c r="G4" s="1113"/>
      <c r="H4" s="1113"/>
      <c r="I4" s="1113"/>
      <c r="J4" s="1113"/>
      <c r="K4" s="1113"/>
      <c r="L4" s="1113"/>
      <c r="M4" s="1113"/>
      <c r="N4" s="1114"/>
      <c r="O4" s="1115" t="s">
        <v>1017</v>
      </c>
    </row>
    <row r="5" spans="1:15" ht="31.5" customHeight="1">
      <c r="A5" s="37" t="s">
        <v>1018</v>
      </c>
      <c r="B5" s="1032" t="s">
        <v>1019</v>
      </c>
      <c r="C5" s="1116" t="s">
        <v>1020</v>
      </c>
      <c r="D5" s="1117" t="s">
        <v>1021</v>
      </c>
      <c r="E5" s="1117" t="s">
        <v>1022</v>
      </c>
      <c r="F5" s="1116" t="s">
        <v>1023</v>
      </c>
      <c r="G5" s="1117" t="s">
        <v>1024</v>
      </c>
      <c r="H5" s="1116" t="s">
        <v>1025</v>
      </c>
      <c r="I5" s="1116" t="s">
        <v>1026</v>
      </c>
      <c r="J5" s="1116" t="s">
        <v>1027</v>
      </c>
      <c r="K5" s="1116" t="s">
        <v>1028</v>
      </c>
      <c r="L5" s="1116" t="s">
        <v>1029</v>
      </c>
      <c r="M5" s="1117" t="s">
        <v>1030</v>
      </c>
      <c r="N5" s="1116" t="s">
        <v>38</v>
      </c>
      <c r="O5" s="1118" t="s">
        <v>1031</v>
      </c>
    </row>
    <row r="6" spans="1:15" ht="31.5" customHeight="1">
      <c r="A6" s="1119" t="s">
        <v>1032</v>
      </c>
      <c r="B6" s="1120" t="s">
        <v>1033</v>
      </c>
      <c r="C6" s="1121" t="s">
        <v>1034</v>
      </c>
      <c r="D6" s="1121" t="s">
        <v>962</v>
      </c>
      <c r="E6" s="1122" t="s">
        <v>1035</v>
      </c>
      <c r="F6" s="1122" t="s">
        <v>1036</v>
      </c>
      <c r="G6" s="1121" t="s">
        <v>1037</v>
      </c>
      <c r="H6" s="1121" t="s">
        <v>1038</v>
      </c>
      <c r="I6" s="1121" t="s">
        <v>1601</v>
      </c>
      <c r="J6" s="1121" t="s">
        <v>1039</v>
      </c>
      <c r="K6" s="1121" t="s">
        <v>70</v>
      </c>
      <c r="L6" s="1121" t="s">
        <v>1040</v>
      </c>
      <c r="M6" s="1122" t="s">
        <v>1041</v>
      </c>
      <c r="N6" s="1121" t="s">
        <v>39</v>
      </c>
      <c r="O6" s="1120" t="s">
        <v>1042</v>
      </c>
    </row>
    <row r="7" spans="1:15" ht="24.95" customHeight="1">
      <c r="A7" s="1123" t="s">
        <v>206</v>
      </c>
      <c r="B7" s="1124">
        <v>88</v>
      </c>
      <c r="C7" s="1124">
        <v>138</v>
      </c>
      <c r="D7" s="1124">
        <v>964</v>
      </c>
      <c r="E7" s="1124">
        <v>643</v>
      </c>
      <c r="F7" s="1124">
        <v>397</v>
      </c>
      <c r="G7" s="1124">
        <v>1</v>
      </c>
      <c r="H7" s="1124">
        <v>0</v>
      </c>
      <c r="I7" s="1124">
        <v>37</v>
      </c>
      <c r="J7" s="1124">
        <v>18</v>
      </c>
      <c r="K7" s="1124">
        <v>8</v>
      </c>
      <c r="L7" s="1124">
        <v>714</v>
      </c>
      <c r="M7" s="1124">
        <v>104</v>
      </c>
      <c r="N7" s="1123">
        <f>SUM(C7:M7)</f>
        <v>3024</v>
      </c>
      <c r="O7" s="1125">
        <f>(N7/B7)</f>
        <v>34.363636363636367</v>
      </c>
    </row>
    <row r="8" spans="1:15" ht="24.95" customHeight="1">
      <c r="A8" s="1126" t="s">
        <v>1043</v>
      </c>
      <c r="B8" s="1127">
        <v>264</v>
      </c>
      <c r="C8" s="1127">
        <v>250</v>
      </c>
      <c r="D8" s="1127">
        <v>4111</v>
      </c>
      <c r="E8" s="1127">
        <v>3235</v>
      </c>
      <c r="F8" s="1127">
        <v>2210</v>
      </c>
      <c r="G8" s="1127">
        <v>12</v>
      </c>
      <c r="H8" s="1127">
        <v>0</v>
      </c>
      <c r="I8" s="1127">
        <v>304</v>
      </c>
      <c r="J8" s="1127">
        <v>71</v>
      </c>
      <c r="K8" s="1127">
        <v>2</v>
      </c>
      <c r="L8" s="1127">
        <v>2758</v>
      </c>
      <c r="M8" s="1127">
        <v>281</v>
      </c>
      <c r="N8" s="1128">
        <f t="shared" ref="N8:N19" si="0">SUM(C8:M8)</f>
        <v>13234</v>
      </c>
      <c r="O8" s="1129">
        <f t="shared" ref="O8:O20" si="1">(N8/B8)</f>
        <v>50.128787878787875</v>
      </c>
    </row>
    <row r="9" spans="1:15" ht="24.95" customHeight="1">
      <c r="A9" s="1126" t="s">
        <v>1044</v>
      </c>
      <c r="B9" s="1127">
        <v>474</v>
      </c>
      <c r="C9" s="1127">
        <v>382</v>
      </c>
      <c r="D9" s="1127">
        <v>8639</v>
      </c>
      <c r="E9" s="1127">
        <v>6244</v>
      </c>
      <c r="F9" s="1127">
        <v>4404</v>
      </c>
      <c r="G9" s="1127">
        <v>46</v>
      </c>
      <c r="H9" s="1127">
        <v>360</v>
      </c>
      <c r="I9" s="1127">
        <v>312</v>
      </c>
      <c r="J9" s="1127">
        <v>136</v>
      </c>
      <c r="K9" s="1127">
        <v>10</v>
      </c>
      <c r="L9" s="1127">
        <v>5985</v>
      </c>
      <c r="M9" s="1127">
        <v>536</v>
      </c>
      <c r="N9" s="1128">
        <f t="shared" si="0"/>
        <v>27054</v>
      </c>
      <c r="O9" s="1129">
        <f t="shared" si="1"/>
        <v>57.075949367088604</v>
      </c>
    </row>
    <row r="10" spans="1:15" ht="24.95" customHeight="1">
      <c r="A10" s="1126" t="s">
        <v>1045</v>
      </c>
      <c r="B10" s="1127">
        <v>620</v>
      </c>
      <c r="C10" s="1127">
        <v>410</v>
      </c>
      <c r="D10" s="1127">
        <v>14176</v>
      </c>
      <c r="E10" s="1127">
        <v>9421</v>
      </c>
      <c r="F10" s="1127">
        <v>5416</v>
      </c>
      <c r="G10" s="1127">
        <v>107</v>
      </c>
      <c r="H10" s="1127">
        <v>2539</v>
      </c>
      <c r="I10" s="1127">
        <v>751</v>
      </c>
      <c r="J10" s="1127">
        <v>198</v>
      </c>
      <c r="K10" s="1127">
        <v>23</v>
      </c>
      <c r="L10" s="1127">
        <v>10071</v>
      </c>
      <c r="M10" s="1127">
        <v>560</v>
      </c>
      <c r="N10" s="1128">
        <f t="shared" si="0"/>
        <v>43672</v>
      </c>
      <c r="O10" s="1129">
        <f t="shared" si="1"/>
        <v>70.438709677419354</v>
      </c>
    </row>
    <row r="11" spans="1:15" ht="24.95" customHeight="1">
      <c r="A11" s="1126" t="s">
        <v>1046</v>
      </c>
      <c r="B11" s="1127">
        <v>439</v>
      </c>
      <c r="C11" s="1127">
        <v>312</v>
      </c>
      <c r="D11" s="1127">
        <v>17977</v>
      </c>
      <c r="E11" s="1127">
        <v>10483</v>
      </c>
      <c r="F11" s="1127">
        <v>5449</v>
      </c>
      <c r="G11" s="1127">
        <v>111</v>
      </c>
      <c r="H11" s="1127">
        <v>9551</v>
      </c>
      <c r="I11" s="1127">
        <v>783</v>
      </c>
      <c r="J11" s="1127">
        <v>227</v>
      </c>
      <c r="K11" s="1127">
        <v>36</v>
      </c>
      <c r="L11" s="1127">
        <v>9023</v>
      </c>
      <c r="M11" s="1127">
        <v>691</v>
      </c>
      <c r="N11" s="1128">
        <f t="shared" si="0"/>
        <v>54643</v>
      </c>
      <c r="O11" s="1129">
        <f t="shared" si="1"/>
        <v>124.47152619589977</v>
      </c>
    </row>
    <row r="12" spans="1:15" ht="24.95" customHeight="1">
      <c r="A12" s="1126" t="s">
        <v>1047</v>
      </c>
      <c r="B12" s="1127">
        <v>816</v>
      </c>
      <c r="C12" s="1127">
        <v>309</v>
      </c>
      <c r="D12" s="1127">
        <v>21291</v>
      </c>
      <c r="E12" s="1127">
        <v>10073</v>
      </c>
      <c r="F12" s="1127">
        <v>5304</v>
      </c>
      <c r="G12" s="1127">
        <v>123</v>
      </c>
      <c r="H12" s="1127">
        <v>19959</v>
      </c>
      <c r="I12" s="1127">
        <v>518</v>
      </c>
      <c r="J12" s="1127">
        <v>189</v>
      </c>
      <c r="K12" s="1127">
        <v>61</v>
      </c>
      <c r="L12" s="1127">
        <v>7452</v>
      </c>
      <c r="M12" s="1127">
        <v>725</v>
      </c>
      <c r="N12" s="1128">
        <f t="shared" si="0"/>
        <v>66004</v>
      </c>
      <c r="O12" s="1129">
        <f t="shared" si="1"/>
        <v>80.887254901960787</v>
      </c>
    </row>
    <row r="13" spans="1:15" ht="24.95" customHeight="1">
      <c r="A13" s="1126" t="s">
        <v>1048</v>
      </c>
      <c r="B13" s="1127">
        <v>572</v>
      </c>
      <c r="C13" s="1127">
        <v>253</v>
      </c>
      <c r="D13" s="1127">
        <v>18245</v>
      </c>
      <c r="E13" s="1127">
        <v>9212</v>
      </c>
      <c r="F13" s="1127">
        <v>4946</v>
      </c>
      <c r="G13" s="1127">
        <v>123</v>
      </c>
      <c r="H13" s="1127">
        <v>24412</v>
      </c>
      <c r="I13" s="1127">
        <v>516</v>
      </c>
      <c r="J13" s="1127">
        <v>244</v>
      </c>
      <c r="K13" s="1127">
        <v>41</v>
      </c>
      <c r="L13" s="1127">
        <v>5985</v>
      </c>
      <c r="M13" s="1127">
        <v>556</v>
      </c>
      <c r="N13" s="1128">
        <f t="shared" si="0"/>
        <v>64533</v>
      </c>
      <c r="O13" s="1129">
        <f t="shared" si="1"/>
        <v>112.81993006993007</v>
      </c>
    </row>
    <row r="14" spans="1:15" ht="24.95" customHeight="1">
      <c r="A14" s="1130" t="s">
        <v>1049</v>
      </c>
      <c r="B14" s="1127">
        <v>518</v>
      </c>
      <c r="C14" s="1127">
        <v>177</v>
      </c>
      <c r="D14" s="1127">
        <v>14810</v>
      </c>
      <c r="E14" s="1127">
        <v>7540</v>
      </c>
      <c r="F14" s="1127">
        <v>3041</v>
      </c>
      <c r="G14" s="1127">
        <v>78</v>
      </c>
      <c r="H14" s="1127">
        <v>25293</v>
      </c>
      <c r="I14" s="1127">
        <v>421</v>
      </c>
      <c r="J14" s="1127">
        <v>204</v>
      </c>
      <c r="K14" s="1127">
        <v>30</v>
      </c>
      <c r="L14" s="1127">
        <v>3103</v>
      </c>
      <c r="M14" s="1127">
        <v>450</v>
      </c>
      <c r="N14" s="1128">
        <f t="shared" si="0"/>
        <v>55147</v>
      </c>
      <c r="O14" s="1129">
        <f t="shared" si="1"/>
        <v>106.46138996138995</v>
      </c>
    </row>
    <row r="15" spans="1:15" ht="24.95" customHeight="1">
      <c r="A15" s="1130" t="s">
        <v>1050</v>
      </c>
      <c r="B15" s="1127">
        <v>464</v>
      </c>
      <c r="C15" s="1127">
        <v>113</v>
      </c>
      <c r="D15" s="1127">
        <v>13671</v>
      </c>
      <c r="E15" s="1127">
        <v>7303</v>
      </c>
      <c r="F15" s="1127">
        <v>2783</v>
      </c>
      <c r="G15" s="1127">
        <v>66</v>
      </c>
      <c r="H15" s="1127">
        <v>24655</v>
      </c>
      <c r="I15" s="1127">
        <v>264</v>
      </c>
      <c r="J15" s="1127">
        <v>127</v>
      </c>
      <c r="K15" s="1127">
        <v>24</v>
      </c>
      <c r="L15" s="1127">
        <v>1998</v>
      </c>
      <c r="M15" s="1127">
        <v>410</v>
      </c>
      <c r="N15" s="1128">
        <f t="shared" si="0"/>
        <v>51414</v>
      </c>
      <c r="O15" s="1129">
        <f t="shared" si="1"/>
        <v>110.80603448275862</v>
      </c>
    </row>
    <row r="16" spans="1:15" ht="24.95" customHeight="1">
      <c r="A16" s="1130" t="s">
        <v>1051</v>
      </c>
      <c r="B16" s="1127">
        <v>389</v>
      </c>
      <c r="C16" s="1127">
        <v>76</v>
      </c>
      <c r="D16" s="1127">
        <v>11312</v>
      </c>
      <c r="E16" s="1127">
        <v>5791</v>
      </c>
      <c r="F16" s="1127">
        <v>2126</v>
      </c>
      <c r="G16" s="1127">
        <v>64</v>
      </c>
      <c r="H16" s="1127">
        <v>19455</v>
      </c>
      <c r="I16" s="1127">
        <v>238</v>
      </c>
      <c r="J16" s="1127">
        <v>60</v>
      </c>
      <c r="K16" s="1127">
        <v>13</v>
      </c>
      <c r="L16" s="1127">
        <v>2310</v>
      </c>
      <c r="M16" s="1127">
        <v>352</v>
      </c>
      <c r="N16" s="1128">
        <f t="shared" si="0"/>
        <v>41797</v>
      </c>
      <c r="O16" s="1129">
        <f t="shared" si="1"/>
        <v>107.44730077120822</v>
      </c>
    </row>
    <row r="17" spans="1:15" ht="24.95" customHeight="1">
      <c r="A17" s="1130" t="s">
        <v>1052</v>
      </c>
      <c r="B17" s="1127">
        <v>327</v>
      </c>
      <c r="C17" s="1127">
        <v>91</v>
      </c>
      <c r="D17" s="1127">
        <v>10144</v>
      </c>
      <c r="E17" s="1127">
        <v>4557</v>
      </c>
      <c r="F17" s="1127">
        <v>1552</v>
      </c>
      <c r="G17" s="1127">
        <v>34</v>
      </c>
      <c r="H17" s="1127">
        <v>13517</v>
      </c>
      <c r="I17" s="1127">
        <v>174</v>
      </c>
      <c r="J17" s="1127">
        <v>223</v>
      </c>
      <c r="K17" s="1127">
        <v>18</v>
      </c>
      <c r="L17" s="1131">
        <v>1496</v>
      </c>
      <c r="M17" s="1127">
        <v>235</v>
      </c>
      <c r="N17" s="1128">
        <f t="shared" si="0"/>
        <v>32041</v>
      </c>
      <c r="O17" s="1129">
        <f t="shared" si="1"/>
        <v>97.984709480122319</v>
      </c>
    </row>
    <row r="18" spans="1:15" ht="24.95" customHeight="1">
      <c r="A18" s="1128" t="s">
        <v>1053</v>
      </c>
      <c r="B18" s="1132">
        <v>219</v>
      </c>
      <c r="C18" s="1132">
        <v>44</v>
      </c>
      <c r="D18" s="1132">
        <v>5961</v>
      </c>
      <c r="E18" s="1132">
        <v>2322</v>
      </c>
      <c r="F18" s="1132">
        <v>853</v>
      </c>
      <c r="G18" s="1132">
        <v>45</v>
      </c>
      <c r="H18" s="1132">
        <v>11249</v>
      </c>
      <c r="I18" s="1132">
        <v>163</v>
      </c>
      <c r="J18" s="1132">
        <v>138</v>
      </c>
      <c r="K18" s="1132">
        <v>13</v>
      </c>
      <c r="L18" s="1133">
        <v>614</v>
      </c>
      <c r="M18" s="1132">
        <v>134</v>
      </c>
      <c r="N18" s="1128">
        <f t="shared" si="0"/>
        <v>21536</v>
      </c>
      <c r="O18" s="1129">
        <f t="shared" si="1"/>
        <v>98.337899543378995</v>
      </c>
    </row>
    <row r="19" spans="1:15" ht="24.95" customHeight="1" thickBot="1">
      <c r="A19" s="1134" t="s">
        <v>1054</v>
      </c>
      <c r="B19" s="1135">
        <v>175</v>
      </c>
      <c r="C19" s="1135">
        <v>22</v>
      </c>
      <c r="D19" s="1135">
        <v>1439</v>
      </c>
      <c r="E19" s="1135">
        <v>672</v>
      </c>
      <c r="F19" s="1135">
        <v>144</v>
      </c>
      <c r="G19" s="1136">
        <v>16</v>
      </c>
      <c r="H19" s="1135">
        <v>1003</v>
      </c>
      <c r="I19" s="1135">
        <v>28</v>
      </c>
      <c r="J19" s="1135">
        <v>86</v>
      </c>
      <c r="K19" s="1135">
        <v>10</v>
      </c>
      <c r="L19" s="1136">
        <v>333</v>
      </c>
      <c r="M19" s="1135">
        <v>73</v>
      </c>
      <c r="N19" s="1137">
        <f t="shared" si="0"/>
        <v>3826</v>
      </c>
      <c r="O19" s="1138">
        <f t="shared" si="1"/>
        <v>21.862857142857141</v>
      </c>
    </row>
    <row r="20" spans="1:15" ht="24.95" customHeight="1">
      <c r="A20" s="1139" t="s">
        <v>672</v>
      </c>
      <c r="B20" s="1140">
        <f>SUM(B7:B19)</f>
        <v>5365</v>
      </c>
      <c r="C20" s="1140">
        <f t="shared" ref="C20:M20" si="2">SUM(C7:C19)</f>
        <v>2577</v>
      </c>
      <c r="D20" s="1140">
        <f t="shared" si="2"/>
        <v>142740</v>
      </c>
      <c r="E20" s="1140">
        <f t="shared" si="2"/>
        <v>77496</v>
      </c>
      <c r="F20" s="1140">
        <f t="shared" si="2"/>
        <v>38625</v>
      </c>
      <c r="G20" s="1140">
        <f t="shared" si="2"/>
        <v>826</v>
      </c>
      <c r="H20" s="1140">
        <f t="shared" si="2"/>
        <v>151993</v>
      </c>
      <c r="I20" s="1140">
        <f t="shared" si="2"/>
        <v>4509</v>
      </c>
      <c r="J20" s="1140">
        <f t="shared" si="2"/>
        <v>1921</v>
      </c>
      <c r="K20" s="1140">
        <f t="shared" si="2"/>
        <v>289</v>
      </c>
      <c r="L20" s="1140">
        <f t="shared" si="2"/>
        <v>51842</v>
      </c>
      <c r="M20" s="1140">
        <f t="shared" si="2"/>
        <v>5107</v>
      </c>
      <c r="N20" s="1140">
        <f>SUM(N7:N19)</f>
        <v>477925</v>
      </c>
      <c r="O20" s="1141">
        <f t="shared" si="1"/>
        <v>89.082013047530282</v>
      </c>
    </row>
    <row r="21" spans="1:15">
      <c r="A21" s="1142" t="s">
        <v>1055</v>
      </c>
      <c r="O21" s="482" t="s">
        <v>1056</v>
      </c>
    </row>
    <row r="22" spans="1:15">
      <c r="A22" s="1143"/>
      <c r="O22" s="481" t="s">
        <v>1057</v>
      </c>
    </row>
    <row r="23" spans="1:15">
      <c r="A23" s="1143"/>
    </row>
    <row r="24" spans="1:15">
      <c r="A24" s="1143"/>
    </row>
    <row r="25" spans="1:15">
      <c r="A25" s="1143"/>
    </row>
    <row r="26" spans="1:15">
      <c r="A26" s="1143"/>
    </row>
    <row r="27" spans="1:15">
      <c r="A27" s="1143"/>
    </row>
    <row r="28" spans="1:15">
      <c r="A28" s="1143"/>
    </row>
    <row r="29" spans="1:15">
      <c r="A29" s="1143"/>
    </row>
    <row r="30" spans="1:15">
      <c r="A30" s="1143"/>
    </row>
    <row r="31" spans="1:15">
      <c r="A31" s="1143"/>
    </row>
    <row r="32" spans="1:15">
      <c r="A32" s="1143"/>
    </row>
  </sheetData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89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:M39"/>
  <sheetViews>
    <sheetView showGridLines="0" rightToLeft="1" zoomScaleNormal="100" zoomScaleSheetLayoutView="80" workbookViewId="0">
      <selection activeCell="U28" sqref="U28"/>
    </sheetView>
  </sheetViews>
  <sheetFormatPr defaultRowHeight="12.75"/>
  <cols>
    <col min="1" max="4" width="22.42578125" style="650" customWidth="1"/>
    <col min="5" max="7" width="8" style="650" customWidth="1"/>
    <col min="8" max="8" width="0" style="650" hidden="1" customWidth="1"/>
    <col min="9" max="13" width="9" style="1159"/>
    <col min="14" max="256" width="9" style="650"/>
    <col min="257" max="260" width="22.42578125" style="650" customWidth="1"/>
    <col min="261" max="263" width="8" style="650" customWidth="1"/>
    <col min="264" max="264" width="0" style="650" hidden="1" customWidth="1"/>
    <col min="265" max="512" width="9" style="650"/>
    <col min="513" max="516" width="22.42578125" style="650" customWidth="1"/>
    <col min="517" max="519" width="8" style="650" customWidth="1"/>
    <col min="520" max="520" width="0" style="650" hidden="1" customWidth="1"/>
    <col min="521" max="768" width="9" style="650"/>
    <col min="769" max="772" width="22.42578125" style="650" customWidth="1"/>
    <col min="773" max="775" width="8" style="650" customWidth="1"/>
    <col min="776" max="776" width="0" style="650" hidden="1" customWidth="1"/>
    <col min="777" max="1024" width="9" style="650"/>
    <col min="1025" max="1028" width="22.42578125" style="650" customWidth="1"/>
    <col min="1029" max="1031" width="8" style="650" customWidth="1"/>
    <col min="1032" max="1032" width="0" style="650" hidden="1" customWidth="1"/>
    <col min="1033" max="1280" width="9" style="650"/>
    <col min="1281" max="1284" width="22.42578125" style="650" customWidth="1"/>
    <col min="1285" max="1287" width="8" style="650" customWidth="1"/>
    <col min="1288" max="1288" width="0" style="650" hidden="1" customWidth="1"/>
    <col min="1289" max="1536" width="9" style="650"/>
    <col min="1537" max="1540" width="22.42578125" style="650" customWidth="1"/>
    <col min="1541" max="1543" width="8" style="650" customWidth="1"/>
    <col min="1544" max="1544" width="0" style="650" hidden="1" customWidth="1"/>
    <col min="1545" max="1792" width="9" style="650"/>
    <col min="1793" max="1796" width="22.42578125" style="650" customWidth="1"/>
    <col min="1797" max="1799" width="8" style="650" customWidth="1"/>
    <col min="1800" max="1800" width="0" style="650" hidden="1" customWidth="1"/>
    <col min="1801" max="2048" width="9" style="650"/>
    <col min="2049" max="2052" width="22.42578125" style="650" customWidth="1"/>
    <col min="2053" max="2055" width="8" style="650" customWidth="1"/>
    <col min="2056" max="2056" width="0" style="650" hidden="1" customWidth="1"/>
    <col min="2057" max="2304" width="9" style="650"/>
    <col min="2305" max="2308" width="22.42578125" style="650" customWidth="1"/>
    <col min="2309" max="2311" width="8" style="650" customWidth="1"/>
    <col min="2312" max="2312" width="0" style="650" hidden="1" customWidth="1"/>
    <col min="2313" max="2560" width="9" style="650"/>
    <col min="2561" max="2564" width="22.42578125" style="650" customWidth="1"/>
    <col min="2565" max="2567" width="8" style="650" customWidth="1"/>
    <col min="2568" max="2568" width="0" style="650" hidden="1" customWidth="1"/>
    <col min="2569" max="2816" width="9" style="650"/>
    <col min="2817" max="2820" width="22.42578125" style="650" customWidth="1"/>
    <col min="2821" max="2823" width="8" style="650" customWidth="1"/>
    <col min="2824" max="2824" width="0" style="650" hidden="1" customWidth="1"/>
    <col min="2825" max="3072" width="9" style="650"/>
    <col min="3073" max="3076" width="22.42578125" style="650" customWidth="1"/>
    <col min="3077" max="3079" width="8" style="650" customWidth="1"/>
    <col min="3080" max="3080" width="0" style="650" hidden="1" customWidth="1"/>
    <col min="3081" max="3328" width="9" style="650"/>
    <col min="3329" max="3332" width="22.42578125" style="650" customWidth="1"/>
    <col min="3333" max="3335" width="8" style="650" customWidth="1"/>
    <col min="3336" max="3336" width="0" style="650" hidden="1" customWidth="1"/>
    <col min="3337" max="3584" width="9" style="650"/>
    <col min="3585" max="3588" width="22.42578125" style="650" customWidth="1"/>
    <col min="3589" max="3591" width="8" style="650" customWidth="1"/>
    <col min="3592" max="3592" width="0" style="650" hidden="1" customWidth="1"/>
    <col min="3593" max="3840" width="9" style="650"/>
    <col min="3841" max="3844" width="22.42578125" style="650" customWidth="1"/>
    <col min="3845" max="3847" width="8" style="650" customWidth="1"/>
    <col min="3848" max="3848" width="0" style="650" hidden="1" customWidth="1"/>
    <col min="3849" max="4096" width="9" style="650"/>
    <col min="4097" max="4100" width="22.42578125" style="650" customWidth="1"/>
    <col min="4101" max="4103" width="8" style="650" customWidth="1"/>
    <col min="4104" max="4104" width="0" style="650" hidden="1" customWidth="1"/>
    <col min="4105" max="4352" width="9" style="650"/>
    <col min="4353" max="4356" width="22.42578125" style="650" customWidth="1"/>
    <col min="4357" max="4359" width="8" style="650" customWidth="1"/>
    <col min="4360" max="4360" width="0" style="650" hidden="1" customWidth="1"/>
    <col min="4361" max="4608" width="9" style="650"/>
    <col min="4609" max="4612" width="22.42578125" style="650" customWidth="1"/>
    <col min="4613" max="4615" width="8" style="650" customWidth="1"/>
    <col min="4616" max="4616" width="0" style="650" hidden="1" customWidth="1"/>
    <col min="4617" max="4864" width="9" style="650"/>
    <col min="4865" max="4868" width="22.42578125" style="650" customWidth="1"/>
    <col min="4869" max="4871" width="8" style="650" customWidth="1"/>
    <col min="4872" max="4872" width="0" style="650" hidden="1" customWidth="1"/>
    <col min="4873" max="5120" width="9" style="650"/>
    <col min="5121" max="5124" width="22.42578125" style="650" customWidth="1"/>
    <col min="5125" max="5127" width="8" style="650" customWidth="1"/>
    <col min="5128" max="5128" width="0" style="650" hidden="1" customWidth="1"/>
    <col min="5129" max="5376" width="9" style="650"/>
    <col min="5377" max="5380" width="22.42578125" style="650" customWidth="1"/>
    <col min="5381" max="5383" width="8" style="650" customWidth="1"/>
    <col min="5384" max="5384" width="0" style="650" hidden="1" customWidth="1"/>
    <col min="5385" max="5632" width="9" style="650"/>
    <col min="5633" max="5636" width="22.42578125" style="650" customWidth="1"/>
    <col min="5637" max="5639" width="8" style="650" customWidth="1"/>
    <col min="5640" max="5640" width="0" style="650" hidden="1" customWidth="1"/>
    <col min="5641" max="5888" width="9" style="650"/>
    <col min="5889" max="5892" width="22.42578125" style="650" customWidth="1"/>
    <col min="5893" max="5895" width="8" style="650" customWidth="1"/>
    <col min="5896" max="5896" width="0" style="650" hidden="1" customWidth="1"/>
    <col min="5897" max="6144" width="9" style="650"/>
    <col min="6145" max="6148" width="22.42578125" style="650" customWidth="1"/>
    <col min="6149" max="6151" width="8" style="650" customWidth="1"/>
    <col min="6152" max="6152" width="0" style="650" hidden="1" customWidth="1"/>
    <col min="6153" max="6400" width="9" style="650"/>
    <col min="6401" max="6404" width="22.42578125" style="650" customWidth="1"/>
    <col min="6405" max="6407" width="8" style="650" customWidth="1"/>
    <col min="6408" max="6408" width="0" style="650" hidden="1" customWidth="1"/>
    <col min="6409" max="6656" width="9" style="650"/>
    <col min="6657" max="6660" width="22.42578125" style="650" customWidth="1"/>
    <col min="6661" max="6663" width="8" style="650" customWidth="1"/>
    <col min="6664" max="6664" width="0" style="650" hidden="1" customWidth="1"/>
    <col min="6665" max="6912" width="9" style="650"/>
    <col min="6913" max="6916" width="22.42578125" style="650" customWidth="1"/>
    <col min="6917" max="6919" width="8" style="650" customWidth="1"/>
    <col min="6920" max="6920" width="0" style="650" hidden="1" customWidth="1"/>
    <col min="6921" max="7168" width="9" style="650"/>
    <col min="7169" max="7172" width="22.42578125" style="650" customWidth="1"/>
    <col min="7173" max="7175" width="8" style="650" customWidth="1"/>
    <col min="7176" max="7176" width="0" style="650" hidden="1" customWidth="1"/>
    <col min="7177" max="7424" width="9" style="650"/>
    <col min="7425" max="7428" width="22.42578125" style="650" customWidth="1"/>
    <col min="7429" max="7431" width="8" style="650" customWidth="1"/>
    <col min="7432" max="7432" width="0" style="650" hidden="1" customWidth="1"/>
    <col min="7433" max="7680" width="9" style="650"/>
    <col min="7681" max="7684" width="22.42578125" style="650" customWidth="1"/>
    <col min="7685" max="7687" width="8" style="650" customWidth="1"/>
    <col min="7688" max="7688" width="0" style="650" hidden="1" customWidth="1"/>
    <col min="7689" max="7936" width="9" style="650"/>
    <col min="7937" max="7940" width="22.42578125" style="650" customWidth="1"/>
    <col min="7941" max="7943" width="8" style="650" customWidth="1"/>
    <col min="7944" max="7944" width="0" style="650" hidden="1" customWidth="1"/>
    <col min="7945" max="8192" width="9" style="650"/>
    <col min="8193" max="8196" width="22.42578125" style="650" customWidth="1"/>
    <col min="8197" max="8199" width="8" style="650" customWidth="1"/>
    <col min="8200" max="8200" width="0" style="650" hidden="1" customWidth="1"/>
    <col min="8201" max="8448" width="9" style="650"/>
    <col min="8449" max="8452" width="22.42578125" style="650" customWidth="1"/>
    <col min="8453" max="8455" width="8" style="650" customWidth="1"/>
    <col min="8456" max="8456" width="0" style="650" hidden="1" customWidth="1"/>
    <col min="8457" max="8704" width="9" style="650"/>
    <col min="8705" max="8708" width="22.42578125" style="650" customWidth="1"/>
    <col min="8709" max="8711" width="8" style="650" customWidth="1"/>
    <col min="8712" max="8712" width="0" style="650" hidden="1" customWidth="1"/>
    <col min="8713" max="8960" width="9" style="650"/>
    <col min="8961" max="8964" width="22.42578125" style="650" customWidth="1"/>
    <col min="8965" max="8967" width="8" style="650" customWidth="1"/>
    <col min="8968" max="8968" width="0" style="650" hidden="1" customWidth="1"/>
    <col min="8969" max="9216" width="9" style="650"/>
    <col min="9217" max="9220" width="22.42578125" style="650" customWidth="1"/>
    <col min="9221" max="9223" width="8" style="650" customWidth="1"/>
    <col min="9224" max="9224" width="0" style="650" hidden="1" customWidth="1"/>
    <col min="9225" max="9472" width="9" style="650"/>
    <col min="9473" max="9476" width="22.42578125" style="650" customWidth="1"/>
    <col min="9477" max="9479" width="8" style="650" customWidth="1"/>
    <col min="9480" max="9480" width="0" style="650" hidden="1" customWidth="1"/>
    <col min="9481" max="9728" width="9" style="650"/>
    <col min="9729" max="9732" width="22.42578125" style="650" customWidth="1"/>
    <col min="9733" max="9735" width="8" style="650" customWidth="1"/>
    <col min="9736" max="9736" width="0" style="650" hidden="1" customWidth="1"/>
    <col min="9737" max="9984" width="9" style="650"/>
    <col min="9985" max="9988" width="22.42578125" style="650" customWidth="1"/>
    <col min="9989" max="9991" width="8" style="650" customWidth="1"/>
    <col min="9992" max="9992" width="0" style="650" hidden="1" customWidth="1"/>
    <col min="9993" max="10240" width="9" style="650"/>
    <col min="10241" max="10244" width="22.42578125" style="650" customWidth="1"/>
    <col min="10245" max="10247" width="8" style="650" customWidth="1"/>
    <col min="10248" max="10248" width="0" style="650" hidden="1" customWidth="1"/>
    <col min="10249" max="10496" width="9" style="650"/>
    <col min="10497" max="10500" width="22.42578125" style="650" customWidth="1"/>
    <col min="10501" max="10503" width="8" style="650" customWidth="1"/>
    <col min="10504" max="10504" width="0" style="650" hidden="1" customWidth="1"/>
    <col min="10505" max="10752" width="9" style="650"/>
    <col min="10753" max="10756" width="22.42578125" style="650" customWidth="1"/>
    <col min="10757" max="10759" width="8" style="650" customWidth="1"/>
    <col min="10760" max="10760" width="0" style="650" hidden="1" customWidth="1"/>
    <col min="10761" max="11008" width="9" style="650"/>
    <col min="11009" max="11012" width="22.42578125" style="650" customWidth="1"/>
    <col min="11013" max="11015" width="8" style="650" customWidth="1"/>
    <col min="11016" max="11016" width="0" style="650" hidden="1" customWidth="1"/>
    <col min="11017" max="11264" width="9" style="650"/>
    <col min="11265" max="11268" width="22.42578125" style="650" customWidth="1"/>
    <col min="11269" max="11271" width="8" style="650" customWidth="1"/>
    <col min="11272" max="11272" width="0" style="650" hidden="1" customWidth="1"/>
    <col min="11273" max="11520" width="9" style="650"/>
    <col min="11521" max="11524" width="22.42578125" style="650" customWidth="1"/>
    <col min="11525" max="11527" width="8" style="650" customWidth="1"/>
    <col min="11528" max="11528" width="0" style="650" hidden="1" customWidth="1"/>
    <col min="11529" max="11776" width="9" style="650"/>
    <col min="11777" max="11780" width="22.42578125" style="650" customWidth="1"/>
    <col min="11781" max="11783" width="8" style="650" customWidth="1"/>
    <col min="11784" max="11784" width="0" style="650" hidden="1" customWidth="1"/>
    <col min="11785" max="12032" width="9" style="650"/>
    <col min="12033" max="12036" width="22.42578125" style="650" customWidth="1"/>
    <col min="12037" max="12039" width="8" style="650" customWidth="1"/>
    <col min="12040" max="12040" width="0" style="650" hidden="1" customWidth="1"/>
    <col min="12041" max="12288" width="9" style="650"/>
    <col min="12289" max="12292" width="22.42578125" style="650" customWidth="1"/>
    <col min="12293" max="12295" width="8" style="650" customWidth="1"/>
    <col min="12296" max="12296" width="0" style="650" hidden="1" customWidth="1"/>
    <col min="12297" max="12544" width="9" style="650"/>
    <col min="12545" max="12548" width="22.42578125" style="650" customWidth="1"/>
    <col min="12549" max="12551" width="8" style="650" customWidth="1"/>
    <col min="12552" max="12552" width="0" style="650" hidden="1" customWidth="1"/>
    <col min="12553" max="12800" width="9" style="650"/>
    <col min="12801" max="12804" width="22.42578125" style="650" customWidth="1"/>
    <col min="12805" max="12807" width="8" style="650" customWidth="1"/>
    <col min="12808" max="12808" width="0" style="650" hidden="1" customWidth="1"/>
    <col min="12809" max="13056" width="9" style="650"/>
    <col min="13057" max="13060" width="22.42578125" style="650" customWidth="1"/>
    <col min="13061" max="13063" width="8" style="650" customWidth="1"/>
    <col min="13064" max="13064" width="0" style="650" hidden="1" customWidth="1"/>
    <col min="13065" max="13312" width="9" style="650"/>
    <col min="13313" max="13316" width="22.42578125" style="650" customWidth="1"/>
    <col min="13317" max="13319" width="8" style="650" customWidth="1"/>
    <col min="13320" max="13320" width="0" style="650" hidden="1" customWidth="1"/>
    <col min="13321" max="13568" width="9" style="650"/>
    <col min="13569" max="13572" width="22.42578125" style="650" customWidth="1"/>
    <col min="13573" max="13575" width="8" style="650" customWidth="1"/>
    <col min="13576" max="13576" width="0" style="650" hidden="1" customWidth="1"/>
    <col min="13577" max="13824" width="9" style="650"/>
    <col min="13825" max="13828" width="22.42578125" style="650" customWidth="1"/>
    <col min="13829" max="13831" width="8" style="650" customWidth="1"/>
    <col min="13832" max="13832" width="0" style="650" hidden="1" customWidth="1"/>
    <col min="13833" max="14080" width="9" style="650"/>
    <col min="14081" max="14084" width="22.42578125" style="650" customWidth="1"/>
    <col min="14085" max="14087" width="8" style="650" customWidth="1"/>
    <col min="14088" max="14088" width="0" style="650" hidden="1" customWidth="1"/>
    <col min="14089" max="14336" width="9" style="650"/>
    <col min="14337" max="14340" width="22.42578125" style="650" customWidth="1"/>
    <col min="14341" max="14343" width="8" style="650" customWidth="1"/>
    <col min="14344" max="14344" width="0" style="650" hidden="1" customWidth="1"/>
    <col min="14345" max="14592" width="9" style="650"/>
    <col min="14593" max="14596" width="22.42578125" style="650" customWidth="1"/>
    <col min="14597" max="14599" width="8" style="650" customWidth="1"/>
    <col min="14600" max="14600" width="0" style="650" hidden="1" customWidth="1"/>
    <col min="14601" max="14848" width="9" style="650"/>
    <col min="14849" max="14852" width="22.42578125" style="650" customWidth="1"/>
    <col min="14853" max="14855" width="8" style="650" customWidth="1"/>
    <col min="14856" max="14856" width="0" style="650" hidden="1" customWidth="1"/>
    <col min="14857" max="15104" width="9" style="650"/>
    <col min="15105" max="15108" width="22.42578125" style="650" customWidth="1"/>
    <col min="15109" max="15111" width="8" style="650" customWidth="1"/>
    <col min="15112" max="15112" width="0" style="650" hidden="1" customWidth="1"/>
    <col min="15113" max="15360" width="9" style="650"/>
    <col min="15361" max="15364" width="22.42578125" style="650" customWidth="1"/>
    <col min="15365" max="15367" width="8" style="650" customWidth="1"/>
    <col min="15368" max="15368" width="0" style="650" hidden="1" customWidth="1"/>
    <col min="15369" max="15616" width="9" style="650"/>
    <col min="15617" max="15620" width="22.42578125" style="650" customWidth="1"/>
    <col min="15621" max="15623" width="8" style="650" customWidth="1"/>
    <col min="15624" max="15624" width="0" style="650" hidden="1" customWidth="1"/>
    <col min="15625" max="15872" width="9" style="650"/>
    <col min="15873" max="15876" width="22.42578125" style="650" customWidth="1"/>
    <col min="15877" max="15879" width="8" style="650" customWidth="1"/>
    <col min="15880" max="15880" width="0" style="650" hidden="1" customWidth="1"/>
    <col min="15881" max="16128" width="9" style="650"/>
    <col min="16129" max="16132" width="22.42578125" style="650" customWidth="1"/>
    <col min="16133" max="16135" width="8" style="650" customWidth="1"/>
    <col min="16136" max="16136" width="0" style="650" hidden="1" customWidth="1"/>
    <col min="16137" max="16384" width="9" style="650"/>
  </cols>
  <sheetData>
    <row r="1" spans="1:13" ht="15.75">
      <c r="A1" s="784" t="s">
        <v>1576</v>
      </c>
      <c r="B1" s="784"/>
      <c r="C1" s="784"/>
      <c r="D1" s="784"/>
    </row>
    <row r="2" spans="1:13" s="458" customFormat="1" ht="15.75">
      <c r="A2" s="784" t="s">
        <v>1577</v>
      </c>
      <c r="B2" s="784"/>
      <c r="C2" s="784"/>
      <c r="D2" s="784"/>
      <c r="I2" s="1151"/>
      <c r="J2" s="1151"/>
      <c r="K2" s="1151"/>
      <c r="L2" s="1151"/>
      <c r="M2" s="1151"/>
    </row>
    <row r="3" spans="1:13" s="458" customFormat="1" ht="15.75">
      <c r="A3" s="652" t="s">
        <v>1058</v>
      </c>
      <c r="B3" s="652"/>
      <c r="C3" s="652" t="s">
        <v>51</v>
      </c>
      <c r="D3" s="652" t="s">
        <v>1059</v>
      </c>
      <c r="I3" s="1151"/>
      <c r="J3" s="1151"/>
      <c r="K3" s="1151"/>
      <c r="L3" s="1151"/>
      <c r="M3" s="1151"/>
    </row>
    <row r="4" spans="1:13" s="458" customFormat="1" ht="21" customHeight="1">
      <c r="A4" s="1925" t="s">
        <v>0</v>
      </c>
      <c r="B4" s="1927" t="s">
        <v>41</v>
      </c>
      <c r="C4" s="1163" t="s">
        <v>858</v>
      </c>
      <c r="D4" s="629" t="s">
        <v>1066</v>
      </c>
      <c r="I4" s="1151"/>
      <c r="J4" s="1151"/>
      <c r="K4" s="1151"/>
      <c r="L4" s="1151"/>
      <c r="M4" s="1151"/>
    </row>
    <row r="5" spans="1:13" s="458" customFormat="1" ht="21" customHeight="1">
      <c r="A5" s="1926"/>
      <c r="B5" s="1928"/>
      <c r="C5" s="1164" t="s">
        <v>1067</v>
      </c>
      <c r="D5" s="1165" t="s">
        <v>1068</v>
      </c>
      <c r="I5" s="1151"/>
      <c r="J5" s="1151"/>
      <c r="K5" s="1151"/>
      <c r="L5" s="1151"/>
      <c r="M5" s="1151"/>
    </row>
    <row r="6" spans="1:13" s="458" customFormat="1" ht="21" customHeight="1">
      <c r="A6" s="1926"/>
      <c r="B6" s="1928"/>
      <c r="C6" s="1164" t="s">
        <v>1069</v>
      </c>
      <c r="D6" s="34" t="s">
        <v>1594</v>
      </c>
      <c r="I6" s="1151"/>
      <c r="J6" s="1151"/>
      <c r="K6" s="1151"/>
      <c r="L6" s="1151"/>
      <c r="M6" s="1151"/>
    </row>
    <row r="7" spans="1:13" s="458" customFormat="1" ht="21" customHeight="1">
      <c r="A7" s="1926"/>
      <c r="B7" s="1928"/>
      <c r="C7" s="1166" t="s">
        <v>1072</v>
      </c>
      <c r="D7" s="718" t="s">
        <v>1578</v>
      </c>
      <c r="I7" s="1151"/>
      <c r="J7" s="1151"/>
      <c r="K7" s="1151"/>
      <c r="L7" s="1151"/>
      <c r="M7" s="1151"/>
    </row>
    <row r="8" spans="1:13" s="458" customFormat="1" ht="23.1" customHeight="1">
      <c r="A8" s="44" t="s">
        <v>1061</v>
      </c>
      <c r="B8" s="1579" t="s">
        <v>4</v>
      </c>
      <c r="C8" s="1145">
        <v>331555</v>
      </c>
      <c r="D8" s="1145">
        <v>20825</v>
      </c>
      <c r="E8" s="1146"/>
      <c r="F8" s="1146"/>
      <c r="G8" s="1146"/>
      <c r="H8" s="1147" t="s">
        <v>1062</v>
      </c>
      <c r="I8" s="1151"/>
      <c r="J8" s="1151"/>
      <c r="K8" s="1151"/>
      <c r="L8" s="1151"/>
      <c r="M8" s="1151"/>
    </row>
    <row r="9" spans="1:13" s="458" customFormat="1" ht="23.1" customHeight="1">
      <c r="A9" s="51" t="s">
        <v>176</v>
      </c>
      <c r="B9" s="1144" t="s">
        <v>6</v>
      </c>
      <c r="C9" s="1145">
        <v>581331</v>
      </c>
      <c r="D9" s="1145">
        <v>43195</v>
      </c>
      <c r="E9" s="1146"/>
      <c r="F9" s="1146"/>
      <c r="G9" s="1146"/>
      <c r="I9" s="1151"/>
      <c r="J9" s="1151"/>
      <c r="K9" s="1151"/>
      <c r="L9" s="1151"/>
      <c r="M9" s="1151"/>
    </row>
    <row r="10" spans="1:13" s="458" customFormat="1" ht="23.1" customHeight="1">
      <c r="A10" s="51" t="s">
        <v>177</v>
      </c>
      <c r="B10" s="1144" t="s">
        <v>8</v>
      </c>
      <c r="C10" s="1145">
        <v>193914</v>
      </c>
      <c r="D10" s="1145">
        <v>8615</v>
      </c>
      <c r="E10" s="1146"/>
      <c r="F10" s="1146"/>
      <c r="G10" s="1146"/>
      <c r="I10" s="1151"/>
      <c r="J10" s="1151"/>
      <c r="K10" s="1151"/>
      <c r="L10" s="1151"/>
      <c r="M10" s="1151"/>
    </row>
    <row r="11" spans="1:13" s="1151" customFormat="1" ht="23.1" customHeight="1">
      <c r="A11" s="54" t="s">
        <v>178</v>
      </c>
      <c r="B11" s="1148" t="s">
        <v>10</v>
      </c>
      <c r="C11" s="1149">
        <v>124601</v>
      </c>
      <c r="D11" s="1149">
        <v>5388</v>
      </c>
      <c r="E11" s="1150"/>
      <c r="F11" s="1150"/>
      <c r="G11" s="1150"/>
    </row>
    <row r="12" spans="1:13" s="1151" customFormat="1" ht="23.1" customHeight="1">
      <c r="A12" s="54" t="s">
        <v>179</v>
      </c>
      <c r="B12" s="1148" t="s">
        <v>11</v>
      </c>
      <c r="C12" s="1149">
        <v>451937</v>
      </c>
      <c r="D12" s="1149">
        <v>13310</v>
      </c>
      <c r="E12" s="1150"/>
      <c r="F12" s="1150"/>
      <c r="G12" s="1150"/>
    </row>
    <row r="13" spans="1:13" s="1151" customFormat="1" ht="23.1" customHeight="1">
      <c r="A13" s="54" t="s">
        <v>180</v>
      </c>
      <c r="B13" s="1148" t="s">
        <v>13</v>
      </c>
      <c r="C13" s="1149">
        <v>332891</v>
      </c>
      <c r="D13" s="1149">
        <v>10787</v>
      </c>
      <c r="E13" s="1150"/>
      <c r="F13" s="1150"/>
      <c r="G13" s="1150"/>
    </row>
    <row r="14" spans="1:13" s="1151" customFormat="1" ht="23.1" customHeight="1">
      <c r="A14" s="54" t="s">
        <v>44</v>
      </c>
      <c r="B14" s="1148" t="s">
        <v>14</v>
      </c>
      <c r="C14" s="1149">
        <v>345041</v>
      </c>
      <c r="D14" s="1149">
        <v>25156</v>
      </c>
      <c r="E14" s="1150"/>
      <c r="F14" s="1150"/>
      <c r="G14" s="1150"/>
    </row>
    <row r="15" spans="1:13" s="1151" customFormat="1" ht="23.1" customHeight="1">
      <c r="A15" s="54" t="s">
        <v>183</v>
      </c>
      <c r="B15" s="1148" t="s">
        <v>16</v>
      </c>
      <c r="C15" s="1149">
        <v>413556</v>
      </c>
      <c r="D15" s="1149">
        <v>13096</v>
      </c>
      <c r="E15" s="1150"/>
      <c r="F15" s="1150"/>
      <c r="G15" s="1150"/>
    </row>
    <row r="16" spans="1:13" s="1151" customFormat="1" ht="23.1" customHeight="1">
      <c r="A16" s="54" t="s">
        <v>200</v>
      </c>
      <c r="B16" s="1148" t="s">
        <v>18</v>
      </c>
      <c r="C16" s="1149">
        <v>82978</v>
      </c>
      <c r="D16" s="1149">
        <v>4537</v>
      </c>
      <c r="E16" s="1150"/>
      <c r="F16" s="1150"/>
      <c r="G16" s="1150"/>
    </row>
    <row r="17" spans="1:7" s="1151" customFormat="1" ht="23.1" customHeight="1">
      <c r="A17" s="54" t="s">
        <v>184</v>
      </c>
      <c r="B17" s="1148" t="s">
        <v>20</v>
      </c>
      <c r="C17" s="1149">
        <v>249012</v>
      </c>
      <c r="D17" s="1149">
        <v>8513</v>
      </c>
      <c r="E17" s="1150"/>
      <c r="F17" s="1150"/>
      <c r="G17" s="1150"/>
    </row>
    <row r="18" spans="1:7" s="1151" customFormat="1" ht="23.1" customHeight="1">
      <c r="A18" s="54" t="s">
        <v>45</v>
      </c>
      <c r="B18" s="1148" t="s">
        <v>21</v>
      </c>
      <c r="C18" s="1149">
        <v>114327</v>
      </c>
      <c r="D18" s="1149">
        <v>1660</v>
      </c>
      <c r="E18" s="1150"/>
      <c r="F18" s="1150"/>
      <c r="G18" s="1150"/>
    </row>
    <row r="19" spans="1:7" s="1151" customFormat="1" ht="23.1" customHeight="1">
      <c r="A19" s="54" t="s">
        <v>185</v>
      </c>
      <c r="B19" s="1148" t="s">
        <v>23</v>
      </c>
      <c r="C19" s="1149">
        <v>112143</v>
      </c>
      <c r="D19" s="1149">
        <v>1971</v>
      </c>
      <c r="E19" s="1150"/>
      <c r="F19" s="1150"/>
      <c r="G19" s="1150"/>
    </row>
    <row r="20" spans="1:7" s="1151" customFormat="1" ht="23.1" customHeight="1">
      <c r="A20" s="54" t="s">
        <v>24</v>
      </c>
      <c r="B20" s="1148" t="s">
        <v>25</v>
      </c>
      <c r="C20" s="1149">
        <v>191917</v>
      </c>
      <c r="D20" s="1149">
        <v>3257</v>
      </c>
      <c r="E20" s="1150"/>
      <c r="F20" s="1150"/>
      <c r="G20" s="1150"/>
    </row>
    <row r="21" spans="1:7" s="1151" customFormat="1" ht="23.1" customHeight="1">
      <c r="A21" s="54" t="s">
        <v>1063</v>
      </c>
      <c r="B21" s="1148" t="s">
        <v>26</v>
      </c>
      <c r="C21" s="1149">
        <v>111540</v>
      </c>
      <c r="D21" s="1149">
        <v>2357</v>
      </c>
      <c r="E21" s="1150"/>
      <c r="F21" s="1150"/>
      <c r="G21" s="1150"/>
    </row>
    <row r="22" spans="1:7" s="1151" customFormat="1" ht="23.1" customHeight="1">
      <c r="A22" s="54" t="s">
        <v>27</v>
      </c>
      <c r="B22" s="1148" t="s">
        <v>28</v>
      </c>
      <c r="C22" s="1149">
        <v>553510</v>
      </c>
      <c r="D22" s="1149">
        <v>7616</v>
      </c>
      <c r="E22" s="1150"/>
      <c r="F22" s="1150"/>
      <c r="G22" s="1150"/>
    </row>
    <row r="23" spans="1:7" s="1151" customFormat="1" ht="23.1" customHeight="1">
      <c r="A23" s="54" t="s">
        <v>188</v>
      </c>
      <c r="B23" s="1148" t="s">
        <v>189</v>
      </c>
      <c r="C23" s="1149">
        <v>115446</v>
      </c>
      <c r="D23" s="1149">
        <v>5207</v>
      </c>
      <c r="E23" s="1150"/>
      <c r="F23" s="1150"/>
      <c r="G23" s="1150"/>
    </row>
    <row r="24" spans="1:7" s="1151" customFormat="1" ht="23.1" customHeight="1">
      <c r="A24" s="54" t="s">
        <v>190</v>
      </c>
      <c r="B24" s="1148" t="s">
        <v>295</v>
      </c>
      <c r="C24" s="1149">
        <v>142369</v>
      </c>
      <c r="D24" s="1149">
        <v>6333</v>
      </c>
      <c r="E24" s="1150"/>
      <c r="F24" s="1150"/>
      <c r="G24" s="1150"/>
    </row>
    <row r="25" spans="1:7" s="1151" customFormat="1" ht="23.1" customHeight="1">
      <c r="A25" s="54" t="s">
        <v>202</v>
      </c>
      <c r="B25" s="1148" t="s">
        <v>33</v>
      </c>
      <c r="C25" s="1149">
        <v>59960</v>
      </c>
      <c r="D25" s="1149">
        <v>2517</v>
      </c>
      <c r="E25" s="1150"/>
      <c r="F25" s="1150"/>
      <c r="G25" s="1150"/>
    </row>
    <row r="26" spans="1:7" s="1151" customFormat="1" ht="23.1" customHeight="1">
      <c r="A26" s="54" t="s">
        <v>34</v>
      </c>
      <c r="B26" s="1148" t="s">
        <v>35</v>
      </c>
      <c r="C26" s="1149">
        <v>26376</v>
      </c>
      <c r="D26" s="1149">
        <v>143</v>
      </c>
      <c r="E26" s="1150"/>
      <c r="F26" s="1150"/>
      <c r="G26" s="1150"/>
    </row>
    <row r="27" spans="1:7" s="1151" customFormat="1" ht="23.1" customHeight="1" thickBot="1">
      <c r="A27" s="1152" t="s">
        <v>781</v>
      </c>
      <c r="B27" s="1153" t="s">
        <v>37</v>
      </c>
      <c r="C27" s="1154">
        <v>56100</v>
      </c>
      <c r="D27" s="1155">
        <v>1320</v>
      </c>
      <c r="E27" s="1150"/>
      <c r="F27" s="1150"/>
      <c r="G27" s="1150"/>
    </row>
    <row r="28" spans="1:7" s="1151" customFormat="1" ht="23.1" customHeight="1" thickBot="1">
      <c r="A28" s="1156" t="s">
        <v>66</v>
      </c>
      <c r="B28" s="1157" t="s">
        <v>39</v>
      </c>
      <c r="C28" s="1158">
        <f>SUM(C8:C27)</f>
        <v>4590504</v>
      </c>
      <c r="D28" s="1158">
        <f>SUM(D8:D27)</f>
        <v>185803</v>
      </c>
      <c r="E28" s="1150"/>
      <c r="F28" s="1150"/>
      <c r="G28" s="1150"/>
    </row>
    <row r="29" spans="1:7" s="1159" customFormat="1">
      <c r="A29" s="1929" t="s">
        <v>1550</v>
      </c>
      <c r="B29" s="1929"/>
      <c r="C29" s="1929"/>
      <c r="D29" s="1929"/>
    </row>
    <row r="30" spans="1:7" s="1159" customFormat="1">
      <c r="A30" s="1930" t="s">
        <v>1551</v>
      </c>
      <c r="B30" s="1930"/>
      <c r="C30" s="1930"/>
      <c r="D30" s="1930"/>
    </row>
    <row r="31" spans="1:7" s="1159" customFormat="1">
      <c r="D31" s="1160"/>
    </row>
    <row r="39" spans="1:1">
      <c r="A39" s="1161"/>
    </row>
  </sheetData>
  <mergeCells count="4">
    <mergeCell ref="A4:A7"/>
    <mergeCell ref="B4:B7"/>
    <mergeCell ref="A29:D29"/>
    <mergeCell ref="A30:D30"/>
  </mergeCells>
  <printOptions horizontalCentered="1" verticalCentered="1"/>
  <pageMargins left="0.6692913385826772" right="0.6692913385826772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:V40"/>
  <sheetViews>
    <sheetView showGridLines="0" rightToLeft="1" zoomScale="80" zoomScaleNormal="80" workbookViewId="0">
      <selection activeCell="U28" sqref="U28"/>
    </sheetView>
  </sheetViews>
  <sheetFormatPr defaultColWidth="7.7109375" defaultRowHeight="20.100000000000001" customHeight="1"/>
  <cols>
    <col min="1" max="1" width="20" style="13" customWidth="1"/>
    <col min="2" max="2" width="18.85546875" style="13" customWidth="1"/>
    <col min="3" max="3" width="19.140625" style="13" customWidth="1"/>
    <col min="4" max="4" width="22.5703125" style="13" customWidth="1"/>
    <col min="5" max="5" width="13.5703125" style="13" hidden="1" customWidth="1"/>
    <col min="6" max="6" width="15.7109375" style="13" hidden="1" customWidth="1"/>
    <col min="7" max="7" width="10.85546875" style="13" hidden="1" customWidth="1"/>
    <col min="8" max="8" width="12.42578125" style="13" hidden="1" customWidth="1"/>
    <col min="9" max="9" width="18.85546875" style="13" hidden="1" customWidth="1"/>
    <col min="10" max="10" width="10.5703125" style="13" hidden="1" customWidth="1"/>
    <col min="11" max="14" width="0" style="13" hidden="1" customWidth="1"/>
    <col min="15" max="15" width="30.28515625" style="13" hidden="1" customWidth="1"/>
    <col min="16" max="17" width="0" style="13" hidden="1" customWidth="1"/>
    <col min="18" max="18" width="8.85546875" style="13" hidden="1" customWidth="1"/>
    <col min="19" max="20" width="0" style="13" hidden="1" customWidth="1"/>
    <col min="21" max="21" width="7.7109375" style="13"/>
    <col min="22" max="22" width="7.7109375" style="1183"/>
    <col min="23" max="256" width="7.7109375" style="13"/>
    <col min="257" max="257" width="20" style="13" customWidth="1"/>
    <col min="258" max="258" width="18.85546875" style="13" customWidth="1"/>
    <col min="259" max="259" width="19.140625" style="13" customWidth="1"/>
    <col min="260" max="260" width="22.5703125" style="13" customWidth="1"/>
    <col min="261" max="276" width="0" style="13" hidden="1" customWidth="1"/>
    <col min="277" max="512" width="7.7109375" style="13"/>
    <col min="513" max="513" width="20" style="13" customWidth="1"/>
    <col min="514" max="514" width="18.85546875" style="13" customWidth="1"/>
    <col min="515" max="515" width="19.140625" style="13" customWidth="1"/>
    <col min="516" max="516" width="22.5703125" style="13" customWidth="1"/>
    <col min="517" max="532" width="0" style="13" hidden="1" customWidth="1"/>
    <col min="533" max="768" width="7.7109375" style="13"/>
    <col min="769" max="769" width="20" style="13" customWidth="1"/>
    <col min="770" max="770" width="18.85546875" style="13" customWidth="1"/>
    <col min="771" max="771" width="19.140625" style="13" customWidth="1"/>
    <col min="772" max="772" width="22.5703125" style="13" customWidth="1"/>
    <col min="773" max="788" width="0" style="13" hidden="1" customWidth="1"/>
    <col min="789" max="1024" width="7.7109375" style="13"/>
    <col min="1025" max="1025" width="20" style="13" customWidth="1"/>
    <col min="1026" max="1026" width="18.85546875" style="13" customWidth="1"/>
    <col min="1027" max="1027" width="19.140625" style="13" customWidth="1"/>
    <col min="1028" max="1028" width="22.5703125" style="13" customWidth="1"/>
    <col min="1029" max="1044" width="0" style="13" hidden="1" customWidth="1"/>
    <col min="1045" max="1280" width="7.7109375" style="13"/>
    <col min="1281" max="1281" width="20" style="13" customWidth="1"/>
    <col min="1282" max="1282" width="18.85546875" style="13" customWidth="1"/>
    <col min="1283" max="1283" width="19.140625" style="13" customWidth="1"/>
    <col min="1284" max="1284" width="22.5703125" style="13" customWidth="1"/>
    <col min="1285" max="1300" width="0" style="13" hidden="1" customWidth="1"/>
    <col min="1301" max="1536" width="7.7109375" style="13"/>
    <col min="1537" max="1537" width="20" style="13" customWidth="1"/>
    <col min="1538" max="1538" width="18.85546875" style="13" customWidth="1"/>
    <col min="1539" max="1539" width="19.140625" style="13" customWidth="1"/>
    <col min="1540" max="1540" width="22.5703125" style="13" customWidth="1"/>
    <col min="1541" max="1556" width="0" style="13" hidden="1" customWidth="1"/>
    <col min="1557" max="1792" width="7.7109375" style="13"/>
    <col min="1793" max="1793" width="20" style="13" customWidth="1"/>
    <col min="1794" max="1794" width="18.85546875" style="13" customWidth="1"/>
    <col min="1795" max="1795" width="19.140625" style="13" customWidth="1"/>
    <col min="1796" max="1796" width="22.5703125" style="13" customWidth="1"/>
    <col min="1797" max="1812" width="0" style="13" hidden="1" customWidth="1"/>
    <col min="1813" max="2048" width="7.7109375" style="13"/>
    <col min="2049" max="2049" width="20" style="13" customWidth="1"/>
    <col min="2050" max="2050" width="18.85546875" style="13" customWidth="1"/>
    <col min="2051" max="2051" width="19.140625" style="13" customWidth="1"/>
    <col min="2052" max="2052" width="22.5703125" style="13" customWidth="1"/>
    <col min="2053" max="2068" width="0" style="13" hidden="1" customWidth="1"/>
    <col min="2069" max="2304" width="7.7109375" style="13"/>
    <col min="2305" max="2305" width="20" style="13" customWidth="1"/>
    <col min="2306" max="2306" width="18.85546875" style="13" customWidth="1"/>
    <col min="2307" max="2307" width="19.140625" style="13" customWidth="1"/>
    <col min="2308" max="2308" width="22.5703125" style="13" customWidth="1"/>
    <col min="2309" max="2324" width="0" style="13" hidden="1" customWidth="1"/>
    <col min="2325" max="2560" width="7.7109375" style="13"/>
    <col min="2561" max="2561" width="20" style="13" customWidth="1"/>
    <col min="2562" max="2562" width="18.85546875" style="13" customWidth="1"/>
    <col min="2563" max="2563" width="19.140625" style="13" customWidth="1"/>
    <col min="2564" max="2564" width="22.5703125" style="13" customWidth="1"/>
    <col min="2565" max="2580" width="0" style="13" hidden="1" customWidth="1"/>
    <col min="2581" max="2816" width="7.7109375" style="13"/>
    <col min="2817" max="2817" width="20" style="13" customWidth="1"/>
    <col min="2818" max="2818" width="18.85546875" style="13" customWidth="1"/>
    <col min="2819" max="2819" width="19.140625" style="13" customWidth="1"/>
    <col min="2820" max="2820" width="22.5703125" style="13" customWidth="1"/>
    <col min="2821" max="2836" width="0" style="13" hidden="1" customWidth="1"/>
    <col min="2837" max="3072" width="7.7109375" style="13"/>
    <col min="3073" max="3073" width="20" style="13" customWidth="1"/>
    <col min="3074" max="3074" width="18.85546875" style="13" customWidth="1"/>
    <col min="3075" max="3075" width="19.140625" style="13" customWidth="1"/>
    <col min="3076" max="3076" width="22.5703125" style="13" customWidth="1"/>
    <col min="3077" max="3092" width="0" style="13" hidden="1" customWidth="1"/>
    <col min="3093" max="3328" width="7.7109375" style="13"/>
    <col min="3329" max="3329" width="20" style="13" customWidth="1"/>
    <col min="3330" max="3330" width="18.85546875" style="13" customWidth="1"/>
    <col min="3331" max="3331" width="19.140625" style="13" customWidth="1"/>
    <col min="3332" max="3332" width="22.5703125" style="13" customWidth="1"/>
    <col min="3333" max="3348" width="0" style="13" hidden="1" customWidth="1"/>
    <col min="3349" max="3584" width="7.7109375" style="13"/>
    <col min="3585" max="3585" width="20" style="13" customWidth="1"/>
    <col min="3586" max="3586" width="18.85546875" style="13" customWidth="1"/>
    <col min="3587" max="3587" width="19.140625" style="13" customWidth="1"/>
    <col min="3588" max="3588" width="22.5703125" style="13" customWidth="1"/>
    <col min="3589" max="3604" width="0" style="13" hidden="1" customWidth="1"/>
    <col min="3605" max="3840" width="7.7109375" style="13"/>
    <col min="3841" max="3841" width="20" style="13" customWidth="1"/>
    <col min="3842" max="3842" width="18.85546875" style="13" customWidth="1"/>
    <col min="3843" max="3843" width="19.140625" style="13" customWidth="1"/>
    <col min="3844" max="3844" width="22.5703125" style="13" customWidth="1"/>
    <col min="3845" max="3860" width="0" style="13" hidden="1" customWidth="1"/>
    <col min="3861" max="4096" width="7.7109375" style="13"/>
    <col min="4097" max="4097" width="20" style="13" customWidth="1"/>
    <col min="4098" max="4098" width="18.85546875" style="13" customWidth="1"/>
    <col min="4099" max="4099" width="19.140625" style="13" customWidth="1"/>
    <col min="4100" max="4100" width="22.5703125" style="13" customWidth="1"/>
    <col min="4101" max="4116" width="0" style="13" hidden="1" customWidth="1"/>
    <col min="4117" max="4352" width="7.7109375" style="13"/>
    <col min="4353" max="4353" width="20" style="13" customWidth="1"/>
    <col min="4354" max="4354" width="18.85546875" style="13" customWidth="1"/>
    <col min="4355" max="4355" width="19.140625" style="13" customWidth="1"/>
    <col min="4356" max="4356" width="22.5703125" style="13" customWidth="1"/>
    <col min="4357" max="4372" width="0" style="13" hidden="1" customWidth="1"/>
    <col min="4373" max="4608" width="7.7109375" style="13"/>
    <col min="4609" max="4609" width="20" style="13" customWidth="1"/>
    <col min="4610" max="4610" width="18.85546875" style="13" customWidth="1"/>
    <col min="4611" max="4611" width="19.140625" style="13" customWidth="1"/>
    <col min="4612" max="4612" width="22.5703125" style="13" customWidth="1"/>
    <col min="4613" max="4628" width="0" style="13" hidden="1" customWidth="1"/>
    <col min="4629" max="4864" width="7.7109375" style="13"/>
    <col min="4865" max="4865" width="20" style="13" customWidth="1"/>
    <col min="4866" max="4866" width="18.85546875" style="13" customWidth="1"/>
    <col min="4867" max="4867" width="19.140625" style="13" customWidth="1"/>
    <col min="4868" max="4868" width="22.5703125" style="13" customWidth="1"/>
    <col min="4869" max="4884" width="0" style="13" hidden="1" customWidth="1"/>
    <col min="4885" max="5120" width="7.7109375" style="13"/>
    <col min="5121" max="5121" width="20" style="13" customWidth="1"/>
    <col min="5122" max="5122" width="18.85546875" style="13" customWidth="1"/>
    <col min="5123" max="5123" width="19.140625" style="13" customWidth="1"/>
    <col min="5124" max="5124" width="22.5703125" style="13" customWidth="1"/>
    <col min="5125" max="5140" width="0" style="13" hidden="1" customWidth="1"/>
    <col min="5141" max="5376" width="7.7109375" style="13"/>
    <col min="5377" max="5377" width="20" style="13" customWidth="1"/>
    <col min="5378" max="5378" width="18.85546875" style="13" customWidth="1"/>
    <col min="5379" max="5379" width="19.140625" style="13" customWidth="1"/>
    <col min="5380" max="5380" width="22.5703125" style="13" customWidth="1"/>
    <col min="5381" max="5396" width="0" style="13" hidden="1" customWidth="1"/>
    <col min="5397" max="5632" width="7.7109375" style="13"/>
    <col min="5633" max="5633" width="20" style="13" customWidth="1"/>
    <col min="5634" max="5634" width="18.85546875" style="13" customWidth="1"/>
    <col min="5635" max="5635" width="19.140625" style="13" customWidth="1"/>
    <col min="5636" max="5636" width="22.5703125" style="13" customWidth="1"/>
    <col min="5637" max="5652" width="0" style="13" hidden="1" customWidth="1"/>
    <col min="5653" max="5888" width="7.7109375" style="13"/>
    <col min="5889" max="5889" width="20" style="13" customWidth="1"/>
    <col min="5890" max="5890" width="18.85546875" style="13" customWidth="1"/>
    <col min="5891" max="5891" width="19.140625" style="13" customWidth="1"/>
    <col min="5892" max="5892" width="22.5703125" style="13" customWidth="1"/>
    <col min="5893" max="5908" width="0" style="13" hidden="1" customWidth="1"/>
    <col min="5909" max="6144" width="7.7109375" style="13"/>
    <col min="6145" max="6145" width="20" style="13" customWidth="1"/>
    <col min="6146" max="6146" width="18.85546875" style="13" customWidth="1"/>
    <col min="6147" max="6147" width="19.140625" style="13" customWidth="1"/>
    <col min="6148" max="6148" width="22.5703125" style="13" customWidth="1"/>
    <col min="6149" max="6164" width="0" style="13" hidden="1" customWidth="1"/>
    <col min="6165" max="6400" width="7.7109375" style="13"/>
    <col min="6401" max="6401" width="20" style="13" customWidth="1"/>
    <col min="6402" max="6402" width="18.85546875" style="13" customWidth="1"/>
    <col min="6403" max="6403" width="19.140625" style="13" customWidth="1"/>
    <col min="6404" max="6404" width="22.5703125" style="13" customWidth="1"/>
    <col min="6405" max="6420" width="0" style="13" hidden="1" customWidth="1"/>
    <col min="6421" max="6656" width="7.7109375" style="13"/>
    <col min="6657" max="6657" width="20" style="13" customWidth="1"/>
    <col min="6658" max="6658" width="18.85546875" style="13" customWidth="1"/>
    <col min="6659" max="6659" width="19.140625" style="13" customWidth="1"/>
    <col min="6660" max="6660" width="22.5703125" style="13" customWidth="1"/>
    <col min="6661" max="6676" width="0" style="13" hidden="1" customWidth="1"/>
    <col min="6677" max="6912" width="7.7109375" style="13"/>
    <col min="6913" max="6913" width="20" style="13" customWidth="1"/>
    <col min="6914" max="6914" width="18.85546875" style="13" customWidth="1"/>
    <col min="6915" max="6915" width="19.140625" style="13" customWidth="1"/>
    <col min="6916" max="6916" width="22.5703125" style="13" customWidth="1"/>
    <col min="6917" max="6932" width="0" style="13" hidden="1" customWidth="1"/>
    <col min="6933" max="7168" width="7.7109375" style="13"/>
    <col min="7169" max="7169" width="20" style="13" customWidth="1"/>
    <col min="7170" max="7170" width="18.85546875" style="13" customWidth="1"/>
    <col min="7171" max="7171" width="19.140625" style="13" customWidth="1"/>
    <col min="7172" max="7172" width="22.5703125" style="13" customWidth="1"/>
    <col min="7173" max="7188" width="0" style="13" hidden="1" customWidth="1"/>
    <col min="7189" max="7424" width="7.7109375" style="13"/>
    <col min="7425" max="7425" width="20" style="13" customWidth="1"/>
    <col min="7426" max="7426" width="18.85546875" style="13" customWidth="1"/>
    <col min="7427" max="7427" width="19.140625" style="13" customWidth="1"/>
    <col min="7428" max="7428" width="22.5703125" style="13" customWidth="1"/>
    <col min="7429" max="7444" width="0" style="13" hidden="1" customWidth="1"/>
    <col min="7445" max="7680" width="7.7109375" style="13"/>
    <col min="7681" max="7681" width="20" style="13" customWidth="1"/>
    <col min="7682" max="7682" width="18.85546875" style="13" customWidth="1"/>
    <col min="7683" max="7683" width="19.140625" style="13" customWidth="1"/>
    <col min="7684" max="7684" width="22.5703125" style="13" customWidth="1"/>
    <col min="7685" max="7700" width="0" style="13" hidden="1" customWidth="1"/>
    <col min="7701" max="7936" width="7.7109375" style="13"/>
    <col min="7937" max="7937" width="20" style="13" customWidth="1"/>
    <col min="7938" max="7938" width="18.85546875" style="13" customWidth="1"/>
    <col min="7939" max="7939" width="19.140625" style="13" customWidth="1"/>
    <col min="7940" max="7940" width="22.5703125" style="13" customWidth="1"/>
    <col min="7941" max="7956" width="0" style="13" hidden="1" customWidth="1"/>
    <col min="7957" max="8192" width="7.7109375" style="13"/>
    <col min="8193" max="8193" width="20" style="13" customWidth="1"/>
    <col min="8194" max="8194" width="18.85546875" style="13" customWidth="1"/>
    <col min="8195" max="8195" width="19.140625" style="13" customWidth="1"/>
    <col min="8196" max="8196" width="22.5703125" style="13" customWidth="1"/>
    <col min="8197" max="8212" width="0" style="13" hidden="1" customWidth="1"/>
    <col min="8213" max="8448" width="7.7109375" style="13"/>
    <col min="8449" max="8449" width="20" style="13" customWidth="1"/>
    <col min="8450" max="8450" width="18.85546875" style="13" customWidth="1"/>
    <col min="8451" max="8451" width="19.140625" style="13" customWidth="1"/>
    <col min="8452" max="8452" width="22.5703125" style="13" customWidth="1"/>
    <col min="8453" max="8468" width="0" style="13" hidden="1" customWidth="1"/>
    <col min="8469" max="8704" width="7.7109375" style="13"/>
    <col min="8705" max="8705" width="20" style="13" customWidth="1"/>
    <col min="8706" max="8706" width="18.85546875" style="13" customWidth="1"/>
    <col min="8707" max="8707" width="19.140625" style="13" customWidth="1"/>
    <col min="8708" max="8708" width="22.5703125" style="13" customWidth="1"/>
    <col min="8709" max="8724" width="0" style="13" hidden="1" customWidth="1"/>
    <col min="8725" max="8960" width="7.7109375" style="13"/>
    <col min="8961" max="8961" width="20" style="13" customWidth="1"/>
    <col min="8962" max="8962" width="18.85546875" style="13" customWidth="1"/>
    <col min="8963" max="8963" width="19.140625" style="13" customWidth="1"/>
    <col min="8964" max="8964" width="22.5703125" style="13" customWidth="1"/>
    <col min="8965" max="8980" width="0" style="13" hidden="1" customWidth="1"/>
    <col min="8981" max="9216" width="7.7109375" style="13"/>
    <col min="9217" max="9217" width="20" style="13" customWidth="1"/>
    <col min="9218" max="9218" width="18.85546875" style="13" customWidth="1"/>
    <col min="9219" max="9219" width="19.140625" style="13" customWidth="1"/>
    <col min="9220" max="9220" width="22.5703125" style="13" customWidth="1"/>
    <col min="9221" max="9236" width="0" style="13" hidden="1" customWidth="1"/>
    <col min="9237" max="9472" width="7.7109375" style="13"/>
    <col min="9473" max="9473" width="20" style="13" customWidth="1"/>
    <col min="9474" max="9474" width="18.85546875" style="13" customWidth="1"/>
    <col min="9475" max="9475" width="19.140625" style="13" customWidth="1"/>
    <col min="9476" max="9476" width="22.5703125" style="13" customWidth="1"/>
    <col min="9477" max="9492" width="0" style="13" hidden="1" customWidth="1"/>
    <col min="9493" max="9728" width="7.7109375" style="13"/>
    <col min="9729" max="9729" width="20" style="13" customWidth="1"/>
    <col min="9730" max="9730" width="18.85546875" style="13" customWidth="1"/>
    <col min="9731" max="9731" width="19.140625" style="13" customWidth="1"/>
    <col min="9732" max="9732" width="22.5703125" style="13" customWidth="1"/>
    <col min="9733" max="9748" width="0" style="13" hidden="1" customWidth="1"/>
    <col min="9749" max="9984" width="7.7109375" style="13"/>
    <col min="9985" max="9985" width="20" style="13" customWidth="1"/>
    <col min="9986" max="9986" width="18.85546875" style="13" customWidth="1"/>
    <col min="9987" max="9987" width="19.140625" style="13" customWidth="1"/>
    <col min="9988" max="9988" width="22.5703125" style="13" customWidth="1"/>
    <col min="9989" max="10004" width="0" style="13" hidden="1" customWidth="1"/>
    <col min="10005" max="10240" width="7.7109375" style="13"/>
    <col min="10241" max="10241" width="20" style="13" customWidth="1"/>
    <col min="10242" max="10242" width="18.85546875" style="13" customWidth="1"/>
    <col min="10243" max="10243" width="19.140625" style="13" customWidth="1"/>
    <col min="10244" max="10244" width="22.5703125" style="13" customWidth="1"/>
    <col min="10245" max="10260" width="0" style="13" hidden="1" customWidth="1"/>
    <col min="10261" max="10496" width="7.7109375" style="13"/>
    <col min="10497" max="10497" width="20" style="13" customWidth="1"/>
    <col min="10498" max="10498" width="18.85546875" style="13" customWidth="1"/>
    <col min="10499" max="10499" width="19.140625" style="13" customWidth="1"/>
    <col min="10500" max="10500" width="22.5703125" style="13" customWidth="1"/>
    <col min="10501" max="10516" width="0" style="13" hidden="1" customWidth="1"/>
    <col min="10517" max="10752" width="7.7109375" style="13"/>
    <col min="10753" max="10753" width="20" style="13" customWidth="1"/>
    <col min="10754" max="10754" width="18.85546875" style="13" customWidth="1"/>
    <col min="10755" max="10755" width="19.140625" style="13" customWidth="1"/>
    <col min="10756" max="10756" width="22.5703125" style="13" customWidth="1"/>
    <col min="10757" max="10772" width="0" style="13" hidden="1" customWidth="1"/>
    <col min="10773" max="11008" width="7.7109375" style="13"/>
    <col min="11009" max="11009" width="20" style="13" customWidth="1"/>
    <col min="11010" max="11010" width="18.85546875" style="13" customWidth="1"/>
    <col min="11011" max="11011" width="19.140625" style="13" customWidth="1"/>
    <col min="11012" max="11012" width="22.5703125" style="13" customWidth="1"/>
    <col min="11013" max="11028" width="0" style="13" hidden="1" customWidth="1"/>
    <col min="11029" max="11264" width="7.7109375" style="13"/>
    <col min="11265" max="11265" width="20" style="13" customWidth="1"/>
    <col min="11266" max="11266" width="18.85546875" style="13" customWidth="1"/>
    <col min="11267" max="11267" width="19.140625" style="13" customWidth="1"/>
    <col min="11268" max="11268" width="22.5703125" style="13" customWidth="1"/>
    <col min="11269" max="11284" width="0" style="13" hidden="1" customWidth="1"/>
    <col min="11285" max="11520" width="7.7109375" style="13"/>
    <col min="11521" max="11521" width="20" style="13" customWidth="1"/>
    <col min="11522" max="11522" width="18.85546875" style="13" customWidth="1"/>
    <col min="11523" max="11523" width="19.140625" style="13" customWidth="1"/>
    <col min="11524" max="11524" width="22.5703125" style="13" customWidth="1"/>
    <col min="11525" max="11540" width="0" style="13" hidden="1" customWidth="1"/>
    <col min="11541" max="11776" width="7.7109375" style="13"/>
    <col min="11777" max="11777" width="20" style="13" customWidth="1"/>
    <col min="11778" max="11778" width="18.85546875" style="13" customWidth="1"/>
    <col min="11779" max="11779" width="19.140625" style="13" customWidth="1"/>
    <col min="11780" max="11780" width="22.5703125" style="13" customWidth="1"/>
    <col min="11781" max="11796" width="0" style="13" hidden="1" customWidth="1"/>
    <col min="11797" max="12032" width="7.7109375" style="13"/>
    <col min="12033" max="12033" width="20" style="13" customWidth="1"/>
    <col min="12034" max="12034" width="18.85546875" style="13" customWidth="1"/>
    <col min="12035" max="12035" width="19.140625" style="13" customWidth="1"/>
    <col min="12036" max="12036" width="22.5703125" style="13" customWidth="1"/>
    <col min="12037" max="12052" width="0" style="13" hidden="1" customWidth="1"/>
    <col min="12053" max="12288" width="7.7109375" style="13"/>
    <col min="12289" max="12289" width="20" style="13" customWidth="1"/>
    <col min="12290" max="12290" width="18.85546875" style="13" customWidth="1"/>
    <col min="12291" max="12291" width="19.140625" style="13" customWidth="1"/>
    <col min="12292" max="12292" width="22.5703125" style="13" customWidth="1"/>
    <col min="12293" max="12308" width="0" style="13" hidden="1" customWidth="1"/>
    <col min="12309" max="12544" width="7.7109375" style="13"/>
    <col min="12545" max="12545" width="20" style="13" customWidth="1"/>
    <col min="12546" max="12546" width="18.85546875" style="13" customWidth="1"/>
    <col min="12547" max="12547" width="19.140625" style="13" customWidth="1"/>
    <col min="12548" max="12548" width="22.5703125" style="13" customWidth="1"/>
    <col min="12549" max="12564" width="0" style="13" hidden="1" customWidth="1"/>
    <col min="12565" max="12800" width="7.7109375" style="13"/>
    <col min="12801" max="12801" width="20" style="13" customWidth="1"/>
    <col min="12802" max="12802" width="18.85546875" style="13" customWidth="1"/>
    <col min="12803" max="12803" width="19.140625" style="13" customWidth="1"/>
    <col min="12804" max="12804" width="22.5703125" style="13" customWidth="1"/>
    <col min="12805" max="12820" width="0" style="13" hidden="1" customWidth="1"/>
    <col min="12821" max="13056" width="7.7109375" style="13"/>
    <col min="13057" max="13057" width="20" style="13" customWidth="1"/>
    <col min="13058" max="13058" width="18.85546875" style="13" customWidth="1"/>
    <col min="13059" max="13059" width="19.140625" style="13" customWidth="1"/>
    <col min="13060" max="13060" width="22.5703125" style="13" customWidth="1"/>
    <col min="13061" max="13076" width="0" style="13" hidden="1" customWidth="1"/>
    <col min="13077" max="13312" width="7.7109375" style="13"/>
    <col min="13313" max="13313" width="20" style="13" customWidth="1"/>
    <col min="13314" max="13314" width="18.85546875" style="13" customWidth="1"/>
    <col min="13315" max="13315" width="19.140625" style="13" customWidth="1"/>
    <col min="13316" max="13316" width="22.5703125" style="13" customWidth="1"/>
    <col min="13317" max="13332" width="0" style="13" hidden="1" customWidth="1"/>
    <col min="13333" max="13568" width="7.7109375" style="13"/>
    <col min="13569" max="13569" width="20" style="13" customWidth="1"/>
    <col min="13570" max="13570" width="18.85546875" style="13" customWidth="1"/>
    <col min="13571" max="13571" width="19.140625" style="13" customWidth="1"/>
    <col min="13572" max="13572" width="22.5703125" style="13" customWidth="1"/>
    <col min="13573" max="13588" width="0" style="13" hidden="1" customWidth="1"/>
    <col min="13589" max="13824" width="7.7109375" style="13"/>
    <col min="13825" max="13825" width="20" style="13" customWidth="1"/>
    <col min="13826" max="13826" width="18.85546875" style="13" customWidth="1"/>
    <col min="13827" max="13827" width="19.140625" style="13" customWidth="1"/>
    <col min="13828" max="13828" width="22.5703125" style="13" customWidth="1"/>
    <col min="13829" max="13844" width="0" style="13" hidden="1" customWidth="1"/>
    <col min="13845" max="14080" width="7.7109375" style="13"/>
    <col min="14081" max="14081" width="20" style="13" customWidth="1"/>
    <col min="14082" max="14082" width="18.85546875" style="13" customWidth="1"/>
    <col min="14083" max="14083" width="19.140625" style="13" customWidth="1"/>
    <col min="14084" max="14084" width="22.5703125" style="13" customWidth="1"/>
    <col min="14085" max="14100" width="0" style="13" hidden="1" customWidth="1"/>
    <col min="14101" max="14336" width="7.7109375" style="13"/>
    <col min="14337" max="14337" width="20" style="13" customWidth="1"/>
    <col min="14338" max="14338" width="18.85546875" style="13" customWidth="1"/>
    <col min="14339" max="14339" width="19.140625" style="13" customWidth="1"/>
    <col min="14340" max="14340" width="22.5703125" style="13" customWidth="1"/>
    <col min="14341" max="14356" width="0" style="13" hidden="1" customWidth="1"/>
    <col min="14357" max="14592" width="7.7109375" style="13"/>
    <col min="14593" max="14593" width="20" style="13" customWidth="1"/>
    <col min="14594" max="14594" width="18.85546875" style="13" customWidth="1"/>
    <col min="14595" max="14595" width="19.140625" style="13" customWidth="1"/>
    <col min="14596" max="14596" width="22.5703125" style="13" customWidth="1"/>
    <col min="14597" max="14612" width="0" style="13" hidden="1" customWidth="1"/>
    <col min="14613" max="14848" width="7.7109375" style="13"/>
    <col min="14849" max="14849" width="20" style="13" customWidth="1"/>
    <col min="14850" max="14850" width="18.85546875" style="13" customWidth="1"/>
    <col min="14851" max="14851" width="19.140625" style="13" customWidth="1"/>
    <col min="14852" max="14852" width="22.5703125" style="13" customWidth="1"/>
    <col min="14853" max="14868" width="0" style="13" hidden="1" customWidth="1"/>
    <col min="14869" max="15104" width="7.7109375" style="13"/>
    <col min="15105" max="15105" width="20" style="13" customWidth="1"/>
    <col min="15106" max="15106" width="18.85546875" style="13" customWidth="1"/>
    <col min="15107" max="15107" width="19.140625" style="13" customWidth="1"/>
    <col min="15108" max="15108" width="22.5703125" style="13" customWidth="1"/>
    <col min="15109" max="15124" width="0" style="13" hidden="1" customWidth="1"/>
    <col min="15125" max="15360" width="7.7109375" style="13"/>
    <col min="15361" max="15361" width="20" style="13" customWidth="1"/>
    <col min="15362" max="15362" width="18.85546875" style="13" customWidth="1"/>
    <col min="15363" max="15363" width="19.140625" style="13" customWidth="1"/>
    <col min="15364" max="15364" width="22.5703125" style="13" customWidth="1"/>
    <col min="15365" max="15380" width="0" style="13" hidden="1" customWidth="1"/>
    <col min="15381" max="15616" width="7.7109375" style="13"/>
    <col min="15617" max="15617" width="20" style="13" customWidth="1"/>
    <col min="15618" max="15618" width="18.85546875" style="13" customWidth="1"/>
    <col min="15619" max="15619" width="19.140625" style="13" customWidth="1"/>
    <col min="15620" max="15620" width="22.5703125" style="13" customWidth="1"/>
    <col min="15621" max="15636" width="0" style="13" hidden="1" customWidth="1"/>
    <col min="15637" max="15872" width="7.7109375" style="13"/>
    <col min="15873" max="15873" width="20" style="13" customWidth="1"/>
    <col min="15874" max="15874" width="18.85546875" style="13" customWidth="1"/>
    <col min="15875" max="15875" width="19.140625" style="13" customWidth="1"/>
    <col min="15876" max="15876" width="22.5703125" style="13" customWidth="1"/>
    <col min="15877" max="15892" width="0" style="13" hidden="1" customWidth="1"/>
    <col min="15893" max="16128" width="7.7109375" style="13"/>
    <col min="16129" max="16129" width="20" style="13" customWidth="1"/>
    <col min="16130" max="16130" width="18.85546875" style="13" customWidth="1"/>
    <col min="16131" max="16131" width="19.140625" style="13" customWidth="1"/>
    <col min="16132" max="16132" width="22.5703125" style="13" customWidth="1"/>
    <col min="16133" max="16148" width="0" style="13" hidden="1" customWidth="1"/>
    <col min="16149" max="16384" width="7.7109375" style="13"/>
  </cols>
  <sheetData>
    <row r="1" spans="1:17" ht="20.100000000000001" customHeight="1">
      <c r="A1" s="784" t="s">
        <v>1579</v>
      </c>
      <c r="B1" s="784"/>
      <c r="C1" s="784"/>
      <c r="D1" s="784"/>
      <c r="E1" s="784"/>
      <c r="F1" s="784"/>
    </row>
    <row r="2" spans="1:17" ht="20.100000000000001" customHeight="1">
      <c r="A2" s="784" t="s">
        <v>1580</v>
      </c>
      <c r="B2" s="784"/>
      <c r="C2" s="784"/>
      <c r="D2" s="784"/>
      <c r="E2" s="784"/>
      <c r="F2" s="784"/>
    </row>
    <row r="3" spans="1:17" ht="20.100000000000001" customHeight="1">
      <c r="A3" s="713" t="s">
        <v>1064</v>
      </c>
      <c r="B3" s="713"/>
      <c r="C3" s="1162"/>
      <c r="D3" s="713" t="s">
        <v>1065</v>
      </c>
      <c r="E3" s="713"/>
      <c r="F3" s="713"/>
    </row>
    <row r="4" spans="1:17" ht="20.100000000000001" customHeight="1">
      <c r="A4" s="22" t="s">
        <v>51</v>
      </c>
      <c r="B4" s="23"/>
      <c r="C4" s="1163" t="s">
        <v>858</v>
      </c>
      <c r="D4" s="629" t="s">
        <v>1066</v>
      </c>
      <c r="E4" s="22"/>
      <c r="F4" s="23"/>
    </row>
    <row r="5" spans="1:17" ht="20.100000000000001" customHeight="1">
      <c r="A5" s="25"/>
      <c r="B5" s="36"/>
      <c r="C5" s="1164" t="s">
        <v>1067</v>
      </c>
      <c r="D5" s="1165" t="s">
        <v>1068</v>
      </c>
      <c r="E5" s="25"/>
      <c r="F5" s="36"/>
    </row>
    <row r="6" spans="1:17" ht="20.100000000000001" customHeight="1">
      <c r="A6" s="31" t="s">
        <v>40</v>
      </c>
      <c r="B6" s="32" t="s">
        <v>41</v>
      </c>
      <c r="C6" s="1164" t="s">
        <v>1069</v>
      </c>
      <c r="D6" s="34" t="s">
        <v>205</v>
      </c>
      <c r="E6" s="34" t="s">
        <v>1070</v>
      </c>
      <c r="F6" s="34" t="s">
        <v>1071</v>
      </c>
    </row>
    <row r="7" spans="1:17" ht="20.100000000000001" customHeight="1">
      <c r="A7" s="25"/>
      <c r="B7" s="36"/>
      <c r="C7" s="1164" t="s">
        <v>1072</v>
      </c>
      <c r="D7" s="38" t="s">
        <v>1073</v>
      </c>
      <c r="E7" s="38" t="s">
        <v>1074</v>
      </c>
      <c r="F7" s="38" t="s">
        <v>1075</v>
      </c>
      <c r="M7" s="13" t="s">
        <v>1076</v>
      </c>
    </row>
    <row r="8" spans="1:17" ht="20.100000000000001" customHeight="1">
      <c r="A8" s="636"/>
      <c r="B8" s="633"/>
      <c r="C8" s="1166" t="s">
        <v>51</v>
      </c>
      <c r="D8" s="718" t="s">
        <v>1578</v>
      </c>
      <c r="E8" s="718" t="s">
        <v>1077</v>
      </c>
      <c r="F8" s="718" t="s">
        <v>1078</v>
      </c>
      <c r="M8" s="13" t="s">
        <v>3</v>
      </c>
      <c r="O8" s="13" t="s">
        <v>264</v>
      </c>
      <c r="P8" s="13" t="s">
        <v>263</v>
      </c>
      <c r="Q8" s="1167" t="s">
        <v>262</v>
      </c>
    </row>
    <row r="9" spans="1:17" ht="20.100000000000001" customHeight="1">
      <c r="A9" s="719" t="s">
        <v>175</v>
      </c>
      <c r="B9" s="720" t="s">
        <v>4</v>
      </c>
      <c r="C9" s="1168">
        <v>32562789</v>
      </c>
      <c r="D9" s="1169">
        <v>1312581</v>
      </c>
      <c r="E9" s="773"/>
      <c r="F9" s="1170"/>
      <c r="G9" s="1171">
        <f>C9</f>
        <v>32562789</v>
      </c>
      <c r="H9" s="1171">
        <f>D9</f>
        <v>1312581</v>
      </c>
      <c r="I9" s="13">
        <v>24659589</v>
      </c>
      <c r="J9" s="1171">
        <f>C9-I9</f>
        <v>7903200</v>
      </c>
      <c r="K9" s="1172">
        <f>J9/I9</f>
        <v>0.32049195953752513</v>
      </c>
      <c r="M9" s="1171">
        <v>823125</v>
      </c>
      <c r="N9" s="1173"/>
      <c r="O9" s="13">
        <v>180984</v>
      </c>
      <c r="P9" s="13">
        <v>293921</v>
      </c>
      <c r="Q9" s="13">
        <v>14551</v>
      </c>
    </row>
    <row r="10" spans="1:17" ht="20.100000000000001" customHeight="1">
      <c r="A10" s="725" t="s">
        <v>270</v>
      </c>
      <c r="B10" s="726" t="s">
        <v>6</v>
      </c>
      <c r="C10" s="1174">
        <v>14808163</v>
      </c>
      <c r="D10" s="1175">
        <v>518448</v>
      </c>
      <c r="E10" s="1176"/>
      <c r="F10" s="1177"/>
      <c r="G10" s="1171">
        <f>C10+C11+C12+C28</f>
        <v>31520623</v>
      </c>
      <c r="H10" s="1171">
        <f>D10+D11+D12+D28</f>
        <v>1293619</v>
      </c>
      <c r="I10" s="13">
        <v>9900061</v>
      </c>
      <c r="J10" s="1171">
        <f t="shared" ref="J10:J29" si="0">C10-I10</f>
        <v>4908102</v>
      </c>
      <c r="K10" s="1172">
        <f t="shared" ref="K10:K29" si="1">J10/I10</f>
        <v>0.4957648240753264</v>
      </c>
      <c r="M10" s="1171"/>
      <c r="N10" s="1173"/>
    </row>
    <row r="11" spans="1:17" ht="20.100000000000001" customHeight="1">
      <c r="A11" s="725" t="s">
        <v>177</v>
      </c>
      <c r="B11" s="726" t="s">
        <v>8</v>
      </c>
      <c r="C11" s="1174">
        <v>11183799</v>
      </c>
      <c r="D11" s="1175">
        <v>558310</v>
      </c>
      <c r="E11" s="1176"/>
      <c r="F11" s="1177"/>
      <c r="G11" s="1171">
        <f>C13</f>
        <v>11482502</v>
      </c>
      <c r="H11" s="1171">
        <f>D13</f>
        <v>455917</v>
      </c>
      <c r="I11" s="13">
        <v>12577447</v>
      </c>
      <c r="J11" s="1171">
        <f t="shared" si="0"/>
        <v>-1393648</v>
      </c>
      <c r="K11" s="1172">
        <f t="shared" si="1"/>
        <v>-0.11080531685007299</v>
      </c>
      <c r="M11" s="1171"/>
      <c r="N11" s="1173"/>
    </row>
    <row r="12" spans="1:17" ht="20.100000000000001" customHeight="1">
      <c r="A12" s="725" t="s">
        <v>178</v>
      </c>
      <c r="B12" s="726" t="s">
        <v>10</v>
      </c>
      <c r="C12" s="1174">
        <v>5105401</v>
      </c>
      <c r="D12" s="1175">
        <v>150804</v>
      </c>
      <c r="E12" s="1176"/>
      <c r="F12" s="1177"/>
      <c r="G12" s="1171">
        <f>C14</f>
        <v>17537283</v>
      </c>
      <c r="H12" s="1171">
        <f>D14</f>
        <v>551430</v>
      </c>
      <c r="I12" s="13">
        <v>7654388</v>
      </c>
      <c r="J12" s="1171">
        <f t="shared" si="0"/>
        <v>-2548987</v>
      </c>
      <c r="K12" s="1172">
        <f t="shared" si="1"/>
        <v>-0.33300990229395216</v>
      </c>
      <c r="M12" s="1171"/>
      <c r="N12" s="1173"/>
      <c r="O12" s="1171">
        <f>M9+O9+P9+Q9</f>
        <v>1312581</v>
      </c>
    </row>
    <row r="13" spans="1:17" ht="20.100000000000001" customHeight="1">
      <c r="A13" s="725" t="s">
        <v>179</v>
      </c>
      <c r="B13" s="726" t="s">
        <v>11</v>
      </c>
      <c r="C13" s="1174">
        <v>11482502</v>
      </c>
      <c r="D13" s="1175">
        <v>455917</v>
      </c>
      <c r="E13" s="1176"/>
      <c r="F13" s="1177"/>
      <c r="G13" s="1171">
        <f>C15+C16+C17</f>
        <v>22075753</v>
      </c>
      <c r="H13" s="1171">
        <f>D15+D16+D17</f>
        <v>934757</v>
      </c>
      <c r="I13" s="13">
        <v>17728044</v>
      </c>
      <c r="J13" s="1171">
        <f t="shared" si="0"/>
        <v>-6245542</v>
      </c>
      <c r="K13" s="1172">
        <f t="shared" si="1"/>
        <v>-0.3522972979985835</v>
      </c>
      <c r="M13" s="1171"/>
      <c r="N13" s="1173"/>
    </row>
    <row r="14" spans="1:17" ht="20.100000000000001" customHeight="1">
      <c r="A14" s="725" t="s">
        <v>180</v>
      </c>
      <c r="B14" s="726" t="s">
        <v>13</v>
      </c>
      <c r="C14" s="1174">
        <v>17537283</v>
      </c>
      <c r="D14" s="1175">
        <v>551430</v>
      </c>
      <c r="E14" s="1176"/>
      <c r="F14" s="1177"/>
      <c r="G14" s="1171">
        <f>C18+C19</f>
        <v>8852831</v>
      </c>
      <c r="H14" s="1171">
        <f>D18+D19</f>
        <v>392568</v>
      </c>
      <c r="I14" s="13">
        <v>12299945</v>
      </c>
      <c r="J14" s="1171">
        <f t="shared" si="0"/>
        <v>5237338</v>
      </c>
      <c r="K14" s="1172">
        <f t="shared" si="1"/>
        <v>0.42580174138990051</v>
      </c>
      <c r="M14" s="1171"/>
      <c r="N14" s="1173"/>
      <c r="O14" s="1171"/>
    </row>
    <row r="15" spans="1:17" ht="20.100000000000001" customHeight="1">
      <c r="A15" s="725" t="s">
        <v>44</v>
      </c>
      <c r="B15" s="726" t="s">
        <v>14</v>
      </c>
      <c r="C15" s="1174">
        <v>11450294</v>
      </c>
      <c r="D15" s="1175">
        <v>403823</v>
      </c>
      <c r="E15" s="1176"/>
      <c r="F15" s="1177"/>
      <c r="G15" s="1171">
        <f>C20</f>
        <v>2594313</v>
      </c>
      <c r="H15" s="1171">
        <f>D20</f>
        <v>172353</v>
      </c>
      <c r="I15" s="13">
        <v>14016184</v>
      </c>
      <c r="J15" s="1171">
        <f t="shared" si="0"/>
        <v>-2565890</v>
      </c>
      <c r="K15" s="1172">
        <f t="shared" si="1"/>
        <v>-0.18306623257799698</v>
      </c>
      <c r="M15" s="1171"/>
      <c r="N15" s="1173"/>
    </row>
    <row r="16" spans="1:17" s="1183" customFormat="1" ht="20.100000000000001" customHeight="1">
      <c r="A16" s="729" t="s">
        <v>183</v>
      </c>
      <c r="B16" s="730" t="s">
        <v>16</v>
      </c>
      <c r="C16" s="1178">
        <v>7370215</v>
      </c>
      <c r="D16" s="1179">
        <v>336382</v>
      </c>
      <c r="E16" s="1180"/>
      <c r="F16" s="1181"/>
      <c r="G16" s="1182">
        <f t="shared" ref="G16:H20" si="2">C21</f>
        <v>3175831</v>
      </c>
      <c r="H16" s="1182">
        <f t="shared" si="2"/>
        <v>265752</v>
      </c>
      <c r="I16" s="1183">
        <v>7061204</v>
      </c>
      <c r="J16" s="1171">
        <f t="shared" si="0"/>
        <v>309011</v>
      </c>
      <c r="K16" s="1172">
        <f t="shared" si="1"/>
        <v>4.3761800395513285E-2</v>
      </c>
      <c r="M16" s="1171" t="s">
        <v>552</v>
      </c>
      <c r="N16" s="1173" t="s">
        <v>553</v>
      </c>
    </row>
    <row r="17" spans="1:14" ht="20.100000000000001" customHeight="1">
      <c r="A17" s="725" t="s">
        <v>200</v>
      </c>
      <c r="B17" s="726" t="s">
        <v>18</v>
      </c>
      <c r="C17" s="1174">
        <v>3255244</v>
      </c>
      <c r="D17" s="1175">
        <v>194552</v>
      </c>
      <c r="E17" s="1176"/>
      <c r="F17" s="1177"/>
      <c r="G17" s="1171">
        <f t="shared" si="2"/>
        <v>1765141</v>
      </c>
      <c r="H17" s="1171">
        <f t="shared" si="2"/>
        <v>161759</v>
      </c>
      <c r="I17" s="13">
        <v>2082205</v>
      </c>
      <c r="J17" s="1171">
        <f t="shared" si="0"/>
        <v>1173039</v>
      </c>
      <c r="K17" s="1172">
        <f t="shared" si="1"/>
        <v>0.56336383785458199</v>
      </c>
      <c r="M17" s="1171">
        <v>518448</v>
      </c>
      <c r="N17" s="1173"/>
    </row>
    <row r="18" spans="1:14" ht="20.100000000000001" customHeight="1">
      <c r="A18" s="725" t="s">
        <v>184</v>
      </c>
      <c r="B18" s="726" t="s">
        <v>20</v>
      </c>
      <c r="C18" s="1174">
        <v>7490510</v>
      </c>
      <c r="D18" s="1175">
        <v>319891</v>
      </c>
      <c r="E18" s="1176"/>
      <c r="F18" s="1177"/>
      <c r="G18" s="1171">
        <f t="shared" si="2"/>
        <v>4139701</v>
      </c>
      <c r="H18" s="1171">
        <f t="shared" si="2"/>
        <v>509242</v>
      </c>
      <c r="I18" s="13">
        <v>8734827</v>
      </c>
      <c r="J18" s="1171">
        <f t="shared" si="0"/>
        <v>-1244317</v>
      </c>
      <c r="K18" s="1172">
        <f t="shared" si="1"/>
        <v>-0.14245468170119455</v>
      </c>
      <c r="M18" s="1171"/>
      <c r="N18" s="1173"/>
    </row>
    <row r="19" spans="1:14" ht="20.100000000000001" customHeight="1">
      <c r="A19" s="725" t="s">
        <v>45</v>
      </c>
      <c r="B19" s="726" t="s">
        <v>21</v>
      </c>
      <c r="C19" s="1174">
        <v>1362321</v>
      </c>
      <c r="D19" s="1175">
        <v>72677</v>
      </c>
      <c r="E19" s="1176"/>
      <c r="F19" s="1177"/>
      <c r="G19" s="1171">
        <f t="shared" si="2"/>
        <v>2474860</v>
      </c>
      <c r="H19" s="1171">
        <f t="shared" si="2"/>
        <v>218578</v>
      </c>
      <c r="I19" s="13">
        <v>2602432</v>
      </c>
      <c r="J19" s="1171">
        <f t="shared" si="0"/>
        <v>-1240111</v>
      </c>
      <c r="K19" s="1172">
        <f t="shared" si="1"/>
        <v>-0.47652003971669576</v>
      </c>
      <c r="M19" s="1171"/>
      <c r="N19" s="1173"/>
    </row>
    <row r="20" spans="1:14" ht="20.100000000000001" customHeight="1">
      <c r="A20" s="725" t="s">
        <v>185</v>
      </c>
      <c r="B20" s="726" t="s">
        <v>23</v>
      </c>
      <c r="C20" s="1174">
        <v>2594313</v>
      </c>
      <c r="D20" s="1175">
        <v>172353</v>
      </c>
      <c r="E20" s="1176"/>
      <c r="F20" s="1177"/>
      <c r="G20" s="1171">
        <f t="shared" si="2"/>
        <v>4232123</v>
      </c>
      <c r="H20" s="1171">
        <f t="shared" si="2"/>
        <v>213095</v>
      </c>
      <c r="I20" s="13">
        <v>3045613</v>
      </c>
      <c r="J20" s="1171">
        <f t="shared" si="0"/>
        <v>-451300</v>
      </c>
      <c r="K20" s="1172">
        <f>J20/I20</f>
        <v>-0.1481803499000037</v>
      </c>
      <c r="M20" s="1171"/>
      <c r="N20" s="1173"/>
    </row>
    <row r="21" spans="1:14" ht="20.100000000000001" customHeight="1">
      <c r="A21" s="725" t="s">
        <v>24</v>
      </c>
      <c r="B21" s="726" t="s">
        <v>25</v>
      </c>
      <c r="C21" s="1174">
        <v>3175831</v>
      </c>
      <c r="D21" s="1175">
        <v>265752</v>
      </c>
      <c r="E21" s="1176"/>
      <c r="F21" s="1177"/>
      <c r="G21" s="1171">
        <f>C26+C27</f>
        <v>5819213</v>
      </c>
      <c r="H21" s="1171">
        <f>D26+D27</f>
        <v>248562</v>
      </c>
      <c r="I21" s="13">
        <v>3730036</v>
      </c>
      <c r="J21" s="1171">
        <f t="shared" si="0"/>
        <v>-554205</v>
      </c>
      <c r="K21" s="1172">
        <f t="shared" si="1"/>
        <v>-0.14857899494803803</v>
      </c>
      <c r="M21" s="1171"/>
      <c r="N21" s="1173"/>
    </row>
    <row r="22" spans="1:14" ht="20.100000000000001" customHeight="1">
      <c r="A22" s="725" t="s">
        <v>187</v>
      </c>
      <c r="B22" s="726" t="s">
        <v>26</v>
      </c>
      <c r="C22" s="1174">
        <v>1765141</v>
      </c>
      <c r="D22" s="1175">
        <v>161759</v>
      </c>
      <c r="E22" s="1176"/>
      <c r="F22" s="1177"/>
      <c r="G22" s="1171">
        <f>SUM(G9:G21)</f>
        <v>148232963</v>
      </c>
      <c r="H22" s="1171">
        <f>SUM(H9:H21)</f>
        <v>6730213</v>
      </c>
      <c r="I22" s="13">
        <v>2905269</v>
      </c>
      <c r="J22" s="1171">
        <f t="shared" si="0"/>
        <v>-1140128</v>
      </c>
      <c r="K22" s="1172">
        <f t="shared" si="1"/>
        <v>-0.39243457318410102</v>
      </c>
      <c r="M22" s="1171"/>
      <c r="N22" s="1173"/>
    </row>
    <row r="23" spans="1:14" ht="20.100000000000001" customHeight="1">
      <c r="A23" s="725" t="s">
        <v>27</v>
      </c>
      <c r="B23" s="726" t="s">
        <v>28</v>
      </c>
      <c r="C23" s="1174">
        <v>4139701</v>
      </c>
      <c r="D23" s="1175">
        <v>509242</v>
      </c>
      <c r="E23" s="1176"/>
      <c r="F23" s="1177"/>
      <c r="G23" s="1171"/>
      <c r="H23" s="1171"/>
      <c r="I23" s="13">
        <v>9458328</v>
      </c>
      <c r="J23" s="1171">
        <f t="shared" si="0"/>
        <v>-5318627</v>
      </c>
      <c r="K23" s="1172">
        <f t="shared" si="1"/>
        <v>-0.56232211443713942</v>
      </c>
      <c r="M23" s="1171"/>
      <c r="N23" s="1173"/>
    </row>
    <row r="24" spans="1:14" ht="20.100000000000001" customHeight="1">
      <c r="A24" s="725" t="s">
        <v>188</v>
      </c>
      <c r="B24" s="726" t="s">
        <v>189</v>
      </c>
      <c r="C24" s="1174">
        <v>2474860</v>
      </c>
      <c r="D24" s="1175">
        <v>218578</v>
      </c>
      <c r="E24" s="1176"/>
      <c r="F24" s="1177"/>
      <c r="H24" s="1171"/>
      <c r="I24" s="13">
        <v>3346199</v>
      </c>
      <c r="J24" s="1171">
        <f t="shared" si="0"/>
        <v>-871339</v>
      </c>
      <c r="K24" s="1172">
        <f t="shared" si="1"/>
        <v>-0.26039664706133736</v>
      </c>
      <c r="M24" s="1171"/>
      <c r="N24" s="1173"/>
    </row>
    <row r="25" spans="1:14" ht="20.100000000000001" customHeight="1">
      <c r="A25" s="725" t="s">
        <v>190</v>
      </c>
      <c r="B25" s="726" t="s">
        <v>295</v>
      </c>
      <c r="C25" s="1174">
        <v>4232123</v>
      </c>
      <c r="D25" s="1175">
        <v>213095</v>
      </c>
      <c r="E25" s="1176"/>
      <c r="F25" s="1177"/>
      <c r="H25" s="1171"/>
      <c r="I25" s="13">
        <v>4641297</v>
      </c>
      <c r="J25" s="1171">
        <f t="shared" si="0"/>
        <v>-409174</v>
      </c>
      <c r="K25" s="1172">
        <f t="shared" si="1"/>
        <v>-8.8159408889368643E-2</v>
      </c>
      <c r="M25" s="1171"/>
      <c r="N25" s="1173"/>
    </row>
    <row r="26" spans="1:14" ht="20.100000000000001" customHeight="1">
      <c r="A26" s="725" t="s">
        <v>277</v>
      </c>
      <c r="B26" s="726" t="s">
        <v>33</v>
      </c>
      <c r="C26" s="1174">
        <v>2660514</v>
      </c>
      <c r="D26" s="1175">
        <v>162780</v>
      </c>
      <c r="E26" s="1176"/>
      <c r="F26" s="1177"/>
      <c r="H26" s="1171"/>
      <c r="I26" s="13">
        <v>2703941</v>
      </c>
      <c r="J26" s="1171">
        <f>C26-I26</f>
        <v>-43427</v>
      </c>
      <c r="K26" s="1172">
        <f t="shared" si="1"/>
        <v>-1.6060631500465432E-2</v>
      </c>
      <c r="M26" s="1171"/>
      <c r="N26" s="1173"/>
    </row>
    <row r="27" spans="1:14" ht="20.100000000000001" customHeight="1">
      <c r="A27" s="725" t="s">
        <v>34</v>
      </c>
      <c r="B27" s="726" t="s">
        <v>35</v>
      </c>
      <c r="C27" s="1174">
        <v>3158699</v>
      </c>
      <c r="D27" s="1175">
        <v>85782</v>
      </c>
      <c r="E27" s="1176"/>
      <c r="F27" s="1177"/>
      <c r="H27" s="1171"/>
      <c r="I27" s="13">
        <v>1304630</v>
      </c>
      <c r="J27" s="1171">
        <f t="shared" si="0"/>
        <v>1854069</v>
      </c>
      <c r="K27" s="1172">
        <f t="shared" si="1"/>
        <v>1.421145458865732</v>
      </c>
      <c r="M27" s="1171"/>
      <c r="N27" s="1173"/>
    </row>
    <row r="28" spans="1:14" ht="20.100000000000001" customHeight="1">
      <c r="A28" s="736" t="s">
        <v>36</v>
      </c>
      <c r="B28" s="737" t="s">
        <v>37</v>
      </c>
      <c r="C28" s="1184">
        <v>423260</v>
      </c>
      <c r="D28" s="1185">
        <v>66057</v>
      </c>
      <c r="E28" s="1186"/>
      <c r="F28" s="1187"/>
      <c r="H28" s="1171"/>
      <c r="I28" s="13">
        <v>1559850</v>
      </c>
      <c r="J28" s="1171">
        <f t="shared" si="0"/>
        <v>-1136590</v>
      </c>
      <c r="K28" s="1172">
        <f t="shared" si="1"/>
        <v>-0.72865339615988722</v>
      </c>
      <c r="M28" s="1171"/>
      <c r="N28" s="1173"/>
    </row>
    <row r="29" spans="1:14" ht="20.100000000000001" customHeight="1">
      <c r="A29" s="1188" t="s">
        <v>66</v>
      </c>
      <c r="B29" s="1189" t="s">
        <v>39</v>
      </c>
      <c r="C29" s="1190">
        <f>SUM(C9:C28)</f>
        <v>148232963</v>
      </c>
      <c r="D29" s="1190">
        <f>SUM(D9:D28)</f>
        <v>6730213</v>
      </c>
      <c r="E29" s="217"/>
      <c r="F29" s="1191"/>
      <c r="H29" s="1171"/>
      <c r="I29" s="13">
        <v>152011489</v>
      </c>
      <c r="J29" s="1171">
        <f t="shared" si="0"/>
        <v>-3778526</v>
      </c>
      <c r="K29" s="1172">
        <f t="shared" si="1"/>
        <v>-2.4856844866508743E-2</v>
      </c>
      <c r="M29" s="1171"/>
      <c r="N29" s="1173"/>
    </row>
    <row r="30" spans="1:14" ht="20.100000000000001" hidden="1" customHeight="1">
      <c r="M30" s="1171"/>
      <c r="N30" s="1173"/>
    </row>
    <row r="31" spans="1:14" ht="20.100000000000001" hidden="1" customHeight="1">
      <c r="A31" s="920" t="s">
        <v>175</v>
      </c>
      <c r="B31" s="921" t="s">
        <v>4</v>
      </c>
      <c r="C31" s="1192"/>
      <c r="D31" s="1169">
        <v>848833</v>
      </c>
      <c r="E31" s="773"/>
      <c r="F31" s="1170"/>
      <c r="M31" s="1171"/>
      <c r="N31" s="1173"/>
    </row>
    <row r="32" spans="1:14" ht="20.100000000000001" hidden="1" customHeight="1">
      <c r="A32" s="920" t="s">
        <v>740</v>
      </c>
      <c r="B32" s="921"/>
      <c r="C32" s="1192"/>
      <c r="D32" s="1193">
        <v>158129</v>
      </c>
      <c r="E32" s="1194"/>
      <c r="F32" s="1195"/>
      <c r="M32" s="1171"/>
      <c r="N32" s="1173"/>
    </row>
    <row r="33" spans="1:14" ht="20.100000000000001" hidden="1" customHeight="1">
      <c r="A33" s="920" t="s">
        <v>741</v>
      </c>
      <c r="B33" s="921"/>
      <c r="C33" s="1192">
        <v>484495</v>
      </c>
      <c r="D33" s="1193">
        <v>23439</v>
      </c>
      <c r="E33" s="1194"/>
      <c r="F33" s="1195"/>
      <c r="M33" s="1171"/>
      <c r="N33" s="1173"/>
    </row>
    <row r="34" spans="1:14" ht="20.100000000000001" hidden="1" customHeight="1">
      <c r="A34" s="920" t="s">
        <v>176</v>
      </c>
      <c r="B34" s="921" t="s">
        <v>6</v>
      </c>
      <c r="C34" s="1192">
        <v>8322944</v>
      </c>
      <c r="D34" s="1175">
        <v>470913</v>
      </c>
      <c r="E34" s="1176"/>
      <c r="F34" s="1177"/>
      <c r="M34" s="1171"/>
      <c r="N34" s="1173"/>
    </row>
    <row r="35" spans="1:14" ht="20.100000000000001" hidden="1" customHeight="1">
      <c r="A35" s="13" t="s">
        <v>742</v>
      </c>
      <c r="C35" s="1192">
        <v>1577117</v>
      </c>
      <c r="D35" s="1175">
        <v>45965</v>
      </c>
      <c r="M35" s="1171"/>
      <c r="N35" s="1173"/>
    </row>
    <row r="36" spans="1:14" ht="20.100000000000001" hidden="1" customHeight="1">
      <c r="M36" s="1171"/>
      <c r="N36" s="1173"/>
    </row>
    <row r="37" spans="1:14" ht="20.100000000000001" hidden="1" customHeight="1">
      <c r="M37" s="1171"/>
      <c r="N37" s="1173"/>
    </row>
    <row r="38" spans="1:14" ht="20.100000000000001" hidden="1" customHeight="1">
      <c r="M38" s="1171"/>
      <c r="N38" s="1173"/>
    </row>
    <row r="39" spans="1:14" ht="20.100000000000001" customHeight="1">
      <c r="A39" s="1852" t="s">
        <v>1581</v>
      </c>
      <c r="B39" s="1852"/>
      <c r="C39" s="1852"/>
      <c r="D39" s="1852"/>
    </row>
    <row r="40" spans="1:14" ht="20.100000000000001" customHeight="1">
      <c r="A40" s="1852"/>
      <c r="B40" s="1852"/>
      <c r="C40" s="1852"/>
    </row>
  </sheetData>
  <mergeCells count="2">
    <mergeCell ref="A39:D39"/>
    <mergeCell ref="A40:C40"/>
  </mergeCells>
  <printOptions horizontalCentered="1" verticalCentered="1"/>
  <pageMargins left="0.70866141732283472" right="0.70866141732283472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pageSetUpPr fitToPage="1"/>
  </sheetPr>
  <dimension ref="A1:AA192"/>
  <sheetViews>
    <sheetView showGridLines="0" rightToLeft="1" zoomScale="70" zoomScaleNormal="70" workbookViewId="0">
      <selection activeCell="U28" sqref="U28"/>
    </sheetView>
  </sheetViews>
  <sheetFormatPr defaultColWidth="7.7109375" defaultRowHeight="15"/>
  <cols>
    <col min="1" max="1" width="12.42578125" customWidth="1"/>
    <col min="2" max="2" width="16.42578125" customWidth="1"/>
    <col min="3" max="9" width="10.28515625" customWidth="1"/>
    <col min="10" max="10" width="13" customWidth="1"/>
    <col min="11" max="14" width="10.28515625" customWidth="1"/>
    <col min="15" max="15" width="14" customWidth="1"/>
    <col min="16" max="18" width="10.28515625" customWidth="1"/>
    <col min="19" max="19" width="12.7109375" customWidth="1"/>
    <col min="20" max="20" width="18.42578125" customWidth="1"/>
    <col min="21" max="21" width="19" hidden="1" customWidth="1"/>
    <col min="22" max="22" width="21.140625" hidden="1" customWidth="1"/>
    <col min="23" max="27" width="0" hidden="1" customWidth="1"/>
    <col min="257" max="257" width="12.42578125" customWidth="1"/>
    <col min="258" max="258" width="16.42578125" customWidth="1"/>
    <col min="259" max="265" width="10.28515625" customWidth="1"/>
    <col min="266" max="266" width="13" customWidth="1"/>
    <col min="267" max="270" width="10.28515625" customWidth="1"/>
    <col min="271" max="271" width="14" customWidth="1"/>
    <col min="272" max="274" width="10.28515625" customWidth="1"/>
    <col min="275" max="275" width="12.7109375" customWidth="1"/>
    <col min="276" max="276" width="18.42578125" customWidth="1"/>
    <col min="277" max="283" width="0" hidden="1" customWidth="1"/>
    <col min="513" max="513" width="12.42578125" customWidth="1"/>
    <col min="514" max="514" width="16.42578125" customWidth="1"/>
    <col min="515" max="521" width="10.28515625" customWidth="1"/>
    <col min="522" max="522" width="13" customWidth="1"/>
    <col min="523" max="526" width="10.28515625" customWidth="1"/>
    <col min="527" max="527" width="14" customWidth="1"/>
    <col min="528" max="530" width="10.28515625" customWidth="1"/>
    <col min="531" max="531" width="12.7109375" customWidth="1"/>
    <col min="532" max="532" width="18.42578125" customWidth="1"/>
    <col min="533" max="539" width="0" hidden="1" customWidth="1"/>
    <col min="769" max="769" width="12.42578125" customWidth="1"/>
    <col min="770" max="770" width="16.42578125" customWidth="1"/>
    <col min="771" max="777" width="10.28515625" customWidth="1"/>
    <col min="778" max="778" width="13" customWidth="1"/>
    <col min="779" max="782" width="10.28515625" customWidth="1"/>
    <col min="783" max="783" width="14" customWidth="1"/>
    <col min="784" max="786" width="10.28515625" customWidth="1"/>
    <col min="787" max="787" width="12.7109375" customWidth="1"/>
    <col min="788" max="788" width="18.42578125" customWidth="1"/>
    <col min="789" max="795" width="0" hidden="1" customWidth="1"/>
    <col min="1025" max="1025" width="12.42578125" customWidth="1"/>
    <col min="1026" max="1026" width="16.42578125" customWidth="1"/>
    <col min="1027" max="1033" width="10.28515625" customWidth="1"/>
    <col min="1034" max="1034" width="13" customWidth="1"/>
    <col min="1035" max="1038" width="10.28515625" customWidth="1"/>
    <col min="1039" max="1039" width="14" customWidth="1"/>
    <col min="1040" max="1042" width="10.28515625" customWidth="1"/>
    <col min="1043" max="1043" width="12.7109375" customWidth="1"/>
    <col min="1044" max="1044" width="18.42578125" customWidth="1"/>
    <col min="1045" max="1051" width="0" hidden="1" customWidth="1"/>
    <col min="1281" max="1281" width="12.42578125" customWidth="1"/>
    <col min="1282" max="1282" width="16.42578125" customWidth="1"/>
    <col min="1283" max="1289" width="10.28515625" customWidth="1"/>
    <col min="1290" max="1290" width="13" customWidth="1"/>
    <col min="1291" max="1294" width="10.28515625" customWidth="1"/>
    <col min="1295" max="1295" width="14" customWidth="1"/>
    <col min="1296" max="1298" width="10.28515625" customWidth="1"/>
    <col min="1299" max="1299" width="12.7109375" customWidth="1"/>
    <col min="1300" max="1300" width="18.42578125" customWidth="1"/>
    <col min="1301" max="1307" width="0" hidden="1" customWidth="1"/>
    <col min="1537" max="1537" width="12.42578125" customWidth="1"/>
    <col min="1538" max="1538" width="16.42578125" customWidth="1"/>
    <col min="1539" max="1545" width="10.28515625" customWidth="1"/>
    <col min="1546" max="1546" width="13" customWidth="1"/>
    <col min="1547" max="1550" width="10.28515625" customWidth="1"/>
    <col min="1551" max="1551" width="14" customWidth="1"/>
    <col min="1552" max="1554" width="10.28515625" customWidth="1"/>
    <col min="1555" max="1555" width="12.7109375" customWidth="1"/>
    <col min="1556" max="1556" width="18.42578125" customWidth="1"/>
    <col min="1557" max="1563" width="0" hidden="1" customWidth="1"/>
    <col min="1793" max="1793" width="12.42578125" customWidth="1"/>
    <col min="1794" max="1794" width="16.42578125" customWidth="1"/>
    <col min="1795" max="1801" width="10.28515625" customWidth="1"/>
    <col min="1802" max="1802" width="13" customWidth="1"/>
    <col min="1803" max="1806" width="10.28515625" customWidth="1"/>
    <col min="1807" max="1807" width="14" customWidth="1"/>
    <col min="1808" max="1810" width="10.28515625" customWidth="1"/>
    <col min="1811" max="1811" width="12.7109375" customWidth="1"/>
    <col min="1812" max="1812" width="18.42578125" customWidth="1"/>
    <col min="1813" max="1819" width="0" hidden="1" customWidth="1"/>
    <col min="2049" max="2049" width="12.42578125" customWidth="1"/>
    <col min="2050" max="2050" width="16.42578125" customWidth="1"/>
    <col min="2051" max="2057" width="10.28515625" customWidth="1"/>
    <col min="2058" max="2058" width="13" customWidth="1"/>
    <col min="2059" max="2062" width="10.28515625" customWidth="1"/>
    <col min="2063" max="2063" width="14" customWidth="1"/>
    <col min="2064" max="2066" width="10.28515625" customWidth="1"/>
    <col min="2067" max="2067" width="12.7109375" customWidth="1"/>
    <col min="2068" max="2068" width="18.42578125" customWidth="1"/>
    <col min="2069" max="2075" width="0" hidden="1" customWidth="1"/>
    <col min="2305" max="2305" width="12.42578125" customWidth="1"/>
    <col min="2306" max="2306" width="16.42578125" customWidth="1"/>
    <col min="2307" max="2313" width="10.28515625" customWidth="1"/>
    <col min="2314" max="2314" width="13" customWidth="1"/>
    <col min="2315" max="2318" width="10.28515625" customWidth="1"/>
    <col min="2319" max="2319" width="14" customWidth="1"/>
    <col min="2320" max="2322" width="10.28515625" customWidth="1"/>
    <col min="2323" max="2323" width="12.7109375" customWidth="1"/>
    <col min="2324" max="2324" width="18.42578125" customWidth="1"/>
    <col min="2325" max="2331" width="0" hidden="1" customWidth="1"/>
    <col min="2561" max="2561" width="12.42578125" customWidth="1"/>
    <col min="2562" max="2562" width="16.42578125" customWidth="1"/>
    <col min="2563" max="2569" width="10.28515625" customWidth="1"/>
    <col min="2570" max="2570" width="13" customWidth="1"/>
    <col min="2571" max="2574" width="10.28515625" customWidth="1"/>
    <col min="2575" max="2575" width="14" customWidth="1"/>
    <col min="2576" max="2578" width="10.28515625" customWidth="1"/>
    <col min="2579" max="2579" width="12.7109375" customWidth="1"/>
    <col min="2580" max="2580" width="18.42578125" customWidth="1"/>
    <col min="2581" max="2587" width="0" hidden="1" customWidth="1"/>
    <col min="2817" max="2817" width="12.42578125" customWidth="1"/>
    <col min="2818" max="2818" width="16.42578125" customWidth="1"/>
    <col min="2819" max="2825" width="10.28515625" customWidth="1"/>
    <col min="2826" max="2826" width="13" customWidth="1"/>
    <col min="2827" max="2830" width="10.28515625" customWidth="1"/>
    <col min="2831" max="2831" width="14" customWidth="1"/>
    <col min="2832" max="2834" width="10.28515625" customWidth="1"/>
    <col min="2835" max="2835" width="12.7109375" customWidth="1"/>
    <col min="2836" max="2836" width="18.42578125" customWidth="1"/>
    <col min="2837" max="2843" width="0" hidden="1" customWidth="1"/>
    <col min="3073" max="3073" width="12.42578125" customWidth="1"/>
    <col min="3074" max="3074" width="16.42578125" customWidth="1"/>
    <col min="3075" max="3081" width="10.28515625" customWidth="1"/>
    <col min="3082" max="3082" width="13" customWidth="1"/>
    <col min="3083" max="3086" width="10.28515625" customWidth="1"/>
    <col min="3087" max="3087" width="14" customWidth="1"/>
    <col min="3088" max="3090" width="10.28515625" customWidth="1"/>
    <col min="3091" max="3091" width="12.7109375" customWidth="1"/>
    <col min="3092" max="3092" width="18.42578125" customWidth="1"/>
    <col min="3093" max="3099" width="0" hidden="1" customWidth="1"/>
    <col min="3329" max="3329" width="12.42578125" customWidth="1"/>
    <col min="3330" max="3330" width="16.42578125" customWidth="1"/>
    <col min="3331" max="3337" width="10.28515625" customWidth="1"/>
    <col min="3338" max="3338" width="13" customWidth="1"/>
    <col min="3339" max="3342" width="10.28515625" customWidth="1"/>
    <col min="3343" max="3343" width="14" customWidth="1"/>
    <col min="3344" max="3346" width="10.28515625" customWidth="1"/>
    <col min="3347" max="3347" width="12.7109375" customWidth="1"/>
    <col min="3348" max="3348" width="18.42578125" customWidth="1"/>
    <col min="3349" max="3355" width="0" hidden="1" customWidth="1"/>
    <col min="3585" max="3585" width="12.42578125" customWidth="1"/>
    <col min="3586" max="3586" width="16.42578125" customWidth="1"/>
    <col min="3587" max="3593" width="10.28515625" customWidth="1"/>
    <col min="3594" max="3594" width="13" customWidth="1"/>
    <col min="3595" max="3598" width="10.28515625" customWidth="1"/>
    <col min="3599" max="3599" width="14" customWidth="1"/>
    <col min="3600" max="3602" width="10.28515625" customWidth="1"/>
    <col min="3603" max="3603" width="12.7109375" customWidth="1"/>
    <col min="3604" max="3604" width="18.42578125" customWidth="1"/>
    <col min="3605" max="3611" width="0" hidden="1" customWidth="1"/>
    <col min="3841" max="3841" width="12.42578125" customWidth="1"/>
    <col min="3842" max="3842" width="16.42578125" customWidth="1"/>
    <col min="3843" max="3849" width="10.28515625" customWidth="1"/>
    <col min="3850" max="3850" width="13" customWidth="1"/>
    <col min="3851" max="3854" width="10.28515625" customWidth="1"/>
    <col min="3855" max="3855" width="14" customWidth="1"/>
    <col min="3856" max="3858" width="10.28515625" customWidth="1"/>
    <col min="3859" max="3859" width="12.7109375" customWidth="1"/>
    <col min="3860" max="3860" width="18.42578125" customWidth="1"/>
    <col min="3861" max="3867" width="0" hidden="1" customWidth="1"/>
    <col min="4097" max="4097" width="12.42578125" customWidth="1"/>
    <col min="4098" max="4098" width="16.42578125" customWidth="1"/>
    <col min="4099" max="4105" width="10.28515625" customWidth="1"/>
    <col min="4106" max="4106" width="13" customWidth="1"/>
    <col min="4107" max="4110" width="10.28515625" customWidth="1"/>
    <col min="4111" max="4111" width="14" customWidth="1"/>
    <col min="4112" max="4114" width="10.28515625" customWidth="1"/>
    <col min="4115" max="4115" width="12.7109375" customWidth="1"/>
    <col min="4116" max="4116" width="18.42578125" customWidth="1"/>
    <col min="4117" max="4123" width="0" hidden="1" customWidth="1"/>
    <col min="4353" max="4353" width="12.42578125" customWidth="1"/>
    <col min="4354" max="4354" width="16.42578125" customWidth="1"/>
    <col min="4355" max="4361" width="10.28515625" customWidth="1"/>
    <col min="4362" max="4362" width="13" customWidth="1"/>
    <col min="4363" max="4366" width="10.28515625" customWidth="1"/>
    <col min="4367" max="4367" width="14" customWidth="1"/>
    <col min="4368" max="4370" width="10.28515625" customWidth="1"/>
    <col min="4371" max="4371" width="12.7109375" customWidth="1"/>
    <col min="4372" max="4372" width="18.42578125" customWidth="1"/>
    <col min="4373" max="4379" width="0" hidden="1" customWidth="1"/>
    <col min="4609" max="4609" width="12.42578125" customWidth="1"/>
    <col min="4610" max="4610" width="16.42578125" customWidth="1"/>
    <col min="4611" max="4617" width="10.28515625" customWidth="1"/>
    <col min="4618" max="4618" width="13" customWidth="1"/>
    <col min="4619" max="4622" width="10.28515625" customWidth="1"/>
    <col min="4623" max="4623" width="14" customWidth="1"/>
    <col min="4624" max="4626" width="10.28515625" customWidth="1"/>
    <col min="4627" max="4627" width="12.7109375" customWidth="1"/>
    <col min="4628" max="4628" width="18.42578125" customWidth="1"/>
    <col min="4629" max="4635" width="0" hidden="1" customWidth="1"/>
    <col min="4865" max="4865" width="12.42578125" customWidth="1"/>
    <col min="4866" max="4866" width="16.42578125" customWidth="1"/>
    <col min="4867" max="4873" width="10.28515625" customWidth="1"/>
    <col min="4874" max="4874" width="13" customWidth="1"/>
    <col min="4875" max="4878" width="10.28515625" customWidth="1"/>
    <col min="4879" max="4879" width="14" customWidth="1"/>
    <col min="4880" max="4882" width="10.28515625" customWidth="1"/>
    <col min="4883" max="4883" width="12.7109375" customWidth="1"/>
    <col min="4884" max="4884" width="18.42578125" customWidth="1"/>
    <col min="4885" max="4891" width="0" hidden="1" customWidth="1"/>
    <col min="5121" max="5121" width="12.42578125" customWidth="1"/>
    <col min="5122" max="5122" width="16.42578125" customWidth="1"/>
    <col min="5123" max="5129" width="10.28515625" customWidth="1"/>
    <col min="5130" max="5130" width="13" customWidth="1"/>
    <col min="5131" max="5134" width="10.28515625" customWidth="1"/>
    <col min="5135" max="5135" width="14" customWidth="1"/>
    <col min="5136" max="5138" width="10.28515625" customWidth="1"/>
    <col min="5139" max="5139" width="12.7109375" customWidth="1"/>
    <col min="5140" max="5140" width="18.42578125" customWidth="1"/>
    <col min="5141" max="5147" width="0" hidden="1" customWidth="1"/>
    <col min="5377" max="5377" width="12.42578125" customWidth="1"/>
    <col min="5378" max="5378" width="16.42578125" customWidth="1"/>
    <col min="5379" max="5385" width="10.28515625" customWidth="1"/>
    <col min="5386" max="5386" width="13" customWidth="1"/>
    <col min="5387" max="5390" width="10.28515625" customWidth="1"/>
    <col min="5391" max="5391" width="14" customWidth="1"/>
    <col min="5392" max="5394" width="10.28515625" customWidth="1"/>
    <col min="5395" max="5395" width="12.7109375" customWidth="1"/>
    <col min="5396" max="5396" width="18.42578125" customWidth="1"/>
    <col min="5397" max="5403" width="0" hidden="1" customWidth="1"/>
    <col min="5633" max="5633" width="12.42578125" customWidth="1"/>
    <col min="5634" max="5634" width="16.42578125" customWidth="1"/>
    <col min="5635" max="5641" width="10.28515625" customWidth="1"/>
    <col min="5642" max="5642" width="13" customWidth="1"/>
    <col min="5643" max="5646" width="10.28515625" customWidth="1"/>
    <col min="5647" max="5647" width="14" customWidth="1"/>
    <col min="5648" max="5650" width="10.28515625" customWidth="1"/>
    <col min="5651" max="5651" width="12.7109375" customWidth="1"/>
    <col min="5652" max="5652" width="18.42578125" customWidth="1"/>
    <col min="5653" max="5659" width="0" hidden="1" customWidth="1"/>
    <col min="5889" max="5889" width="12.42578125" customWidth="1"/>
    <col min="5890" max="5890" width="16.42578125" customWidth="1"/>
    <col min="5891" max="5897" width="10.28515625" customWidth="1"/>
    <col min="5898" max="5898" width="13" customWidth="1"/>
    <col min="5899" max="5902" width="10.28515625" customWidth="1"/>
    <col min="5903" max="5903" width="14" customWidth="1"/>
    <col min="5904" max="5906" width="10.28515625" customWidth="1"/>
    <col min="5907" max="5907" width="12.7109375" customWidth="1"/>
    <col min="5908" max="5908" width="18.42578125" customWidth="1"/>
    <col min="5909" max="5915" width="0" hidden="1" customWidth="1"/>
    <col min="6145" max="6145" width="12.42578125" customWidth="1"/>
    <col min="6146" max="6146" width="16.42578125" customWidth="1"/>
    <col min="6147" max="6153" width="10.28515625" customWidth="1"/>
    <col min="6154" max="6154" width="13" customWidth="1"/>
    <col min="6155" max="6158" width="10.28515625" customWidth="1"/>
    <col min="6159" max="6159" width="14" customWidth="1"/>
    <col min="6160" max="6162" width="10.28515625" customWidth="1"/>
    <col min="6163" max="6163" width="12.7109375" customWidth="1"/>
    <col min="6164" max="6164" width="18.42578125" customWidth="1"/>
    <col min="6165" max="6171" width="0" hidden="1" customWidth="1"/>
    <col min="6401" max="6401" width="12.42578125" customWidth="1"/>
    <col min="6402" max="6402" width="16.42578125" customWidth="1"/>
    <col min="6403" max="6409" width="10.28515625" customWidth="1"/>
    <col min="6410" max="6410" width="13" customWidth="1"/>
    <col min="6411" max="6414" width="10.28515625" customWidth="1"/>
    <col min="6415" max="6415" width="14" customWidth="1"/>
    <col min="6416" max="6418" width="10.28515625" customWidth="1"/>
    <col min="6419" max="6419" width="12.7109375" customWidth="1"/>
    <col min="6420" max="6420" width="18.42578125" customWidth="1"/>
    <col min="6421" max="6427" width="0" hidden="1" customWidth="1"/>
    <col min="6657" max="6657" width="12.42578125" customWidth="1"/>
    <col min="6658" max="6658" width="16.42578125" customWidth="1"/>
    <col min="6659" max="6665" width="10.28515625" customWidth="1"/>
    <col min="6666" max="6666" width="13" customWidth="1"/>
    <col min="6667" max="6670" width="10.28515625" customWidth="1"/>
    <col min="6671" max="6671" width="14" customWidth="1"/>
    <col min="6672" max="6674" width="10.28515625" customWidth="1"/>
    <col min="6675" max="6675" width="12.7109375" customWidth="1"/>
    <col min="6676" max="6676" width="18.42578125" customWidth="1"/>
    <col min="6677" max="6683" width="0" hidden="1" customWidth="1"/>
    <col min="6913" max="6913" width="12.42578125" customWidth="1"/>
    <col min="6914" max="6914" width="16.42578125" customWidth="1"/>
    <col min="6915" max="6921" width="10.28515625" customWidth="1"/>
    <col min="6922" max="6922" width="13" customWidth="1"/>
    <col min="6923" max="6926" width="10.28515625" customWidth="1"/>
    <col min="6927" max="6927" width="14" customWidth="1"/>
    <col min="6928" max="6930" width="10.28515625" customWidth="1"/>
    <col min="6931" max="6931" width="12.7109375" customWidth="1"/>
    <col min="6932" max="6932" width="18.42578125" customWidth="1"/>
    <col min="6933" max="6939" width="0" hidden="1" customWidth="1"/>
    <col min="7169" max="7169" width="12.42578125" customWidth="1"/>
    <col min="7170" max="7170" width="16.42578125" customWidth="1"/>
    <col min="7171" max="7177" width="10.28515625" customWidth="1"/>
    <col min="7178" max="7178" width="13" customWidth="1"/>
    <col min="7179" max="7182" width="10.28515625" customWidth="1"/>
    <col min="7183" max="7183" width="14" customWidth="1"/>
    <col min="7184" max="7186" width="10.28515625" customWidth="1"/>
    <col min="7187" max="7187" width="12.7109375" customWidth="1"/>
    <col min="7188" max="7188" width="18.42578125" customWidth="1"/>
    <col min="7189" max="7195" width="0" hidden="1" customWidth="1"/>
    <col min="7425" max="7425" width="12.42578125" customWidth="1"/>
    <col min="7426" max="7426" width="16.42578125" customWidth="1"/>
    <col min="7427" max="7433" width="10.28515625" customWidth="1"/>
    <col min="7434" max="7434" width="13" customWidth="1"/>
    <col min="7435" max="7438" width="10.28515625" customWidth="1"/>
    <col min="7439" max="7439" width="14" customWidth="1"/>
    <col min="7440" max="7442" width="10.28515625" customWidth="1"/>
    <col min="7443" max="7443" width="12.7109375" customWidth="1"/>
    <col min="7444" max="7444" width="18.42578125" customWidth="1"/>
    <col min="7445" max="7451" width="0" hidden="1" customWidth="1"/>
    <col min="7681" max="7681" width="12.42578125" customWidth="1"/>
    <col min="7682" max="7682" width="16.42578125" customWidth="1"/>
    <col min="7683" max="7689" width="10.28515625" customWidth="1"/>
    <col min="7690" max="7690" width="13" customWidth="1"/>
    <col min="7691" max="7694" width="10.28515625" customWidth="1"/>
    <col min="7695" max="7695" width="14" customWidth="1"/>
    <col min="7696" max="7698" width="10.28515625" customWidth="1"/>
    <col min="7699" max="7699" width="12.7109375" customWidth="1"/>
    <col min="7700" max="7700" width="18.42578125" customWidth="1"/>
    <col min="7701" max="7707" width="0" hidden="1" customWidth="1"/>
    <col min="7937" max="7937" width="12.42578125" customWidth="1"/>
    <col min="7938" max="7938" width="16.42578125" customWidth="1"/>
    <col min="7939" max="7945" width="10.28515625" customWidth="1"/>
    <col min="7946" max="7946" width="13" customWidth="1"/>
    <col min="7947" max="7950" width="10.28515625" customWidth="1"/>
    <col min="7951" max="7951" width="14" customWidth="1"/>
    <col min="7952" max="7954" width="10.28515625" customWidth="1"/>
    <col min="7955" max="7955" width="12.7109375" customWidth="1"/>
    <col min="7956" max="7956" width="18.42578125" customWidth="1"/>
    <col min="7957" max="7963" width="0" hidden="1" customWidth="1"/>
    <col min="8193" max="8193" width="12.42578125" customWidth="1"/>
    <col min="8194" max="8194" width="16.42578125" customWidth="1"/>
    <col min="8195" max="8201" width="10.28515625" customWidth="1"/>
    <col min="8202" max="8202" width="13" customWidth="1"/>
    <col min="8203" max="8206" width="10.28515625" customWidth="1"/>
    <col min="8207" max="8207" width="14" customWidth="1"/>
    <col min="8208" max="8210" width="10.28515625" customWidth="1"/>
    <col min="8211" max="8211" width="12.7109375" customWidth="1"/>
    <col min="8212" max="8212" width="18.42578125" customWidth="1"/>
    <col min="8213" max="8219" width="0" hidden="1" customWidth="1"/>
    <col min="8449" max="8449" width="12.42578125" customWidth="1"/>
    <col min="8450" max="8450" width="16.42578125" customWidth="1"/>
    <col min="8451" max="8457" width="10.28515625" customWidth="1"/>
    <col min="8458" max="8458" width="13" customWidth="1"/>
    <col min="8459" max="8462" width="10.28515625" customWidth="1"/>
    <col min="8463" max="8463" width="14" customWidth="1"/>
    <col min="8464" max="8466" width="10.28515625" customWidth="1"/>
    <col min="8467" max="8467" width="12.7109375" customWidth="1"/>
    <col min="8468" max="8468" width="18.42578125" customWidth="1"/>
    <col min="8469" max="8475" width="0" hidden="1" customWidth="1"/>
    <col min="8705" max="8705" width="12.42578125" customWidth="1"/>
    <col min="8706" max="8706" width="16.42578125" customWidth="1"/>
    <col min="8707" max="8713" width="10.28515625" customWidth="1"/>
    <col min="8714" max="8714" width="13" customWidth="1"/>
    <col min="8715" max="8718" width="10.28515625" customWidth="1"/>
    <col min="8719" max="8719" width="14" customWidth="1"/>
    <col min="8720" max="8722" width="10.28515625" customWidth="1"/>
    <col min="8723" max="8723" width="12.7109375" customWidth="1"/>
    <col min="8724" max="8724" width="18.42578125" customWidth="1"/>
    <col min="8725" max="8731" width="0" hidden="1" customWidth="1"/>
    <col min="8961" max="8961" width="12.42578125" customWidth="1"/>
    <col min="8962" max="8962" width="16.42578125" customWidth="1"/>
    <col min="8963" max="8969" width="10.28515625" customWidth="1"/>
    <col min="8970" max="8970" width="13" customWidth="1"/>
    <col min="8971" max="8974" width="10.28515625" customWidth="1"/>
    <col min="8975" max="8975" width="14" customWidth="1"/>
    <col min="8976" max="8978" width="10.28515625" customWidth="1"/>
    <col min="8979" max="8979" width="12.7109375" customWidth="1"/>
    <col min="8980" max="8980" width="18.42578125" customWidth="1"/>
    <col min="8981" max="8987" width="0" hidden="1" customWidth="1"/>
    <col min="9217" max="9217" width="12.42578125" customWidth="1"/>
    <col min="9218" max="9218" width="16.42578125" customWidth="1"/>
    <col min="9219" max="9225" width="10.28515625" customWidth="1"/>
    <col min="9226" max="9226" width="13" customWidth="1"/>
    <col min="9227" max="9230" width="10.28515625" customWidth="1"/>
    <col min="9231" max="9231" width="14" customWidth="1"/>
    <col min="9232" max="9234" width="10.28515625" customWidth="1"/>
    <col min="9235" max="9235" width="12.7109375" customWidth="1"/>
    <col min="9236" max="9236" width="18.42578125" customWidth="1"/>
    <col min="9237" max="9243" width="0" hidden="1" customWidth="1"/>
    <col min="9473" max="9473" width="12.42578125" customWidth="1"/>
    <col min="9474" max="9474" width="16.42578125" customWidth="1"/>
    <col min="9475" max="9481" width="10.28515625" customWidth="1"/>
    <col min="9482" max="9482" width="13" customWidth="1"/>
    <col min="9483" max="9486" width="10.28515625" customWidth="1"/>
    <col min="9487" max="9487" width="14" customWidth="1"/>
    <col min="9488" max="9490" width="10.28515625" customWidth="1"/>
    <col min="9491" max="9491" width="12.7109375" customWidth="1"/>
    <col min="9492" max="9492" width="18.42578125" customWidth="1"/>
    <col min="9493" max="9499" width="0" hidden="1" customWidth="1"/>
    <col min="9729" max="9729" width="12.42578125" customWidth="1"/>
    <col min="9730" max="9730" width="16.42578125" customWidth="1"/>
    <col min="9731" max="9737" width="10.28515625" customWidth="1"/>
    <col min="9738" max="9738" width="13" customWidth="1"/>
    <col min="9739" max="9742" width="10.28515625" customWidth="1"/>
    <col min="9743" max="9743" width="14" customWidth="1"/>
    <col min="9744" max="9746" width="10.28515625" customWidth="1"/>
    <col min="9747" max="9747" width="12.7109375" customWidth="1"/>
    <col min="9748" max="9748" width="18.42578125" customWidth="1"/>
    <col min="9749" max="9755" width="0" hidden="1" customWidth="1"/>
    <col min="9985" max="9985" width="12.42578125" customWidth="1"/>
    <col min="9986" max="9986" width="16.42578125" customWidth="1"/>
    <col min="9987" max="9993" width="10.28515625" customWidth="1"/>
    <col min="9994" max="9994" width="13" customWidth="1"/>
    <col min="9995" max="9998" width="10.28515625" customWidth="1"/>
    <col min="9999" max="9999" width="14" customWidth="1"/>
    <col min="10000" max="10002" width="10.28515625" customWidth="1"/>
    <col min="10003" max="10003" width="12.7109375" customWidth="1"/>
    <col min="10004" max="10004" width="18.42578125" customWidth="1"/>
    <col min="10005" max="10011" width="0" hidden="1" customWidth="1"/>
    <col min="10241" max="10241" width="12.42578125" customWidth="1"/>
    <col min="10242" max="10242" width="16.42578125" customWidth="1"/>
    <col min="10243" max="10249" width="10.28515625" customWidth="1"/>
    <col min="10250" max="10250" width="13" customWidth="1"/>
    <col min="10251" max="10254" width="10.28515625" customWidth="1"/>
    <col min="10255" max="10255" width="14" customWidth="1"/>
    <col min="10256" max="10258" width="10.28515625" customWidth="1"/>
    <col min="10259" max="10259" width="12.7109375" customWidth="1"/>
    <col min="10260" max="10260" width="18.42578125" customWidth="1"/>
    <col min="10261" max="10267" width="0" hidden="1" customWidth="1"/>
    <col min="10497" max="10497" width="12.42578125" customWidth="1"/>
    <col min="10498" max="10498" width="16.42578125" customWidth="1"/>
    <col min="10499" max="10505" width="10.28515625" customWidth="1"/>
    <col min="10506" max="10506" width="13" customWidth="1"/>
    <col min="10507" max="10510" width="10.28515625" customWidth="1"/>
    <col min="10511" max="10511" width="14" customWidth="1"/>
    <col min="10512" max="10514" width="10.28515625" customWidth="1"/>
    <col min="10515" max="10515" width="12.7109375" customWidth="1"/>
    <col min="10516" max="10516" width="18.42578125" customWidth="1"/>
    <col min="10517" max="10523" width="0" hidden="1" customWidth="1"/>
    <col min="10753" max="10753" width="12.42578125" customWidth="1"/>
    <col min="10754" max="10754" width="16.42578125" customWidth="1"/>
    <col min="10755" max="10761" width="10.28515625" customWidth="1"/>
    <col min="10762" max="10762" width="13" customWidth="1"/>
    <col min="10763" max="10766" width="10.28515625" customWidth="1"/>
    <col min="10767" max="10767" width="14" customWidth="1"/>
    <col min="10768" max="10770" width="10.28515625" customWidth="1"/>
    <col min="10771" max="10771" width="12.7109375" customWidth="1"/>
    <col min="10772" max="10772" width="18.42578125" customWidth="1"/>
    <col min="10773" max="10779" width="0" hidden="1" customWidth="1"/>
    <col min="11009" max="11009" width="12.42578125" customWidth="1"/>
    <col min="11010" max="11010" width="16.42578125" customWidth="1"/>
    <col min="11011" max="11017" width="10.28515625" customWidth="1"/>
    <col min="11018" max="11018" width="13" customWidth="1"/>
    <col min="11019" max="11022" width="10.28515625" customWidth="1"/>
    <col min="11023" max="11023" width="14" customWidth="1"/>
    <col min="11024" max="11026" width="10.28515625" customWidth="1"/>
    <col min="11027" max="11027" width="12.7109375" customWidth="1"/>
    <col min="11028" max="11028" width="18.42578125" customWidth="1"/>
    <col min="11029" max="11035" width="0" hidden="1" customWidth="1"/>
    <col min="11265" max="11265" width="12.42578125" customWidth="1"/>
    <col min="11266" max="11266" width="16.42578125" customWidth="1"/>
    <col min="11267" max="11273" width="10.28515625" customWidth="1"/>
    <col min="11274" max="11274" width="13" customWidth="1"/>
    <col min="11275" max="11278" width="10.28515625" customWidth="1"/>
    <col min="11279" max="11279" width="14" customWidth="1"/>
    <col min="11280" max="11282" width="10.28515625" customWidth="1"/>
    <col min="11283" max="11283" width="12.7109375" customWidth="1"/>
    <col min="11284" max="11284" width="18.42578125" customWidth="1"/>
    <col min="11285" max="11291" width="0" hidden="1" customWidth="1"/>
    <col min="11521" max="11521" width="12.42578125" customWidth="1"/>
    <col min="11522" max="11522" width="16.42578125" customWidth="1"/>
    <col min="11523" max="11529" width="10.28515625" customWidth="1"/>
    <col min="11530" max="11530" width="13" customWidth="1"/>
    <col min="11531" max="11534" width="10.28515625" customWidth="1"/>
    <col min="11535" max="11535" width="14" customWidth="1"/>
    <col min="11536" max="11538" width="10.28515625" customWidth="1"/>
    <col min="11539" max="11539" width="12.7109375" customWidth="1"/>
    <col min="11540" max="11540" width="18.42578125" customWidth="1"/>
    <col min="11541" max="11547" width="0" hidden="1" customWidth="1"/>
    <col min="11777" max="11777" width="12.42578125" customWidth="1"/>
    <col min="11778" max="11778" width="16.42578125" customWidth="1"/>
    <col min="11779" max="11785" width="10.28515625" customWidth="1"/>
    <col min="11786" max="11786" width="13" customWidth="1"/>
    <col min="11787" max="11790" width="10.28515625" customWidth="1"/>
    <col min="11791" max="11791" width="14" customWidth="1"/>
    <col min="11792" max="11794" width="10.28515625" customWidth="1"/>
    <col min="11795" max="11795" width="12.7109375" customWidth="1"/>
    <col min="11796" max="11796" width="18.42578125" customWidth="1"/>
    <col min="11797" max="11803" width="0" hidden="1" customWidth="1"/>
    <col min="12033" max="12033" width="12.42578125" customWidth="1"/>
    <col min="12034" max="12034" width="16.42578125" customWidth="1"/>
    <col min="12035" max="12041" width="10.28515625" customWidth="1"/>
    <col min="12042" max="12042" width="13" customWidth="1"/>
    <col min="12043" max="12046" width="10.28515625" customWidth="1"/>
    <col min="12047" max="12047" width="14" customWidth="1"/>
    <col min="12048" max="12050" width="10.28515625" customWidth="1"/>
    <col min="12051" max="12051" width="12.7109375" customWidth="1"/>
    <col min="12052" max="12052" width="18.42578125" customWidth="1"/>
    <col min="12053" max="12059" width="0" hidden="1" customWidth="1"/>
    <col min="12289" max="12289" width="12.42578125" customWidth="1"/>
    <col min="12290" max="12290" width="16.42578125" customWidth="1"/>
    <col min="12291" max="12297" width="10.28515625" customWidth="1"/>
    <col min="12298" max="12298" width="13" customWidth="1"/>
    <col min="12299" max="12302" width="10.28515625" customWidth="1"/>
    <col min="12303" max="12303" width="14" customWidth="1"/>
    <col min="12304" max="12306" width="10.28515625" customWidth="1"/>
    <col min="12307" max="12307" width="12.7109375" customWidth="1"/>
    <col min="12308" max="12308" width="18.42578125" customWidth="1"/>
    <col min="12309" max="12315" width="0" hidden="1" customWidth="1"/>
    <col min="12545" max="12545" width="12.42578125" customWidth="1"/>
    <col min="12546" max="12546" width="16.42578125" customWidth="1"/>
    <col min="12547" max="12553" width="10.28515625" customWidth="1"/>
    <col min="12554" max="12554" width="13" customWidth="1"/>
    <col min="12555" max="12558" width="10.28515625" customWidth="1"/>
    <col min="12559" max="12559" width="14" customWidth="1"/>
    <col min="12560" max="12562" width="10.28515625" customWidth="1"/>
    <col min="12563" max="12563" width="12.7109375" customWidth="1"/>
    <col min="12564" max="12564" width="18.42578125" customWidth="1"/>
    <col min="12565" max="12571" width="0" hidden="1" customWidth="1"/>
    <col min="12801" max="12801" width="12.42578125" customWidth="1"/>
    <col min="12802" max="12802" width="16.42578125" customWidth="1"/>
    <col min="12803" max="12809" width="10.28515625" customWidth="1"/>
    <col min="12810" max="12810" width="13" customWidth="1"/>
    <col min="12811" max="12814" width="10.28515625" customWidth="1"/>
    <col min="12815" max="12815" width="14" customWidth="1"/>
    <col min="12816" max="12818" width="10.28515625" customWidth="1"/>
    <col min="12819" max="12819" width="12.7109375" customWidth="1"/>
    <col min="12820" max="12820" width="18.42578125" customWidth="1"/>
    <col min="12821" max="12827" width="0" hidden="1" customWidth="1"/>
    <col min="13057" max="13057" width="12.42578125" customWidth="1"/>
    <col min="13058" max="13058" width="16.42578125" customWidth="1"/>
    <col min="13059" max="13065" width="10.28515625" customWidth="1"/>
    <col min="13066" max="13066" width="13" customWidth="1"/>
    <col min="13067" max="13070" width="10.28515625" customWidth="1"/>
    <col min="13071" max="13071" width="14" customWidth="1"/>
    <col min="13072" max="13074" width="10.28515625" customWidth="1"/>
    <col min="13075" max="13075" width="12.7109375" customWidth="1"/>
    <col min="13076" max="13076" width="18.42578125" customWidth="1"/>
    <col min="13077" max="13083" width="0" hidden="1" customWidth="1"/>
    <col min="13313" max="13313" width="12.42578125" customWidth="1"/>
    <col min="13314" max="13314" width="16.42578125" customWidth="1"/>
    <col min="13315" max="13321" width="10.28515625" customWidth="1"/>
    <col min="13322" max="13322" width="13" customWidth="1"/>
    <col min="13323" max="13326" width="10.28515625" customWidth="1"/>
    <col min="13327" max="13327" width="14" customWidth="1"/>
    <col min="13328" max="13330" width="10.28515625" customWidth="1"/>
    <col min="13331" max="13331" width="12.7109375" customWidth="1"/>
    <col min="13332" max="13332" width="18.42578125" customWidth="1"/>
    <col min="13333" max="13339" width="0" hidden="1" customWidth="1"/>
    <col min="13569" max="13569" width="12.42578125" customWidth="1"/>
    <col min="13570" max="13570" width="16.42578125" customWidth="1"/>
    <col min="13571" max="13577" width="10.28515625" customWidth="1"/>
    <col min="13578" max="13578" width="13" customWidth="1"/>
    <col min="13579" max="13582" width="10.28515625" customWidth="1"/>
    <col min="13583" max="13583" width="14" customWidth="1"/>
    <col min="13584" max="13586" width="10.28515625" customWidth="1"/>
    <col min="13587" max="13587" width="12.7109375" customWidth="1"/>
    <col min="13588" max="13588" width="18.42578125" customWidth="1"/>
    <col min="13589" max="13595" width="0" hidden="1" customWidth="1"/>
    <col min="13825" max="13825" width="12.42578125" customWidth="1"/>
    <col min="13826" max="13826" width="16.42578125" customWidth="1"/>
    <col min="13827" max="13833" width="10.28515625" customWidth="1"/>
    <col min="13834" max="13834" width="13" customWidth="1"/>
    <col min="13835" max="13838" width="10.28515625" customWidth="1"/>
    <col min="13839" max="13839" width="14" customWidth="1"/>
    <col min="13840" max="13842" width="10.28515625" customWidth="1"/>
    <col min="13843" max="13843" width="12.7109375" customWidth="1"/>
    <col min="13844" max="13844" width="18.42578125" customWidth="1"/>
    <col min="13845" max="13851" width="0" hidden="1" customWidth="1"/>
    <col min="14081" max="14081" width="12.42578125" customWidth="1"/>
    <col min="14082" max="14082" width="16.42578125" customWidth="1"/>
    <col min="14083" max="14089" width="10.28515625" customWidth="1"/>
    <col min="14090" max="14090" width="13" customWidth="1"/>
    <col min="14091" max="14094" width="10.28515625" customWidth="1"/>
    <col min="14095" max="14095" width="14" customWidth="1"/>
    <col min="14096" max="14098" width="10.28515625" customWidth="1"/>
    <col min="14099" max="14099" width="12.7109375" customWidth="1"/>
    <col min="14100" max="14100" width="18.42578125" customWidth="1"/>
    <col min="14101" max="14107" width="0" hidden="1" customWidth="1"/>
    <col min="14337" max="14337" width="12.42578125" customWidth="1"/>
    <col min="14338" max="14338" width="16.42578125" customWidth="1"/>
    <col min="14339" max="14345" width="10.28515625" customWidth="1"/>
    <col min="14346" max="14346" width="13" customWidth="1"/>
    <col min="14347" max="14350" width="10.28515625" customWidth="1"/>
    <col min="14351" max="14351" width="14" customWidth="1"/>
    <col min="14352" max="14354" width="10.28515625" customWidth="1"/>
    <col min="14355" max="14355" width="12.7109375" customWidth="1"/>
    <col min="14356" max="14356" width="18.42578125" customWidth="1"/>
    <col min="14357" max="14363" width="0" hidden="1" customWidth="1"/>
    <col min="14593" max="14593" width="12.42578125" customWidth="1"/>
    <col min="14594" max="14594" width="16.42578125" customWidth="1"/>
    <col min="14595" max="14601" width="10.28515625" customWidth="1"/>
    <col min="14602" max="14602" width="13" customWidth="1"/>
    <col min="14603" max="14606" width="10.28515625" customWidth="1"/>
    <col min="14607" max="14607" width="14" customWidth="1"/>
    <col min="14608" max="14610" width="10.28515625" customWidth="1"/>
    <col min="14611" max="14611" width="12.7109375" customWidth="1"/>
    <col min="14612" max="14612" width="18.42578125" customWidth="1"/>
    <col min="14613" max="14619" width="0" hidden="1" customWidth="1"/>
    <col min="14849" max="14849" width="12.42578125" customWidth="1"/>
    <col min="14850" max="14850" width="16.42578125" customWidth="1"/>
    <col min="14851" max="14857" width="10.28515625" customWidth="1"/>
    <col min="14858" max="14858" width="13" customWidth="1"/>
    <col min="14859" max="14862" width="10.28515625" customWidth="1"/>
    <col min="14863" max="14863" width="14" customWidth="1"/>
    <col min="14864" max="14866" width="10.28515625" customWidth="1"/>
    <col min="14867" max="14867" width="12.7109375" customWidth="1"/>
    <col min="14868" max="14868" width="18.42578125" customWidth="1"/>
    <col min="14869" max="14875" width="0" hidden="1" customWidth="1"/>
    <col min="15105" max="15105" width="12.42578125" customWidth="1"/>
    <col min="15106" max="15106" width="16.42578125" customWidth="1"/>
    <col min="15107" max="15113" width="10.28515625" customWidth="1"/>
    <col min="15114" max="15114" width="13" customWidth="1"/>
    <col min="15115" max="15118" width="10.28515625" customWidth="1"/>
    <col min="15119" max="15119" width="14" customWidth="1"/>
    <col min="15120" max="15122" width="10.28515625" customWidth="1"/>
    <col min="15123" max="15123" width="12.7109375" customWidth="1"/>
    <col min="15124" max="15124" width="18.42578125" customWidth="1"/>
    <col min="15125" max="15131" width="0" hidden="1" customWidth="1"/>
    <col min="15361" max="15361" width="12.42578125" customWidth="1"/>
    <col min="15362" max="15362" width="16.42578125" customWidth="1"/>
    <col min="15363" max="15369" width="10.28515625" customWidth="1"/>
    <col min="15370" max="15370" width="13" customWidth="1"/>
    <col min="15371" max="15374" width="10.28515625" customWidth="1"/>
    <col min="15375" max="15375" width="14" customWidth="1"/>
    <col min="15376" max="15378" width="10.28515625" customWidth="1"/>
    <col min="15379" max="15379" width="12.7109375" customWidth="1"/>
    <col min="15380" max="15380" width="18.42578125" customWidth="1"/>
    <col min="15381" max="15387" width="0" hidden="1" customWidth="1"/>
    <col min="15617" max="15617" width="12.42578125" customWidth="1"/>
    <col min="15618" max="15618" width="16.42578125" customWidth="1"/>
    <col min="15619" max="15625" width="10.28515625" customWidth="1"/>
    <col min="15626" max="15626" width="13" customWidth="1"/>
    <col min="15627" max="15630" width="10.28515625" customWidth="1"/>
    <col min="15631" max="15631" width="14" customWidth="1"/>
    <col min="15632" max="15634" width="10.28515625" customWidth="1"/>
    <col min="15635" max="15635" width="12.7109375" customWidth="1"/>
    <col min="15636" max="15636" width="18.42578125" customWidth="1"/>
    <col min="15637" max="15643" width="0" hidden="1" customWidth="1"/>
    <col min="15873" max="15873" width="12.42578125" customWidth="1"/>
    <col min="15874" max="15874" width="16.42578125" customWidth="1"/>
    <col min="15875" max="15881" width="10.28515625" customWidth="1"/>
    <col min="15882" max="15882" width="13" customWidth="1"/>
    <col min="15883" max="15886" width="10.28515625" customWidth="1"/>
    <col min="15887" max="15887" width="14" customWidth="1"/>
    <col min="15888" max="15890" width="10.28515625" customWidth="1"/>
    <col min="15891" max="15891" width="12.7109375" customWidth="1"/>
    <col min="15892" max="15892" width="18.42578125" customWidth="1"/>
    <col min="15893" max="15899" width="0" hidden="1" customWidth="1"/>
    <col min="16129" max="16129" width="12.42578125" customWidth="1"/>
    <col min="16130" max="16130" width="16.42578125" customWidth="1"/>
    <col min="16131" max="16137" width="10.28515625" customWidth="1"/>
    <col min="16138" max="16138" width="13" customWidth="1"/>
    <col min="16139" max="16142" width="10.28515625" customWidth="1"/>
    <col min="16143" max="16143" width="14" customWidth="1"/>
    <col min="16144" max="16146" width="10.28515625" customWidth="1"/>
    <col min="16147" max="16147" width="12.7109375" customWidth="1"/>
    <col min="16148" max="16148" width="18.42578125" customWidth="1"/>
    <col min="16149" max="16155" width="0" hidden="1" customWidth="1"/>
  </cols>
  <sheetData>
    <row r="1" spans="1:23" ht="36" customHeight="1">
      <c r="A1" s="784" t="s">
        <v>1079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1196"/>
      <c r="V1" s="1196"/>
      <c r="W1" s="1196"/>
    </row>
    <row r="2" spans="1:23" ht="36" customHeight="1">
      <c r="A2" s="784" t="s">
        <v>1080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1196"/>
      <c r="V2" s="1196"/>
      <c r="W2" s="1196"/>
    </row>
    <row r="3" spans="1:23" ht="15.75">
      <c r="A3" s="1197" t="s">
        <v>1081</v>
      </c>
      <c r="B3" s="1198" t="s">
        <v>51</v>
      </c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  <c r="P3" s="1199"/>
      <c r="Q3" s="1199"/>
      <c r="R3" s="1199"/>
      <c r="S3" s="1199"/>
      <c r="T3" s="1199" t="s">
        <v>1082</v>
      </c>
      <c r="U3" s="1196"/>
      <c r="V3" s="1196"/>
      <c r="W3" s="1196"/>
    </row>
    <row r="4" spans="1:23" ht="15.75">
      <c r="A4" s="1200"/>
      <c r="B4" s="1201"/>
      <c r="C4" s="1932" t="s">
        <v>1083</v>
      </c>
      <c r="D4" s="1935" t="s">
        <v>1582</v>
      </c>
      <c r="E4" s="1936" t="s">
        <v>1084</v>
      </c>
      <c r="F4" s="1932" t="s">
        <v>1085</v>
      </c>
      <c r="G4" s="1932" t="s">
        <v>1086</v>
      </c>
      <c r="H4" s="1932" t="s">
        <v>1087</v>
      </c>
      <c r="I4" s="1932" t="s">
        <v>1088</v>
      </c>
      <c r="J4" s="1932" t="s">
        <v>1089</v>
      </c>
      <c r="K4" s="1932" t="s">
        <v>1090</v>
      </c>
      <c r="L4" s="1932" t="s">
        <v>1091</v>
      </c>
      <c r="M4" s="1932" t="s">
        <v>1092</v>
      </c>
      <c r="N4" s="1932" t="s">
        <v>1093</v>
      </c>
      <c r="O4" s="1932" t="s">
        <v>1094</v>
      </c>
      <c r="P4" s="1932" t="s">
        <v>1095</v>
      </c>
      <c r="Q4" s="1932" t="s">
        <v>1096</v>
      </c>
      <c r="R4" s="1939" t="s">
        <v>1097</v>
      </c>
      <c r="S4" s="1932" t="s">
        <v>1098</v>
      </c>
      <c r="T4" s="1932" t="s">
        <v>105</v>
      </c>
      <c r="U4" s="1196"/>
      <c r="V4" s="1196"/>
      <c r="W4" s="1196"/>
    </row>
    <row r="5" spans="1:23" ht="15" customHeight="1">
      <c r="A5" s="1202"/>
      <c r="B5" s="1203"/>
      <c r="C5" s="1933"/>
      <c r="D5" s="1933"/>
      <c r="E5" s="1937"/>
      <c r="F5" s="1933"/>
      <c r="G5" s="1933"/>
      <c r="H5" s="1933"/>
      <c r="I5" s="1933"/>
      <c r="J5" s="1933"/>
      <c r="K5" s="1933"/>
      <c r="L5" s="1933"/>
      <c r="M5" s="1933"/>
      <c r="N5" s="1933"/>
      <c r="O5" s="1933"/>
      <c r="P5" s="1933"/>
      <c r="Q5" s="1933"/>
      <c r="R5" s="1940"/>
      <c r="S5" s="1933"/>
      <c r="T5" s="1933"/>
      <c r="U5" s="1196"/>
      <c r="V5" s="1196"/>
      <c r="W5" s="1196"/>
    </row>
    <row r="6" spans="1:23" ht="17.25" customHeight="1">
      <c r="A6" s="1204" t="s">
        <v>0</v>
      </c>
      <c r="B6" s="1205" t="s">
        <v>288</v>
      </c>
      <c r="C6" s="1933"/>
      <c r="D6" s="1933"/>
      <c r="E6" s="1937"/>
      <c r="F6" s="1933"/>
      <c r="G6" s="1933"/>
      <c r="H6" s="1933"/>
      <c r="I6" s="1933"/>
      <c r="J6" s="1933"/>
      <c r="K6" s="1933"/>
      <c r="L6" s="1933"/>
      <c r="M6" s="1933"/>
      <c r="N6" s="1933"/>
      <c r="O6" s="1933"/>
      <c r="P6" s="1933"/>
      <c r="Q6" s="1933"/>
      <c r="R6" s="1940"/>
      <c r="S6" s="1933"/>
      <c r="T6" s="1933"/>
      <c r="U6" s="1196"/>
      <c r="V6" s="1196"/>
      <c r="W6" s="1196"/>
    </row>
    <row r="7" spans="1:23" ht="91.5" customHeight="1">
      <c r="A7" s="1202"/>
      <c r="B7" s="1206"/>
      <c r="C7" s="1934"/>
      <c r="D7" s="1934"/>
      <c r="E7" s="1938"/>
      <c r="F7" s="1934"/>
      <c r="G7" s="1934"/>
      <c r="H7" s="1934"/>
      <c r="I7" s="1934"/>
      <c r="J7" s="1934"/>
      <c r="K7" s="1934"/>
      <c r="L7" s="1934"/>
      <c r="M7" s="1934"/>
      <c r="N7" s="1934"/>
      <c r="O7" s="1934"/>
      <c r="P7" s="1934"/>
      <c r="Q7" s="1934"/>
      <c r="R7" s="1941"/>
      <c r="S7" s="1934"/>
      <c r="T7" s="1934"/>
      <c r="U7" s="1196"/>
      <c r="V7" s="1196"/>
      <c r="W7" s="1196"/>
    </row>
    <row r="8" spans="1:23" ht="20.100000000000001" customHeight="1">
      <c r="A8" s="1207" t="s">
        <v>175</v>
      </c>
      <c r="B8" s="1208" t="s">
        <v>4</v>
      </c>
      <c r="C8" s="220">
        <v>381672</v>
      </c>
      <c r="D8" s="220">
        <v>847170</v>
      </c>
      <c r="E8" s="220">
        <v>446711</v>
      </c>
      <c r="F8" s="220">
        <v>95442</v>
      </c>
      <c r="G8" s="220">
        <v>415809</v>
      </c>
      <c r="H8" s="220">
        <v>450826</v>
      </c>
      <c r="I8" s="220">
        <v>1116924</v>
      </c>
      <c r="J8" s="220">
        <v>20876723</v>
      </c>
      <c r="K8" s="220">
        <v>210435</v>
      </c>
      <c r="L8" s="220">
        <v>368795</v>
      </c>
      <c r="M8" s="220">
        <v>34071</v>
      </c>
      <c r="N8" s="220">
        <v>180034</v>
      </c>
      <c r="O8" s="220">
        <v>5798915</v>
      </c>
      <c r="P8" s="220">
        <v>155453</v>
      </c>
      <c r="Q8" s="220">
        <v>57324</v>
      </c>
      <c r="R8" s="220">
        <v>951059</v>
      </c>
      <c r="S8" s="220">
        <v>175426</v>
      </c>
      <c r="T8" s="220">
        <f>SUM(C8:S8)</f>
        <v>32562789</v>
      </c>
      <c r="U8" s="1196">
        <v>24911436</v>
      </c>
      <c r="V8" s="1209">
        <f>T8-U8</f>
        <v>7651353</v>
      </c>
      <c r="W8" s="1210">
        <f>V8/U8</f>
        <v>0.30714218963531448</v>
      </c>
    </row>
    <row r="9" spans="1:23" s="1214" customFormat="1" ht="20.100000000000001" customHeight="1">
      <c r="A9" s="1211" t="s">
        <v>176</v>
      </c>
      <c r="B9" s="1212" t="s">
        <v>6</v>
      </c>
      <c r="C9" s="1213">
        <v>151576</v>
      </c>
      <c r="D9" s="1213">
        <v>162295</v>
      </c>
      <c r="E9" s="1213">
        <v>98973</v>
      </c>
      <c r="F9" s="1213">
        <v>13820</v>
      </c>
      <c r="G9" s="1213">
        <v>117195</v>
      </c>
      <c r="H9" s="1213">
        <v>610542</v>
      </c>
      <c r="I9" s="1213">
        <v>402464</v>
      </c>
      <c r="J9" s="1213">
        <v>8332934</v>
      </c>
      <c r="K9" s="1213">
        <v>13307</v>
      </c>
      <c r="L9" s="1213">
        <v>514515</v>
      </c>
      <c r="M9" s="1213">
        <v>7</v>
      </c>
      <c r="N9" s="1213">
        <v>20081</v>
      </c>
      <c r="O9" s="1213">
        <v>4037796</v>
      </c>
      <c r="P9" s="1213">
        <v>11528</v>
      </c>
      <c r="Q9" s="1213">
        <v>8463</v>
      </c>
      <c r="R9" s="1213">
        <v>294068</v>
      </c>
      <c r="S9" s="1213">
        <v>18599</v>
      </c>
      <c r="T9" s="1213">
        <f>SUM(C9:S9)</f>
        <v>14808163</v>
      </c>
      <c r="U9" s="1214">
        <v>9626243</v>
      </c>
      <c r="V9" s="1215">
        <f t="shared" ref="V9:V72" si="0">T9-U9</f>
        <v>5181920</v>
      </c>
      <c r="W9" s="1216">
        <f t="shared" ref="W9:W28" si="1">V9/U9</f>
        <v>0.53831177958005005</v>
      </c>
    </row>
    <row r="10" spans="1:23" ht="20.100000000000001" customHeight="1">
      <c r="A10" s="1217" t="s">
        <v>177</v>
      </c>
      <c r="B10" s="1218" t="s">
        <v>8</v>
      </c>
      <c r="C10" s="1219">
        <v>56837</v>
      </c>
      <c r="D10" s="1219">
        <v>158680</v>
      </c>
      <c r="E10" s="1219">
        <v>71067</v>
      </c>
      <c r="F10" s="1219">
        <v>91090</v>
      </c>
      <c r="G10" s="1219">
        <v>195989</v>
      </c>
      <c r="H10" s="1219">
        <v>236670</v>
      </c>
      <c r="I10" s="1219">
        <v>435996</v>
      </c>
      <c r="J10" s="1219">
        <v>6824083</v>
      </c>
      <c r="K10" s="1219">
        <v>41416</v>
      </c>
      <c r="L10" s="1219">
        <v>257166</v>
      </c>
      <c r="M10" s="1219">
        <v>1336</v>
      </c>
      <c r="N10" s="1219">
        <v>16737</v>
      </c>
      <c r="O10" s="1219">
        <v>2444717</v>
      </c>
      <c r="P10" s="1219">
        <v>742</v>
      </c>
      <c r="Q10" s="1219">
        <v>11747</v>
      </c>
      <c r="R10" s="1219">
        <v>222065</v>
      </c>
      <c r="S10" s="1219">
        <v>117461</v>
      </c>
      <c r="T10" s="1219">
        <f>SUM(C10:S10)</f>
        <v>11183799</v>
      </c>
      <c r="U10" s="1196">
        <v>12472514</v>
      </c>
      <c r="V10" s="1209">
        <f t="shared" si="0"/>
        <v>-1288715</v>
      </c>
      <c r="W10" s="1210">
        <f t="shared" si="1"/>
        <v>-0.10332439795216906</v>
      </c>
    </row>
    <row r="11" spans="1:23" ht="20.100000000000001" customHeight="1">
      <c r="A11" s="1217" t="s">
        <v>178</v>
      </c>
      <c r="B11" s="1218" t="s">
        <v>10</v>
      </c>
      <c r="C11" s="1219">
        <v>1316</v>
      </c>
      <c r="D11" s="1219">
        <v>124515</v>
      </c>
      <c r="E11" s="1219">
        <v>4150</v>
      </c>
      <c r="F11" s="1219">
        <v>12841</v>
      </c>
      <c r="G11" s="1219">
        <v>478669</v>
      </c>
      <c r="H11" s="1219">
        <v>41175</v>
      </c>
      <c r="I11" s="1219">
        <v>352971</v>
      </c>
      <c r="J11" s="1219">
        <v>3081410</v>
      </c>
      <c r="K11" s="1219">
        <v>10617</v>
      </c>
      <c r="L11" s="1219">
        <v>135921</v>
      </c>
      <c r="M11" s="1219">
        <v>102</v>
      </c>
      <c r="N11" s="1219">
        <v>13338</v>
      </c>
      <c r="O11" s="1219">
        <v>730506</v>
      </c>
      <c r="P11" s="1219">
        <v>763</v>
      </c>
      <c r="Q11" s="1219">
        <v>2309</v>
      </c>
      <c r="R11" s="1219">
        <v>83207</v>
      </c>
      <c r="S11" s="1219">
        <v>31591</v>
      </c>
      <c r="T11" s="1219">
        <f>SUM(C11:S11)</f>
        <v>5105401</v>
      </c>
      <c r="U11" s="1196">
        <v>7445680</v>
      </c>
      <c r="V11" s="1209">
        <f t="shared" si="0"/>
        <v>-2340279</v>
      </c>
      <c r="W11" s="1210">
        <f t="shared" si="1"/>
        <v>-0.3143136691343168</v>
      </c>
    </row>
    <row r="12" spans="1:23" ht="20.100000000000001" customHeight="1">
      <c r="A12" s="1217" t="s">
        <v>179</v>
      </c>
      <c r="B12" s="1218" t="s">
        <v>11</v>
      </c>
      <c r="C12" s="1219">
        <v>139047</v>
      </c>
      <c r="D12" s="1219">
        <v>70537</v>
      </c>
      <c r="E12" s="1219">
        <v>9496</v>
      </c>
      <c r="F12" s="1219">
        <v>81624</v>
      </c>
      <c r="G12" s="1219">
        <v>232258</v>
      </c>
      <c r="H12" s="1219">
        <v>196972</v>
      </c>
      <c r="I12" s="1219">
        <v>612359</v>
      </c>
      <c r="J12" s="1219">
        <v>6541036</v>
      </c>
      <c r="K12" s="1219">
        <v>6238</v>
      </c>
      <c r="L12" s="1219">
        <v>119978</v>
      </c>
      <c r="M12" s="1219">
        <v>1072</v>
      </c>
      <c r="N12" s="1219">
        <v>11344</v>
      </c>
      <c r="O12" s="1219">
        <v>3399383</v>
      </c>
      <c r="P12" s="1219">
        <v>1154</v>
      </c>
      <c r="Q12" s="1219">
        <v>6479</v>
      </c>
      <c r="R12" s="1219">
        <v>30839</v>
      </c>
      <c r="S12" s="1219">
        <v>22686</v>
      </c>
      <c r="T12" s="1219">
        <f>SUM(C12:S12)</f>
        <v>11482502</v>
      </c>
      <c r="U12" s="1196">
        <v>17876044</v>
      </c>
      <c r="V12" s="1209">
        <f t="shared" si="0"/>
        <v>-6393542</v>
      </c>
      <c r="W12" s="1210">
        <f t="shared" si="1"/>
        <v>-0.35765978199650883</v>
      </c>
    </row>
    <row r="13" spans="1:23" ht="20.100000000000001" customHeight="1">
      <c r="A13" s="1217" t="s">
        <v>180</v>
      </c>
      <c r="B13" s="1218" t="s">
        <v>13</v>
      </c>
      <c r="C13" s="1219">
        <v>26949</v>
      </c>
      <c r="D13" s="1219">
        <v>130846</v>
      </c>
      <c r="E13" s="1219">
        <v>161095</v>
      </c>
      <c r="F13" s="1219">
        <v>247500</v>
      </c>
      <c r="G13" s="1219">
        <v>544441</v>
      </c>
      <c r="H13" s="1219">
        <v>421428</v>
      </c>
      <c r="I13" s="1219">
        <v>490665</v>
      </c>
      <c r="J13" s="1219">
        <v>8916183</v>
      </c>
      <c r="K13" s="1219">
        <v>3311</v>
      </c>
      <c r="L13" s="1219">
        <v>413120</v>
      </c>
      <c r="M13" s="1219">
        <v>2820</v>
      </c>
      <c r="N13" s="1219">
        <v>68290</v>
      </c>
      <c r="O13" s="1219">
        <v>5573860</v>
      </c>
      <c r="P13" s="1219">
        <v>1787</v>
      </c>
      <c r="Q13" s="1219">
        <v>1746</v>
      </c>
      <c r="R13" s="1219">
        <v>157437</v>
      </c>
      <c r="S13" s="1219">
        <v>375805</v>
      </c>
      <c r="T13" s="1219">
        <f t="shared" ref="T13:T28" si="2">SUM(C13:S13)</f>
        <v>17537283</v>
      </c>
      <c r="U13" s="1196">
        <v>11920826</v>
      </c>
      <c r="V13" s="1209">
        <f t="shared" si="0"/>
        <v>5616457</v>
      </c>
      <c r="W13" s="1210">
        <f t="shared" si="1"/>
        <v>0.47114663027545239</v>
      </c>
    </row>
    <row r="14" spans="1:23" ht="20.100000000000001" customHeight="1">
      <c r="A14" s="1217" t="s">
        <v>44</v>
      </c>
      <c r="B14" s="1218" t="s">
        <v>14</v>
      </c>
      <c r="C14" s="1219">
        <v>93882</v>
      </c>
      <c r="D14" s="1219">
        <v>243226</v>
      </c>
      <c r="E14" s="1219">
        <v>184400</v>
      </c>
      <c r="F14" s="1219">
        <v>21983</v>
      </c>
      <c r="G14" s="1219">
        <v>204601</v>
      </c>
      <c r="H14" s="1219">
        <v>876731</v>
      </c>
      <c r="I14" s="1219">
        <v>629910</v>
      </c>
      <c r="J14" s="1219">
        <v>7162749</v>
      </c>
      <c r="K14" s="1219">
        <v>72369</v>
      </c>
      <c r="L14" s="1219">
        <v>117425</v>
      </c>
      <c r="M14" s="1219">
        <v>1875</v>
      </c>
      <c r="N14" s="1219">
        <v>82219</v>
      </c>
      <c r="O14" s="1219">
        <v>1241814</v>
      </c>
      <c r="P14" s="1219">
        <v>42427</v>
      </c>
      <c r="Q14" s="1219">
        <v>9899</v>
      </c>
      <c r="R14" s="1219">
        <v>95806</v>
      </c>
      <c r="S14" s="1219">
        <v>368978</v>
      </c>
      <c r="T14" s="1219">
        <f t="shared" si="2"/>
        <v>11450294</v>
      </c>
      <c r="U14" s="1196">
        <v>13755920</v>
      </c>
      <c r="V14" s="1209">
        <f t="shared" si="0"/>
        <v>-2305626</v>
      </c>
      <c r="W14" s="1210">
        <f t="shared" si="1"/>
        <v>-0.16760972730286305</v>
      </c>
    </row>
    <row r="15" spans="1:23" s="1214" customFormat="1" ht="20.100000000000001" customHeight="1">
      <c r="A15" s="1211" t="s">
        <v>183</v>
      </c>
      <c r="B15" s="1212" t="s">
        <v>16</v>
      </c>
      <c r="C15" s="1213">
        <v>32982</v>
      </c>
      <c r="D15" s="1213">
        <v>222143</v>
      </c>
      <c r="E15" s="1213">
        <v>110983</v>
      </c>
      <c r="F15" s="1213">
        <v>8091</v>
      </c>
      <c r="G15" s="1213">
        <v>80221</v>
      </c>
      <c r="H15" s="1213">
        <v>95754</v>
      </c>
      <c r="I15" s="1213">
        <v>327593</v>
      </c>
      <c r="J15" s="1213">
        <v>5554349</v>
      </c>
      <c r="K15" s="1213">
        <v>30335</v>
      </c>
      <c r="L15" s="1213">
        <v>53253</v>
      </c>
      <c r="M15" s="1213">
        <v>7346</v>
      </c>
      <c r="N15" s="1213">
        <v>18345</v>
      </c>
      <c r="O15" s="1213">
        <v>658412</v>
      </c>
      <c r="P15" s="1213">
        <v>35847</v>
      </c>
      <c r="Q15" s="1213">
        <v>3696</v>
      </c>
      <c r="R15" s="1213">
        <v>127877</v>
      </c>
      <c r="S15" s="1213">
        <v>2988</v>
      </c>
      <c r="T15" s="1213">
        <f t="shared" si="2"/>
        <v>7370215</v>
      </c>
      <c r="U15" s="1214">
        <v>6948582</v>
      </c>
      <c r="V15" s="1209">
        <f t="shared" si="0"/>
        <v>421633</v>
      </c>
      <c r="W15" s="1210">
        <f t="shared" si="1"/>
        <v>6.0678998966983477E-2</v>
      </c>
    </row>
    <row r="16" spans="1:23" ht="20.100000000000001" customHeight="1">
      <c r="A16" s="920" t="s">
        <v>200</v>
      </c>
      <c r="B16" s="921" t="s">
        <v>18</v>
      </c>
      <c r="C16" s="1219">
        <v>771</v>
      </c>
      <c r="D16" s="1219">
        <v>56810</v>
      </c>
      <c r="E16" s="1219">
        <v>6592</v>
      </c>
      <c r="F16" s="1219">
        <v>7126</v>
      </c>
      <c r="G16" s="1219">
        <v>86855</v>
      </c>
      <c r="H16" s="1219">
        <v>57135</v>
      </c>
      <c r="I16" s="1219">
        <v>273721</v>
      </c>
      <c r="J16" s="1219">
        <v>1915728</v>
      </c>
      <c r="K16" s="1219">
        <v>12638</v>
      </c>
      <c r="L16" s="1219">
        <v>27224</v>
      </c>
      <c r="M16" s="1219">
        <v>143</v>
      </c>
      <c r="N16" s="1219">
        <v>9309</v>
      </c>
      <c r="O16" s="1219">
        <v>742497</v>
      </c>
      <c r="P16" s="1219">
        <v>5829</v>
      </c>
      <c r="Q16" s="1219">
        <v>2039</v>
      </c>
      <c r="R16" s="1219">
        <v>6379</v>
      </c>
      <c r="S16" s="1219">
        <v>44448</v>
      </c>
      <c r="T16" s="1219">
        <f t="shared" si="2"/>
        <v>3255244</v>
      </c>
      <c r="U16" s="1196">
        <v>2100384</v>
      </c>
      <c r="V16" s="1209">
        <f t="shared" si="0"/>
        <v>1154860</v>
      </c>
      <c r="W16" s="1210">
        <f t="shared" si="1"/>
        <v>0.54983279247985128</v>
      </c>
    </row>
    <row r="17" spans="1:27" ht="20.100000000000001" customHeight="1">
      <c r="A17" s="1217" t="s">
        <v>184</v>
      </c>
      <c r="B17" s="1218" t="s">
        <v>20</v>
      </c>
      <c r="C17" s="1219">
        <v>37801</v>
      </c>
      <c r="D17" s="1219">
        <v>119491</v>
      </c>
      <c r="E17" s="1219">
        <v>62518</v>
      </c>
      <c r="F17" s="1219">
        <v>14883</v>
      </c>
      <c r="G17" s="1219">
        <v>140550</v>
      </c>
      <c r="H17" s="1219">
        <v>93772</v>
      </c>
      <c r="I17" s="1219">
        <v>286281</v>
      </c>
      <c r="J17" s="1219">
        <v>3935209</v>
      </c>
      <c r="K17" s="1219">
        <v>10520</v>
      </c>
      <c r="L17" s="1219">
        <v>95846</v>
      </c>
      <c r="M17" s="1219">
        <v>215</v>
      </c>
      <c r="N17" s="1219">
        <v>21576</v>
      </c>
      <c r="O17" s="1219">
        <v>2530905</v>
      </c>
      <c r="P17" s="1219">
        <v>1422</v>
      </c>
      <c r="Q17" s="1219">
        <v>1827</v>
      </c>
      <c r="R17" s="1219">
        <v>131969</v>
      </c>
      <c r="S17" s="1219">
        <v>5725</v>
      </c>
      <c r="T17" s="1219">
        <f t="shared" si="2"/>
        <v>7490510</v>
      </c>
      <c r="U17" s="1196">
        <v>8699292</v>
      </c>
      <c r="V17" s="1209">
        <f t="shared" si="0"/>
        <v>-1208782</v>
      </c>
      <c r="W17" s="1210">
        <f t="shared" si="1"/>
        <v>-0.13895176756913091</v>
      </c>
      <c r="X17" s="1196"/>
      <c r="Y17" s="1196"/>
      <c r="Z17" s="1196"/>
      <c r="AA17" s="1196"/>
    </row>
    <row r="18" spans="1:27" ht="20.100000000000001" customHeight="1">
      <c r="A18" s="1217" t="s">
        <v>45</v>
      </c>
      <c r="B18" s="1218" t="s">
        <v>21</v>
      </c>
      <c r="C18" s="1219">
        <v>0</v>
      </c>
      <c r="D18" s="1219">
        <v>38955</v>
      </c>
      <c r="E18" s="1219">
        <v>48944</v>
      </c>
      <c r="F18" s="1219">
        <v>10204</v>
      </c>
      <c r="G18" s="1219">
        <v>70505</v>
      </c>
      <c r="H18" s="1219">
        <v>34473</v>
      </c>
      <c r="I18" s="1219">
        <v>75561</v>
      </c>
      <c r="J18" s="1219">
        <v>480675</v>
      </c>
      <c r="K18" s="1219">
        <v>10905</v>
      </c>
      <c r="L18" s="1219">
        <v>239033</v>
      </c>
      <c r="M18" s="1219">
        <v>117</v>
      </c>
      <c r="N18" s="1219">
        <v>4620</v>
      </c>
      <c r="O18" s="1219">
        <v>263577</v>
      </c>
      <c r="P18" s="1219">
        <v>14</v>
      </c>
      <c r="Q18" s="1219">
        <v>374</v>
      </c>
      <c r="R18" s="1219">
        <v>80865</v>
      </c>
      <c r="S18" s="1219">
        <v>3499</v>
      </c>
      <c r="T18" s="1219">
        <f t="shared" si="2"/>
        <v>1362321</v>
      </c>
      <c r="U18" s="1196">
        <v>2590968</v>
      </c>
      <c r="V18" s="1209">
        <f t="shared" si="0"/>
        <v>-1228647</v>
      </c>
      <c r="W18" s="1210">
        <f t="shared" si="1"/>
        <v>-0.47420384968089146</v>
      </c>
      <c r="X18" s="1196"/>
      <c r="Y18" s="1196"/>
      <c r="Z18" s="1196"/>
      <c r="AA18" s="1196"/>
    </row>
    <row r="19" spans="1:27" ht="20.100000000000001" customHeight="1">
      <c r="A19" s="1217" t="s">
        <v>185</v>
      </c>
      <c r="B19" s="1218" t="s">
        <v>23</v>
      </c>
      <c r="C19" s="1219">
        <v>7628</v>
      </c>
      <c r="D19" s="1219">
        <v>67612</v>
      </c>
      <c r="E19" s="1219">
        <v>82905</v>
      </c>
      <c r="F19" s="1219">
        <v>14319</v>
      </c>
      <c r="G19" s="1219">
        <v>45608</v>
      </c>
      <c r="H19" s="1219">
        <v>29614</v>
      </c>
      <c r="I19" s="1219">
        <v>45514</v>
      </c>
      <c r="J19" s="1219">
        <v>1511706</v>
      </c>
      <c r="K19" s="1219">
        <v>345</v>
      </c>
      <c r="L19" s="1219">
        <v>21697</v>
      </c>
      <c r="M19" s="1219">
        <v>44</v>
      </c>
      <c r="N19" s="1219">
        <v>2935</v>
      </c>
      <c r="O19" s="1219">
        <v>461287</v>
      </c>
      <c r="P19" s="1219">
        <v>21965</v>
      </c>
      <c r="Q19" s="1219">
        <v>344</v>
      </c>
      <c r="R19" s="1219">
        <v>278272</v>
      </c>
      <c r="S19" s="1219">
        <v>2518</v>
      </c>
      <c r="T19" s="1219">
        <f t="shared" si="2"/>
        <v>2594313</v>
      </c>
      <c r="U19" s="1196">
        <v>3046535</v>
      </c>
      <c r="V19" s="1209">
        <f t="shared" si="0"/>
        <v>-452222</v>
      </c>
      <c r="W19" s="1210">
        <f t="shared" si="1"/>
        <v>-0.14843814366156963</v>
      </c>
      <c r="X19" s="1196"/>
      <c r="Y19" s="1196"/>
      <c r="Z19" s="1196"/>
      <c r="AA19" s="1196"/>
    </row>
    <row r="20" spans="1:27" ht="20.100000000000001" customHeight="1">
      <c r="A20" s="1217" t="s">
        <v>24</v>
      </c>
      <c r="B20" s="1218" t="s">
        <v>25</v>
      </c>
      <c r="C20" s="1219">
        <v>1767</v>
      </c>
      <c r="D20" s="1219">
        <v>99814</v>
      </c>
      <c r="E20" s="1219">
        <v>51819</v>
      </c>
      <c r="F20" s="1219">
        <v>7210</v>
      </c>
      <c r="G20" s="1219">
        <v>61847</v>
      </c>
      <c r="H20" s="1219">
        <v>34955</v>
      </c>
      <c r="I20" s="1219">
        <v>203560</v>
      </c>
      <c r="J20" s="1219">
        <v>2174439</v>
      </c>
      <c r="K20" s="1219">
        <v>17678</v>
      </c>
      <c r="L20" s="1219">
        <v>88937</v>
      </c>
      <c r="M20" s="1219">
        <v>469</v>
      </c>
      <c r="N20" s="1219">
        <v>10125</v>
      </c>
      <c r="O20" s="1219">
        <v>342468</v>
      </c>
      <c r="P20" s="1219">
        <v>1300</v>
      </c>
      <c r="Q20" s="1219">
        <v>1095</v>
      </c>
      <c r="R20" s="1219">
        <v>74594</v>
      </c>
      <c r="S20" s="1219">
        <v>3754</v>
      </c>
      <c r="T20" s="1219">
        <f t="shared" si="2"/>
        <v>3175831</v>
      </c>
      <c r="U20" s="1196">
        <v>3668805</v>
      </c>
      <c r="V20" s="1209">
        <f t="shared" si="0"/>
        <v>-492974</v>
      </c>
      <c r="W20" s="1210">
        <f t="shared" si="1"/>
        <v>-0.13436909293353014</v>
      </c>
      <c r="X20" s="1196"/>
      <c r="Y20" s="1196"/>
      <c r="Z20" s="1196"/>
      <c r="AA20" s="1196"/>
    </row>
    <row r="21" spans="1:27" ht="20.100000000000001" customHeight="1">
      <c r="A21" s="1217" t="s">
        <v>187</v>
      </c>
      <c r="B21" s="1218" t="s">
        <v>26</v>
      </c>
      <c r="C21" s="1219">
        <v>18619</v>
      </c>
      <c r="D21" s="1219">
        <v>41608</v>
      </c>
      <c r="E21" s="1219">
        <v>12864</v>
      </c>
      <c r="F21" s="1219">
        <v>10044</v>
      </c>
      <c r="G21" s="1219">
        <v>32828</v>
      </c>
      <c r="H21" s="1219">
        <v>16431</v>
      </c>
      <c r="I21" s="1219">
        <v>98374</v>
      </c>
      <c r="J21" s="1219">
        <v>1292669</v>
      </c>
      <c r="K21" s="1219">
        <v>8678</v>
      </c>
      <c r="L21" s="1219">
        <v>22064</v>
      </c>
      <c r="M21" s="1219">
        <v>0</v>
      </c>
      <c r="N21" s="1219">
        <v>5041</v>
      </c>
      <c r="O21" s="1219">
        <v>170367</v>
      </c>
      <c r="P21" s="1219">
        <v>139</v>
      </c>
      <c r="Q21" s="1219">
        <v>129</v>
      </c>
      <c r="R21" s="1219">
        <v>17636</v>
      </c>
      <c r="S21" s="1219">
        <v>17650</v>
      </c>
      <c r="T21" s="1219">
        <f t="shared" si="2"/>
        <v>1765141</v>
      </c>
      <c r="U21" s="1196">
        <v>2806822</v>
      </c>
      <c r="V21" s="1209">
        <f t="shared" si="0"/>
        <v>-1041681</v>
      </c>
      <c r="W21" s="1210">
        <f t="shared" si="1"/>
        <v>-0.37112470972509121</v>
      </c>
      <c r="X21" s="1196"/>
      <c r="Y21" s="1196"/>
      <c r="Z21" s="1196"/>
      <c r="AA21" s="1196"/>
    </row>
    <row r="22" spans="1:27" ht="20.100000000000001" customHeight="1">
      <c r="A22" s="1217" t="s">
        <v>27</v>
      </c>
      <c r="B22" s="1218" t="s">
        <v>28</v>
      </c>
      <c r="C22" s="1219">
        <v>18013</v>
      </c>
      <c r="D22" s="1219">
        <v>151107</v>
      </c>
      <c r="E22" s="1219">
        <v>15017</v>
      </c>
      <c r="F22" s="1219">
        <v>36565</v>
      </c>
      <c r="G22" s="1219">
        <v>98067</v>
      </c>
      <c r="H22" s="1219">
        <v>36185</v>
      </c>
      <c r="I22" s="1219">
        <v>149861</v>
      </c>
      <c r="J22" s="1219">
        <v>2374983</v>
      </c>
      <c r="K22" s="1219">
        <v>10800</v>
      </c>
      <c r="L22" s="1219">
        <v>28623</v>
      </c>
      <c r="M22" s="1219">
        <v>163</v>
      </c>
      <c r="N22" s="1219">
        <v>50735</v>
      </c>
      <c r="O22" s="1219">
        <v>1043131</v>
      </c>
      <c r="P22" s="1219">
        <v>2475</v>
      </c>
      <c r="Q22" s="1219">
        <v>14571</v>
      </c>
      <c r="R22" s="1219">
        <v>60783</v>
      </c>
      <c r="S22" s="1219">
        <v>48622</v>
      </c>
      <c r="T22" s="1219">
        <f t="shared" si="2"/>
        <v>4139701</v>
      </c>
      <c r="U22" s="1196">
        <v>9583216</v>
      </c>
      <c r="V22" s="1209">
        <f t="shared" si="0"/>
        <v>-5443515</v>
      </c>
      <c r="W22" s="1210">
        <f t="shared" si="1"/>
        <v>-0.56802591113463374</v>
      </c>
      <c r="X22" s="1196"/>
      <c r="Y22" s="1196"/>
      <c r="Z22" s="1196"/>
      <c r="AA22" s="1196"/>
    </row>
    <row r="23" spans="1:27" ht="20.100000000000001" customHeight="1">
      <c r="A23" s="1217" t="s">
        <v>188</v>
      </c>
      <c r="B23" s="1218" t="s">
        <v>189</v>
      </c>
      <c r="C23" s="1219">
        <v>3291</v>
      </c>
      <c r="D23" s="1219">
        <v>43935</v>
      </c>
      <c r="E23" s="1219">
        <v>1951</v>
      </c>
      <c r="F23" s="1219">
        <v>20292</v>
      </c>
      <c r="G23" s="1219">
        <v>92645</v>
      </c>
      <c r="H23" s="1219">
        <v>37771</v>
      </c>
      <c r="I23" s="1219">
        <v>94068</v>
      </c>
      <c r="J23" s="1219">
        <v>1588995</v>
      </c>
      <c r="K23" s="1219">
        <v>768</v>
      </c>
      <c r="L23" s="1219">
        <v>56679</v>
      </c>
      <c r="M23" s="1219">
        <v>1397</v>
      </c>
      <c r="N23" s="1219">
        <v>8470</v>
      </c>
      <c r="O23" s="1219">
        <v>428462</v>
      </c>
      <c r="P23" s="1219">
        <v>99</v>
      </c>
      <c r="Q23" s="1219">
        <v>401</v>
      </c>
      <c r="R23" s="1219">
        <v>91046</v>
      </c>
      <c r="S23" s="1219">
        <v>4590</v>
      </c>
      <c r="T23" s="1219">
        <f t="shared" si="2"/>
        <v>2474860</v>
      </c>
      <c r="U23" s="1196">
        <v>3254728</v>
      </c>
      <c r="V23" s="1209">
        <f t="shared" si="0"/>
        <v>-779868</v>
      </c>
      <c r="W23" s="1210">
        <f t="shared" si="1"/>
        <v>-0.23961080618718369</v>
      </c>
      <c r="X23" s="1196"/>
      <c r="Y23" s="1196"/>
      <c r="Z23" s="1196"/>
      <c r="AA23" s="1196"/>
    </row>
    <row r="24" spans="1:27" ht="20.100000000000001" customHeight="1">
      <c r="A24" s="1217" t="s">
        <v>190</v>
      </c>
      <c r="B24" s="1218" t="s">
        <v>295</v>
      </c>
      <c r="C24" s="1219">
        <v>12914</v>
      </c>
      <c r="D24" s="1219">
        <v>64148</v>
      </c>
      <c r="E24" s="1219">
        <v>30803</v>
      </c>
      <c r="F24" s="1219">
        <v>21055</v>
      </c>
      <c r="G24" s="1219">
        <v>214655</v>
      </c>
      <c r="H24" s="1219">
        <v>39162</v>
      </c>
      <c r="I24" s="1219">
        <v>140673</v>
      </c>
      <c r="J24" s="1219">
        <v>1936629</v>
      </c>
      <c r="K24" s="1219">
        <v>5848</v>
      </c>
      <c r="L24" s="1219">
        <v>43397</v>
      </c>
      <c r="M24" s="1219">
        <v>3141</v>
      </c>
      <c r="N24" s="1219">
        <v>19955</v>
      </c>
      <c r="O24" s="1219">
        <v>1655965</v>
      </c>
      <c r="P24" s="1219">
        <v>9698</v>
      </c>
      <c r="Q24" s="1219">
        <v>1253</v>
      </c>
      <c r="R24" s="1219">
        <v>20414</v>
      </c>
      <c r="S24" s="1219">
        <v>12413</v>
      </c>
      <c r="T24" s="1219">
        <f t="shared" si="2"/>
        <v>4232123</v>
      </c>
      <c r="U24" s="1196">
        <v>4991612</v>
      </c>
      <c r="V24" s="1209">
        <f t="shared" si="0"/>
        <v>-759489</v>
      </c>
      <c r="W24" s="1210">
        <f t="shared" si="1"/>
        <v>-0.15215305195996803</v>
      </c>
      <c r="X24" s="1196"/>
      <c r="Y24" s="1196"/>
      <c r="Z24" s="1196"/>
      <c r="AA24" s="1196"/>
    </row>
    <row r="25" spans="1:27" s="1196" customFormat="1" ht="20.100000000000001" customHeight="1">
      <c r="A25" s="1217" t="s">
        <v>277</v>
      </c>
      <c r="B25" s="1218" t="s">
        <v>33</v>
      </c>
      <c r="C25" s="1219">
        <v>2009</v>
      </c>
      <c r="D25" s="1219">
        <v>136095</v>
      </c>
      <c r="E25" s="1219">
        <v>20598</v>
      </c>
      <c r="F25" s="1219">
        <v>44632</v>
      </c>
      <c r="G25" s="1219">
        <v>120166</v>
      </c>
      <c r="H25" s="1219">
        <v>40735</v>
      </c>
      <c r="I25" s="1219">
        <v>72960</v>
      </c>
      <c r="J25" s="1219">
        <v>1730625</v>
      </c>
      <c r="K25" s="1219">
        <v>44908</v>
      </c>
      <c r="L25" s="1219">
        <v>63779</v>
      </c>
      <c r="M25" s="1219">
        <v>4</v>
      </c>
      <c r="N25" s="1219">
        <v>2402</v>
      </c>
      <c r="O25" s="1219">
        <v>372087</v>
      </c>
      <c r="P25" s="1219">
        <v>4084</v>
      </c>
      <c r="Q25" s="1219">
        <v>286</v>
      </c>
      <c r="R25" s="1219">
        <v>0</v>
      </c>
      <c r="S25" s="1219">
        <v>5144</v>
      </c>
      <c r="T25" s="1219">
        <f t="shared" si="2"/>
        <v>2660514</v>
      </c>
      <c r="U25" s="1196">
        <v>2660514</v>
      </c>
      <c r="V25" s="1209">
        <f t="shared" si="0"/>
        <v>0</v>
      </c>
      <c r="W25" s="1210">
        <f t="shared" si="1"/>
        <v>0</v>
      </c>
      <c r="Z25" s="1196" t="s">
        <v>1099</v>
      </c>
      <c r="AA25" s="1196">
        <v>733198</v>
      </c>
    </row>
    <row r="26" spans="1:27" ht="20.100000000000001" customHeight="1">
      <c r="A26" s="1217" t="s">
        <v>34</v>
      </c>
      <c r="B26" s="1218" t="s">
        <v>35</v>
      </c>
      <c r="C26" s="1219">
        <v>470</v>
      </c>
      <c r="D26" s="1219">
        <v>25064</v>
      </c>
      <c r="E26" s="1219">
        <v>21392</v>
      </c>
      <c r="F26" s="1219">
        <v>23629</v>
      </c>
      <c r="G26" s="1219">
        <v>105293</v>
      </c>
      <c r="H26" s="1219">
        <v>8437</v>
      </c>
      <c r="I26" s="1219">
        <v>91267</v>
      </c>
      <c r="J26" s="1219">
        <v>979359</v>
      </c>
      <c r="K26" s="1219">
        <v>6334</v>
      </c>
      <c r="L26" s="1219">
        <v>29140</v>
      </c>
      <c r="M26" s="1219">
        <v>118</v>
      </c>
      <c r="N26" s="1219">
        <v>3503</v>
      </c>
      <c r="O26" s="1219">
        <v>1821718</v>
      </c>
      <c r="P26" s="1219">
        <v>17622</v>
      </c>
      <c r="Q26" s="1219">
        <v>218</v>
      </c>
      <c r="R26" s="1219">
        <v>22463</v>
      </c>
      <c r="S26" s="1219">
        <v>2672</v>
      </c>
      <c r="T26" s="1219">
        <f t="shared" si="2"/>
        <v>3158699</v>
      </c>
      <c r="U26" s="1196">
        <v>1405535</v>
      </c>
      <c r="V26" s="1209">
        <f t="shared" si="0"/>
        <v>1753164</v>
      </c>
      <c r="W26" s="1210">
        <f t="shared" si="1"/>
        <v>1.2473285972956916</v>
      </c>
      <c r="X26" s="1196"/>
      <c r="Y26" s="1196"/>
      <c r="Z26" s="1196"/>
      <c r="AA26" s="1196"/>
    </row>
    <row r="27" spans="1:27" ht="20.100000000000001" customHeight="1" thickBot="1">
      <c r="A27" s="1217" t="s">
        <v>36</v>
      </c>
      <c r="B27" s="1218" t="s">
        <v>37</v>
      </c>
      <c r="C27" s="1220">
        <v>146</v>
      </c>
      <c r="D27" s="1220">
        <v>2701</v>
      </c>
      <c r="E27" s="1220">
        <v>121</v>
      </c>
      <c r="F27" s="1220">
        <v>740</v>
      </c>
      <c r="G27" s="1220">
        <v>15930</v>
      </c>
      <c r="H27" s="1220">
        <v>2525</v>
      </c>
      <c r="I27" s="1220">
        <v>26066</v>
      </c>
      <c r="J27" s="1220">
        <v>185602</v>
      </c>
      <c r="K27" s="1220">
        <v>216</v>
      </c>
      <c r="L27" s="1220">
        <v>14038</v>
      </c>
      <c r="M27" s="1220">
        <v>5</v>
      </c>
      <c r="N27" s="1220">
        <v>489</v>
      </c>
      <c r="O27" s="1220">
        <v>154971</v>
      </c>
      <c r="P27" s="1220">
        <v>0</v>
      </c>
      <c r="Q27" s="1220">
        <v>8</v>
      </c>
      <c r="R27" s="1220">
        <v>433</v>
      </c>
      <c r="S27" s="1220">
        <v>19269</v>
      </c>
      <c r="T27" s="1220">
        <f t="shared" si="2"/>
        <v>423260</v>
      </c>
      <c r="U27" s="1196">
        <v>1594031</v>
      </c>
      <c r="V27" s="1209">
        <f t="shared" si="0"/>
        <v>-1170771</v>
      </c>
      <c r="W27" s="1210">
        <f t="shared" si="1"/>
        <v>-0.73447191428523029</v>
      </c>
      <c r="X27" s="1196"/>
      <c r="Y27" s="1196"/>
      <c r="Z27" s="1196"/>
      <c r="AA27" s="1196"/>
    </row>
    <row r="28" spans="1:27" ht="20.100000000000001" customHeight="1">
      <c r="A28" s="1221" t="s">
        <v>66</v>
      </c>
      <c r="B28" s="1222" t="s">
        <v>39</v>
      </c>
      <c r="C28" s="1223">
        <f>SUM(C8:C27)</f>
        <v>987690</v>
      </c>
      <c r="D28" s="1223">
        <f t="shared" ref="D28:S28" si="3">SUM(D8:D27)</f>
        <v>2806752</v>
      </c>
      <c r="E28" s="1223">
        <f t="shared" si="3"/>
        <v>1442399</v>
      </c>
      <c r="F28" s="1223">
        <f t="shared" si="3"/>
        <v>783090</v>
      </c>
      <c r="G28" s="1223">
        <f t="shared" si="3"/>
        <v>3354132</v>
      </c>
      <c r="H28" s="1223">
        <f t="shared" si="3"/>
        <v>3361293</v>
      </c>
      <c r="I28" s="1223">
        <f t="shared" si="3"/>
        <v>5926788</v>
      </c>
      <c r="J28" s="1223">
        <f t="shared" si="3"/>
        <v>87396086</v>
      </c>
      <c r="K28" s="1223">
        <f t="shared" si="3"/>
        <v>517666</v>
      </c>
      <c r="L28" s="1223">
        <f t="shared" si="3"/>
        <v>2710630</v>
      </c>
      <c r="M28" s="1223">
        <f t="shared" si="3"/>
        <v>54445</v>
      </c>
      <c r="N28" s="1223">
        <f t="shared" si="3"/>
        <v>549548</v>
      </c>
      <c r="O28" s="1223">
        <f t="shared" si="3"/>
        <v>33872838</v>
      </c>
      <c r="P28" s="1223">
        <f t="shared" si="3"/>
        <v>314348</v>
      </c>
      <c r="Q28" s="1223">
        <f t="shared" si="3"/>
        <v>124208</v>
      </c>
      <c r="R28" s="1223">
        <f>SUM(R8:R27)</f>
        <v>2747212</v>
      </c>
      <c r="S28" s="1223">
        <f t="shared" si="3"/>
        <v>1283838</v>
      </c>
      <c r="T28" s="1223">
        <f t="shared" si="2"/>
        <v>148232963</v>
      </c>
      <c r="U28" s="1196">
        <v>151359687</v>
      </c>
      <c r="V28" s="1209">
        <f t="shared" si="0"/>
        <v>-3126724</v>
      </c>
      <c r="W28" s="1210">
        <f t="shared" si="1"/>
        <v>-2.0657574430634228E-2</v>
      </c>
      <c r="X28" s="1196"/>
      <c r="Y28" s="1196"/>
      <c r="Z28" s="1196"/>
      <c r="AA28" s="1196"/>
    </row>
    <row r="29" spans="1:27" s="1196" customFormat="1" ht="20.45" customHeight="1">
      <c r="A29" s="1931" t="s">
        <v>1550</v>
      </c>
      <c r="B29" s="1931"/>
      <c r="C29" s="1931"/>
      <c r="D29" s="1931"/>
      <c r="V29" s="1209">
        <f t="shared" si="0"/>
        <v>0</v>
      </c>
    </row>
    <row r="30" spans="1:27" ht="14.25" hidden="1" customHeight="1">
      <c r="A30" s="1196"/>
      <c r="B30" s="1196"/>
      <c r="C30" s="1196"/>
      <c r="D30" s="1196"/>
      <c r="E30" s="1196"/>
      <c r="F30" s="1196"/>
      <c r="G30" s="1196"/>
      <c r="H30" s="1196"/>
      <c r="I30" s="1196"/>
      <c r="J30" s="1196"/>
      <c r="K30" s="1196"/>
      <c r="L30" s="1196"/>
      <c r="M30" s="1196"/>
      <c r="N30" s="1196"/>
      <c r="O30" s="1196"/>
      <c r="P30" s="1196"/>
      <c r="Q30" s="1196"/>
      <c r="R30" s="1196"/>
      <c r="S30" s="1196"/>
      <c r="T30" s="1196"/>
      <c r="U30" s="1196"/>
      <c r="V30" s="1209">
        <f t="shared" si="0"/>
        <v>0</v>
      </c>
      <c r="W30" s="1196"/>
      <c r="X30" s="1196"/>
      <c r="Y30" s="1196"/>
      <c r="Z30" s="1196"/>
      <c r="AA30" s="1196"/>
    </row>
    <row r="31" spans="1:27" ht="15.75" hidden="1">
      <c r="A31" s="1196"/>
      <c r="B31" s="1196" t="s">
        <v>1100</v>
      </c>
      <c r="C31" s="1196">
        <v>56837</v>
      </c>
      <c r="D31" s="1196">
        <v>158680</v>
      </c>
      <c r="E31" s="1196">
        <v>71067</v>
      </c>
      <c r="F31" s="1196">
        <v>91090</v>
      </c>
      <c r="G31" s="1196">
        <v>195989</v>
      </c>
      <c r="H31" s="1196">
        <v>236670</v>
      </c>
      <c r="I31" s="1196">
        <v>434961</v>
      </c>
      <c r="J31" s="1196">
        <v>6703436</v>
      </c>
      <c r="K31" s="1196">
        <v>41416</v>
      </c>
      <c r="L31" s="1196">
        <v>257166</v>
      </c>
      <c r="M31" s="1196">
        <v>1336</v>
      </c>
      <c r="N31" s="1196">
        <v>16737</v>
      </c>
      <c r="O31" s="1196">
        <v>2395401</v>
      </c>
      <c r="P31" s="1196">
        <v>742</v>
      </c>
      <c r="Q31" s="1196">
        <v>11747</v>
      </c>
      <c r="R31" s="1196">
        <v>222065</v>
      </c>
      <c r="S31" s="1196">
        <v>117051</v>
      </c>
      <c r="T31" s="1196"/>
      <c r="U31" s="1196"/>
      <c r="V31" s="1209">
        <f t="shared" si="0"/>
        <v>0</v>
      </c>
      <c r="W31" s="1196"/>
      <c r="X31" s="1196"/>
      <c r="Y31" s="1196"/>
      <c r="Z31" s="1196"/>
      <c r="AA31" s="1196"/>
    </row>
    <row r="32" spans="1:27" ht="15.75" hidden="1">
      <c r="A32" s="1196"/>
      <c r="B32" s="1196" t="s">
        <v>1101</v>
      </c>
      <c r="C32" s="1196"/>
      <c r="D32" s="1196"/>
      <c r="E32" s="1196"/>
      <c r="F32" s="1196"/>
      <c r="G32" s="1196"/>
      <c r="H32" s="1196"/>
      <c r="I32" s="1196">
        <v>1035</v>
      </c>
      <c r="J32" s="1196">
        <v>120647</v>
      </c>
      <c r="K32" s="1196"/>
      <c r="L32" s="1196"/>
      <c r="M32" s="1196"/>
      <c r="N32" s="1196"/>
      <c r="O32" s="1196">
        <v>49316</v>
      </c>
      <c r="P32" s="1196"/>
      <c r="Q32" s="1196"/>
      <c r="R32" s="1196"/>
      <c r="S32" s="1196">
        <v>410</v>
      </c>
      <c r="T32" s="1196"/>
      <c r="U32" s="1196"/>
      <c r="V32" s="1209">
        <f t="shared" si="0"/>
        <v>0</v>
      </c>
      <c r="W32" s="1196"/>
      <c r="X32" s="1196"/>
      <c r="Y32" s="1196"/>
      <c r="Z32" s="1196"/>
      <c r="AA32" s="1196"/>
    </row>
    <row r="33" spans="1:22" ht="15.75" hidden="1">
      <c r="A33" s="1196"/>
      <c r="B33" s="1196"/>
      <c r="C33" s="1196">
        <f>SUM(C31:C32)</f>
        <v>56837</v>
      </c>
      <c r="D33" s="1196">
        <f t="shared" ref="D33:S33" si="4">SUM(D31:D32)</f>
        <v>158680</v>
      </c>
      <c r="E33" s="1196">
        <f t="shared" si="4"/>
        <v>71067</v>
      </c>
      <c r="F33" s="1196">
        <f t="shared" si="4"/>
        <v>91090</v>
      </c>
      <c r="G33" s="1196">
        <f t="shared" si="4"/>
        <v>195989</v>
      </c>
      <c r="H33" s="1196">
        <f t="shared" si="4"/>
        <v>236670</v>
      </c>
      <c r="I33" s="1196">
        <f t="shared" si="4"/>
        <v>435996</v>
      </c>
      <c r="J33" s="1196">
        <f t="shared" si="4"/>
        <v>6824083</v>
      </c>
      <c r="K33" s="1196">
        <f t="shared" si="4"/>
        <v>41416</v>
      </c>
      <c r="L33" s="1196">
        <f t="shared" si="4"/>
        <v>257166</v>
      </c>
      <c r="M33" s="1196">
        <f t="shared" si="4"/>
        <v>1336</v>
      </c>
      <c r="N33" s="1196">
        <f t="shared" si="4"/>
        <v>16737</v>
      </c>
      <c r="O33" s="1196">
        <f t="shared" si="4"/>
        <v>2444717</v>
      </c>
      <c r="P33" s="1196">
        <f t="shared" si="4"/>
        <v>742</v>
      </c>
      <c r="Q33" s="1196">
        <f t="shared" si="4"/>
        <v>11747</v>
      </c>
      <c r="R33" s="1196">
        <f t="shared" si="4"/>
        <v>222065</v>
      </c>
      <c r="S33" s="1196">
        <f t="shared" si="4"/>
        <v>117461</v>
      </c>
      <c r="T33" s="1196"/>
      <c r="U33" s="1196"/>
      <c r="V33" s="1209">
        <f t="shared" si="0"/>
        <v>0</v>
      </c>
    </row>
    <row r="34" spans="1:22" ht="33" hidden="1" customHeight="1">
      <c r="A34" s="1207" t="s">
        <v>175</v>
      </c>
      <c r="B34" s="1208" t="s">
        <v>4</v>
      </c>
      <c r="C34" s="1224">
        <v>6657</v>
      </c>
      <c r="D34" s="1224">
        <v>603108</v>
      </c>
      <c r="E34" s="1224">
        <v>244466</v>
      </c>
      <c r="F34" s="1224">
        <v>221212</v>
      </c>
      <c r="G34" s="1224">
        <v>456930</v>
      </c>
      <c r="H34" s="1224">
        <v>303846</v>
      </c>
      <c r="I34" s="1224">
        <v>347090</v>
      </c>
      <c r="J34" s="1224">
        <v>8329057</v>
      </c>
      <c r="K34" s="1224">
        <v>153093</v>
      </c>
      <c r="L34" s="1224">
        <v>474278</v>
      </c>
      <c r="M34" s="1224">
        <v>5253</v>
      </c>
      <c r="N34" s="1224">
        <v>59132</v>
      </c>
      <c r="O34" s="1224">
        <v>3574424</v>
      </c>
      <c r="P34" s="1224">
        <v>5947</v>
      </c>
      <c r="Q34" s="1224">
        <v>6950</v>
      </c>
      <c r="R34" s="1224"/>
      <c r="S34" s="1224">
        <v>395319</v>
      </c>
      <c r="T34" s="1223">
        <f t="shared" ref="T34:T39" si="5">SUM(C34:S34)</f>
        <v>15186762</v>
      </c>
      <c r="U34" s="1196"/>
      <c r="V34" s="1209">
        <f t="shared" si="0"/>
        <v>15186762</v>
      </c>
    </row>
    <row r="35" spans="1:22" ht="33" hidden="1" customHeight="1">
      <c r="A35" s="1217" t="s">
        <v>1102</v>
      </c>
      <c r="B35" s="1218">
        <v>1435</v>
      </c>
      <c r="C35" s="1224">
        <v>14043</v>
      </c>
      <c r="D35" s="1224">
        <v>192668</v>
      </c>
      <c r="E35" s="1224">
        <v>224869</v>
      </c>
      <c r="F35" s="1224">
        <v>2499</v>
      </c>
      <c r="G35" s="1224">
        <v>210903</v>
      </c>
      <c r="H35" s="1224">
        <v>72619</v>
      </c>
      <c r="I35" s="1224">
        <v>666594</v>
      </c>
      <c r="J35" s="1224">
        <v>2525251</v>
      </c>
      <c r="K35" s="1224">
        <v>55259</v>
      </c>
      <c r="L35" s="1224"/>
      <c r="M35" s="1224">
        <v>602</v>
      </c>
      <c r="N35" s="1224">
        <v>67992</v>
      </c>
      <c r="O35" s="1224">
        <v>334979</v>
      </c>
      <c r="P35" s="1224">
        <v>21116</v>
      </c>
      <c r="Q35" s="1224">
        <v>12066</v>
      </c>
      <c r="R35" s="1224"/>
      <c r="S35" s="1224">
        <v>54837</v>
      </c>
      <c r="T35" s="1223">
        <f t="shared" si="5"/>
        <v>4456297</v>
      </c>
      <c r="U35" s="1196"/>
      <c r="V35" s="1209">
        <f t="shared" si="0"/>
        <v>4456297</v>
      </c>
    </row>
    <row r="36" spans="1:22" ht="33" hidden="1" customHeight="1">
      <c r="A36" s="1217" t="s">
        <v>740</v>
      </c>
      <c r="B36" s="1218"/>
      <c r="C36" s="1224">
        <v>149899</v>
      </c>
      <c r="D36" s="1224">
        <v>1410</v>
      </c>
      <c r="E36" s="1224"/>
      <c r="F36" s="1224">
        <v>5660</v>
      </c>
      <c r="G36" s="1224">
        <v>34101</v>
      </c>
      <c r="H36" s="1224">
        <v>50188</v>
      </c>
      <c r="I36" s="1224">
        <v>359250</v>
      </c>
      <c r="J36" s="1224">
        <v>3722195</v>
      </c>
      <c r="K36" s="1224">
        <v>24721</v>
      </c>
      <c r="L36" s="1224"/>
      <c r="M36" s="1224">
        <v>2500</v>
      </c>
      <c r="N36" s="1224">
        <v>42886</v>
      </c>
      <c r="O36" s="1224">
        <v>526119</v>
      </c>
      <c r="P36" s="1224">
        <v>54964</v>
      </c>
      <c r="Q36" s="1224">
        <v>4244</v>
      </c>
      <c r="R36" s="1224"/>
      <c r="S36" s="1224">
        <v>153718</v>
      </c>
      <c r="T36" s="1223">
        <f t="shared" si="5"/>
        <v>5131855</v>
      </c>
      <c r="U36" s="1196"/>
      <c r="V36" s="1209">
        <f t="shared" si="0"/>
        <v>5131855</v>
      </c>
    </row>
    <row r="37" spans="1:22" ht="33" hidden="1" customHeight="1">
      <c r="A37" s="1217" t="s">
        <v>741</v>
      </c>
      <c r="B37" s="1218"/>
      <c r="C37" s="1224">
        <v>0</v>
      </c>
      <c r="D37" s="1224">
        <v>0</v>
      </c>
      <c r="E37" s="1224">
        <v>0</v>
      </c>
      <c r="F37" s="1224">
        <v>4155</v>
      </c>
      <c r="G37" s="1224">
        <v>44270</v>
      </c>
      <c r="H37" s="1224">
        <v>156029</v>
      </c>
      <c r="I37" s="1224">
        <v>0</v>
      </c>
      <c r="J37" s="1224">
        <v>181986</v>
      </c>
      <c r="K37" s="1224">
        <v>0</v>
      </c>
      <c r="L37" s="1224">
        <v>3432</v>
      </c>
      <c r="M37" s="1224">
        <v>0</v>
      </c>
      <c r="N37" s="1224">
        <v>12276</v>
      </c>
      <c r="O37" s="1224">
        <v>82254</v>
      </c>
      <c r="P37" s="1224">
        <v>85</v>
      </c>
      <c r="Q37" s="1224">
        <v>8</v>
      </c>
      <c r="R37" s="1224"/>
      <c r="S37" s="1224">
        <v>0</v>
      </c>
      <c r="T37" s="1223">
        <f t="shared" si="5"/>
        <v>484495</v>
      </c>
      <c r="U37" s="1196"/>
      <c r="V37" s="1209">
        <f t="shared" si="0"/>
        <v>484495</v>
      </c>
    </row>
    <row r="38" spans="1:22" ht="33" hidden="1" customHeight="1">
      <c r="A38" s="1217" t="s">
        <v>176</v>
      </c>
      <c r="B38" s="1218" t="s">
        <v>6</v>
      </c>
      <c r="C38" s="1224">
        <v>305317</v>
      </c>
      <c r="D38" s="1224">
        <v>223346</v>
      </c>
      <c r="E38" s="1224">
        <v>96389</v>
      </c>
      <c r="F38" s="1224">
        <v>24919</v>
      </c>
      <c r="G38" s="1224">
        <v>83249</v>
      </c>
      <c r="H38" s="1224">
        <v>293635</v>
      </c>
      <c r="I38" s="1224">
        <v>893513</v>
      </c>
      <c r="J38" s="1224">
        <v>4555956</v>
      </c>
      <c r="K38" s="1224">
        <v>12</v>
      </c>
      <c r="L38" s="1224">
        <v>211967</v>
      </c>
      <c r="M38" s="1224">
        <v>1118</v>
      </c>
      <c r="N38" s="1224">
        <v>12422</v>
      </c>
      <c r="O38" s="1224">
        <v>1531572</v>
      </c>
      <c r="P38" s="1224">
        <v>6241</v>
      </c>
      <c r="Q38" s="1224">
        <v>2728</v>
      </c>
      <c r="R38" s="1224"/>
      <c r="S38" s="1224">
        <v>80560</v>
      </c>
      <c r="T38" s="1223">
        <f t="shared" si="5"/>
        <v>8322944</v>
      </c>
      <c r="U38" s="1196"/>
      <c r="V38" s="1209">
        <f t="shared" si="0"/>
        <v>8322944</v>
      </c>
    </row>
    <row r="39" spans="1:22" ht="33" hidden="1" customHeight="1">
      <c r="A39" s="1217" t="s">
        <v>742</v>
      </c>
      <c r="B39" s="1218"/>
      <c r="C39" s="1224">
        <v>6673</v>
      </c>
      <c r="D39" s="1224">
        <v>6017</v>
      </c>
      <c r="E39" s="1224">
        <v>40758</v>
      </c>
      <c r="F39" s="1224">
        <v>1568</v>
      </c>
      <c r="G39" s="1224">
        <v>8526</v>
      </c>
      <c r="H39" s="1224">
        <v>34777</v>
      </c>
      <c r="I39" s="1224">
        <v>31086</v>
      </c>
      <c r="J39" s="1224">
        <v>1251001</v>
      </c>
      <c r="K39" s="1224">
        <v>3718</v>
      </c>
      <c r="L39" s="1224">
        <v>7209</v>
      </c>
      <c r="M39" s="1224">
        <v>0</v>
      </c>
      <c r="N39" s="1224">
        <v>9388</v>
      </c>
      <c r="O39" s="1224">
        <v>174300</v>
      </c>
      <c r="P39" s="1224">
        <v>1145</v>
      </c>
      <c r="Q39" s="1224">
        <v>951</v>
      </c>
      <c r="R39" s="1224"/>
      <c r="S39" s="1224">
        <v>0</v>
      </c>
      <c r="T39" s="1223">
        <f t="shared" si="5"/>
        <v>1577117</v>
      </c>
      <c r="U39" s="1196"/>
      <c r="V39" s="1209">
        <f t="shared" si="0"/>
        <v>1577117</v>
      </c>
    </row>
    <row r="40" spans="1:22" ht="15.75" hidden="1">
      <c r="A40" s="1196"/>
      <c r="B40" s="1196"/>
      <c r="C40" s="1196"/>
      <c r="D40" s="1196"/>
      <c r="E40" s="1196"/>
      <c r="F40" s="1196"/>
      <c r="G40" s="1196"/>
      <c r="H40" s="1196"/>
      <c r="I40" s="1196"/>
      <c r="J40" s="1196"/>
      <c r="K40" s="1196"/>
      <c r="L40" s="1196"/>
      <c r="M40" s="1196"/>
      <c r="N40" s="1196"/>
      <c r="O40" s="1196"/>
      <c r="P40" s="1196"/>
      <c r="Q40" s="1196"/>
      <c r="R40" s="1196"/>
      <c r="S40" s="1196"/>
      <c r="T40" s="1196"/>
      <c r="U40" s="1196"/>
      <c r="V40" s="1209">
        <f t="shared" si="0"/>
        <v>0</v>
      </c>
    </row>
    <row r="41" spans="1:22" ht="15.75" hidden="1">
      <c r="A41" s="1196"/>
      <c r="B41" s="1196"/>
      <c r="C41" s="1196"/>
      <c r="D41" s="1196"/>
      <c r="E41" s="1196"/>
      <c r="F41" s="1196"/>
      <c r="G41" s="1196"/>
      <c r="H41" s="1196"/>
      <c r="I41" s="1196"/>
      <c r="J41" s="1196"/>
      <c r="K41" s="1196"/>
      <c r="L41" s="1196"/>
      <c r="M41" s="1196"/>
      <c r="N41" s="1196"/>
      <c r="O41" s="1196"/>
      <c r="P41" s="1196"/>
      <c r="Q41" s="1196"/>
      <c r="R41" s="1196"/>
      <c r="S41" s="1196"/>
      <c r="T41" s="1196"/>
      <c r="U41" s="1196"/>
      <c r="V41" s="1209">
        <f t="shared" si="0"/>
        <v>0</v>
      </c>
    </row>
    <row r="42" spans="1:22" ht="15.75" hidden="1">
      <c r="A42" s="1196"/>
      <c r="B42" s="1196"/>
      <c r="C42" s="1196"/>
      <c r="D42" s="1196"/>
      <c r="E42" s="1196"/>
      <c r="F42" s="1196"/>
      <c r="G42" s="1196"/>
      <c r="H42" s="1196"/>
      <c r="I42" s="1196"/>
      <c r="J42" s="1196"/>
      <c r="K42" s="1196"/>
      <c r="L42" s="1196"/>
      <c r="M42" s="1196"/>
      <c r="N42" s="1196"/>
      <c r="O42" s="1196"/>
      <c r="P42" s="1196"/>
      <c r="Q42" s="1196"/>
      <c r="R42" s="1196"/>
      <c r="S42" s="1196"/>
      <c r="T42" s="1196"/>
      <c r="U42" s="1196"/>
      <c r="V42" s="1209">
        <f t="shared" si="0"/>
        <v>0</v>
      </c>
    </row>
    <row r="43" spans="1:22" ht="15.75" hidden="1">
      <c r="A43" s="1196">
        <v>2017</v>
      </c>
      <c r="B43" s="1196" t="s">
        <v>3</v>
      </c>
      <c r="C43" s="1196">
        <v>25805</v>
      </c>
      <c r="D43" s="1196">
        <v>385866</v>
      </c>
      <c r="E43" s="1196">
        <v>64725</v>
      </c>
      <c r="F43" s="1196">
        <v>87736</v>
      </c>
      <c r="G43" s="1196">
        <v>352603</v>
      </c>
      <c r="H43" s="1196">
        <v>183102</v>
      </c>
      <c r="I43" s="1196">
        <v>535527</v>
      </c>
      <c r="J43" s="1196">
        <v>7277804</v>
      </c>
      <c r="K43" s="1196">
        <v>133577</v>
      </c>
      <c r="L43" s="1196">
        <v>341676</v>
      </c>
      <c r="M43" s="1196">
        <v>2328</v>
      </c>
      <c r="N43" s="1196">
        <v>34409</v>
      </c>
      <c r="O43" s="1196">
        <v>3144005</v>
      </c>
      <c r="P43" s="1196">
        <v>954</v>
      </c>
      <c r="Q43" s="1196">
        <v>13443</v>
      </c>
      <c r="R43" s="1196">
        <v>157517</v>
      </c>
      <c r="S43" s="1196">
        <v>99381</v>
      </c>
      <c r="T43" s="1196">
        <f>SUM(C43:S43)</f>
        <v>12840458</v>
      </c>
      <c r="U43" s="1196"/>
      <c r="V43" s="1209">
        <f t="shared" si="0"/>
        <v>12840458</v>
      </c>
    </row>
    <row r="44" spans="1:22" ht="15.75" hidden="1">
      <c r="A44" s="1196">
        <v>2017</v>
      </c>
      <c r="B44" s="1196" t="s">
        <v>1103</v>
      </c>
      <c r="C44" s="1196">
        <v>61026</v>
      </c>
      <c r="D44" s="1196">
        <v>192923</v>
      </c>
      <c r="E44" s="1196">
        <v>280962</v>
      </c>
      <c r="F44" s="1196">
        <v>2762</v>
      </c>
      <c r="G44" s="1196">
        <v>20946</v>
      </c>
      <c r="H44" s="1196">
        <v>210518</v>
      </c>
      <c r="I44" s="1196">
        <v>360280</v>
      </c>
      <c r="J44" s="1196">
        <v>7350421</v>
      </c>
      <c r="K44" s="1196">
        <v>48669</v>
      </c>
      <c r="L44" s="1196"/>
      <c r="M44" s="1196">
        <v>940</v>
      </c>
      <c r="N44" s="1196">
        <v>80401</v>
      </c>
      <c r="O44" s="1196">
        <v>438458</v>
      </c>
      <c r="P44" s="1196">
        <v>62468</v>
      </c>
      <c r="Q44" s="1196">
        <v>42500</v>
      </c>
      <c r="R44" s="1196">
        <v>793415</v>
      </c>
      <c r="S44" s="1196">
        <v>31605</v>
      </c>
      <c r="T44" s="1196">
        <f>SUM(C44:S44)</f>
        <v>9978294</v>
      </c>
      <c r="U44" s="1196"/>
      <c r="V44" s="1209">
        <f t="shared" si="0"/>
        <v>9978294</v>
      </c>
    </row>
    <row r="45" spans="1:22" ht="15.75" hidden="1">
      <c r="A45" s="1196">
        <v>2017</v>
      </c>
      <c r="B45" s="1196" t="s">
        <v>262</v>
      </c>
      <c r="C45" s="1196"/>
      <c r="D45" s="1196">
        <v>44126</v>
      </c>
      <c r="E45" s="1196"/>
      <c r="F45" s="1196">
        <v>540</v>
      </c>
      <c r="G45" s="1196">
        <v>12201</v>
      </c>
      <c r="H45" s="1196"/>
      <c r="I45" s="1196"/>
      <c r="J45" s="1196">
        <v>2041562</v>
      </c>
      <c r="K45" s="1196"/>
      <c r="L45" s="1196">
        <v>25285</v>
      </c>
      <c r="M45" s="1196"/>
      <c r="N45" s="1196"/>
      <c r="O45" s="1196">
        <v>1608204</v>
      </c>
      <c r="P45" s="1196"/>
      <c r="Q45" s="1196"/>
      <c r="R45" s="1196"/>
      <c r="S45" s="1196"/>
      <c r="T45" s="1196">
        <f>SUM(C45:S45)</f>
        <v>3731918</v>
      </c>
      <c r="U45" s="1196"/>
      <c r="V45" s="1209">
        <f t="shared" si="0"/>
        <v>3731918</v>
      </c>
    </row>
    <row r="46" spans="1:22" ht="15.75" hidden="1">
      <c r="A46" s="1196">
        <v>2017</v>
      </c>
      <c r="B46" s="1196" t="s">
        <v>264</v>
      </c>
      <c r="C46" s="1196">
        <v>290544</v>
      </c>
      <c r="D46" s="1196">
        <v>224255</v>
      </c>
      <c r="E46" s="1196">
        <v>101024</v>
      </c>
      <c r="F46" s="1196">
        <v>3006</v>
      </c>
      <c r="G46" s="1196">
        <v>28501</v>
      </c>
      <c r="H46" s="1196">
        <v>50021</v>
      </c>
      <c r="I46" s="1196">
        <v>218533</v>
      </c>
      <c r="J46" s="1196">
        <v>4001088</v>
      </c>
      <c r="K46" s="1196">
        <v>28189</v>
      </c>
      <c r="L46" s="1196"/>
      <c r="M46" s="1196">
        <v>30803</v>
      </c>
      <c r="N46" s="1196">
        <v>63796</v>
      </c>
      <c r="O46" s="1196">
        <v>564809</v>
      </c>
      <c r="P46" s="1196">
        <v>92031</v>
      </c>
      <c r="Q46" s="1196">
        <v>1381</v>
      </c>
      <c r="R46" s="1196"/>
      <c r="S46" s="1196">
        <v>35440</v>
      </c>
      <c r="T46" s="1196">
        <f>SUM(C46:S46)</f>
        <v>5733421</v>
      </c>
      <c r="U46" s="1196"/>
      <c r="V46" s="1209">
        <f t="shared" si="0"/>
        <v>5733421</v>
      </c>
    </row>
    <row r="47" spans="1:22" ht="15.75" hidden="1">
      <c r="A47" s="1196">
        <v>2017</v>
      </c>
      <c r="B47" s="1196" t="s">
        <v>263</v>
      </c>
      <c r="C47" s="1196">
        <v>4297</v>
      </c>
      <c r="D47" s="1196"/>
      <c r="E47" s="1196"/>
      <c r="F47" s="1196">
        <v>1398</v>
      </c>
      <c r="G47" s="1196">
        <v>1558</v>
      </c>
      <c r="H47" s="1196">
        <v>7185</v>
      </c>
      <c r="I47" s="1196">
        <v>2584</v>
      </c>
      <c r="J47" s="1196">
        <v>205848</v>
      </c>
      <c r="K47" s="1196"/>
      <c r="L47" s="1196">
        <v>1834</v>
      </c>
      <c r="M47" s="1196"/>
      <c r="N47" s="1196">
        <v>1428</v>
      </c>
      <c r="O47" s="1196">
        <v>43439</v>
      </c>
      <c r="P47" s="1196"/>
      <c r="Q47" s="1196"/>
      <c r="R47" s="1196">
        <v>127</v>
      </c>
      <c r="S47" s="1196">
        <v>9000</v>
      </c>
      <c r="T47" s="1196">
        <f>SUM(C47:S47)</f>
        <v>278698</v>
      </c>
      <c r="U47" s="1196"/>
      <c r="V47" s="1209">
        <f t="shared" si="0"/>
        <v>278698</v>
      </c>
    </row>
    <row r="48" spans="1:22" ht="15.75" hidden="1">
      <c r="A48" s="1196">
        <v>2017</v>
      </c>
      <c r="B48" s="1196"/>
      <c r="C48" s="1196">
        <f>SUM(C43:C47)</f>
        <v>381672</v>
      </c>
      <c r="D48" s="1196">
        <f t="shared" ref="D48:T48" si="6">SUM(D43:D47)</f>
        <v>847170</v>
      </c>
      <c r="E48" s="1196">
        <f t="shared" si="6"/>
        <v>446711</v>
      </c>
      <c r="F48" s="1196">
        <f t="shared" si="6"/>
        <v>95442</v>
      </c>
      <c r="G48" s="1196">
        <f t="shared" si="6"/>
        <v>415809</v>
      </c>
      <c r="H48" s="1196">
        <f t="shared" si="6"/>
        <v>450826</v>
      </c>
      <c r="I48" s="1196">
        <f t="shared" si="6"/>
        <v>1116924</v>
      </c>
      <c r="J48" s="1196">
        <f t="shared" si="6"/>
        <v>20876723</v>
      </c>
      <c r="K48" s="1196">
        <f t="shared" si="6"/>
        <v>210435</v>
      </c>
      <c r="L48" s="1196">
        <f t="shared" si="6"/>
        <v>368795</v>
      </c>
      <c r="M48" s="1196">
        <f t="shared" si="6"/>
        <v>34071</v>
      </c>
      <c r="N48" s="1196">
        <f t="shared" si="6"/>
        <v>180034</v>
      </c>
      <c r="O48" s="1196">
        <f t="shared" si="6"/>
        <v>5798915</v>
      </c>
      <c r="P48" s="1196">
        <f t="shared" si="6"/>
        <v>155453</v>
      </c>
      <c r="Q48" s="1196">
        <f t="shared" si="6"/>
        <v>57324</v>
      </c>
      <c r="R48" s="1196">
        <f t="shared" si="6"/>
        <v>951059</v>
      </c>
      <c r="S48" s="1196">
        <f t="shared" si="6"/>
        <v>175426</v>
      </c>
      <c r="T48" s="1196">
        <f t="shared" si="6"/>
        <v>32562789</v>
      </c>
      <c r="U48" s="1196"/>
      <c r="V48" s="1209">
        <f t="shared" si="0"/>
        <v>32562789</v>
      </c>
    </row>
    <row r="49" spans="1:22" ht="15.75" hidden="1">
      <c r="A49" s="1196">
        <v>2017</v>
      </c>
      <c r="B49" s="1196"/>
      <c r="C49" s="1196"/>
      <c r="D49" s="1196"/>
      <c r="E49" s="1196"/>
      <c r="F49" s="1196"/>
      <c r="G49" s="1196"/>
      <c r="H49" s="1196"/>
      <c r="I49" s="1196"/>
      <c r="J49" s="1196"/>
      <c r="K49" s="1196"/>
      <c r="L49" s="1196"/>
      <c r="M49" s="1196"/>
      <c r="N49" s="1196"/>
      <c r="O49" s="1196"/>
      <c r="P49" s="1196"/>
      <c r="Q49" s="1196"/>
      <c r="R49" s="1196"/>
      <c r="S49" s="1196"/>
      <c r="T49" s="1196"/>
      <c r="U49" s="1196"/>
      <c r="V49" s="1209">
        <f t="shared" si="0"/>
        <v>0</v>
      </c>
    </row>
    <row r="50" spans="1:22" ht="15.75" hidden="1">
      <c r="A50" s="1196">
        <v>2017</v>
      </c>
      <c r="B50" s="1196" t="s">
        <v>44</v>
      </c>
      <c r="C50" s="1196">
        <v>897</v>
      </c>
      <c r="D50" s="1196">
        <v>75644</v>
      </c>
      <c r="E50" s="1196">
        <v>1018</v>
      </c>
      <c r="F50" s="1196">
        <v>18186</v>
      </c>
      <c r="G50" s="1196">
        <v>185069</v>
      </c>
      <c r="H50" s="1196">
        <v>801089</v>
      </c>
      <c r="I50" s="1196">
        <v>137105</v>
      </c>
      <c r="J50" s="1196">
        <v>5630068</v>
      </c>
      <c r="K50" s="1196">
        <v>57312</v>
      </c>
      <c r="L50" s="1196">
        <v>82043</v>
      </c>
      <c r="M50" s="1196">
        <v>13</v>
      </c>
      <c r="N50" s="1196">
        <v>65810</v>
      </c>
      <c r="O50" s="1196">
        <v>977991</v>
      </c>
      <c r="P50" s="1196">
        <v>1438</v>
      </c>
      <c r="Q50" s="1196">
        <v>254</v>
      </c>
      <c r="R50" s="1196">
        <v>11594</v>
      </c>
      <c r="S50" s="1196">
        <v>28123</v>
      </c>
      <c r="T50" s="1196">
        <f>SUM(C50:S50)</f>
        <v>8073654</v>
      </c>
      <c r="U50" s="1196"/>
      <c r="V50" s="1209">
        <f t="shared" si="0"/>
        <v>8073654</v>
      </c>
    </row>
    <row r="51" spans="1:22" ht="15.75" hidden="1">
      <c r="A51" s="1196">
        <v>2017</v>
      </c>
      <c r="B51" s="1196" t="s">
        <v>264</v>
      </c>
      <c r="C51" s="1196">
        <v>15962</v>
      </c>
      <c r="D51" s="1196">
        <v>40111</v>
      </c>
      <c r="E51" s="1196">
        <v>68286</v>
      </c>
      <c r="F51" s="1196">
        <v>3797</v>
      </c>
      <c r="G51" s="1196">
        <v>19532</v>
      </c>
      <c r="H51" s="1196">
        <v>38097</v>
      </c>
      <c r="I51" s="1196">
        <v>54341</v>
      </c>
      <c r="J51" s="1196">
        <v>1532681</v>
      </c>
      <c r="K51" s="1196">
        <v>15057</v>
      </c>
      <c r="L51" s="1196">
        <v>7608</v>
      </c>
      <c r="M51" s="1196">
        <v>1116</v>
      </c>
      <c r="N51" s="1196">
        <v>8553</v>
      </c>
      <c r="O51" s="1196">
        <v>209465</v>
      </c>
      <c r="P51" s="1196">
        <v>5775</v>
      </c>
      <c r="Q51" s="1196"/>
      <c r="R51" s="1196"/>
      <c r="S51" s="1196">
        <v>20349</v>
      </c>
      <c r="T51" s="1196">
        <f>SUM(C51:S51)</f>
        <v>2040730</v>
      </c>
      <c r="U51" s="1196"/>
      <c r="V51" s="1209">
        <f t="shared" si="0"/>
        <v>2040730</v>
      </c>
    </row>
    <row r="52" spans="1:22" ht="15.75" hidden="1">
      <c r="A52" s="1196">
        <v>2017</v>
      </c>
      <c r="B52" s="1196" t="s">
        <v>1101</v>
      </c>
      <c r="C52" s="1196">
        <v>77023</v>
      </c>
      <c r="D52" s="1196">
        <v>127471</v>
      </c>
      <c r="E52" s="1196">
        <v>115096</v>
      </c>
      <c r="F52" s="1196"/>
      <c r="G52" s="1196"/>
      <c r="H52" s="1196">
        <v>37545</v>
      </c>
      <c r="I52" s="1196">
        <v>438464</v>
      </c>
      <c r="J52" s="1196"/>
      <c r="K52" s="1196"/>
      <c r="L52" s="1196">
        <v>27774</v>
      </c>
      <c r="M52" s="1196">
        <v>746</v>
      </c>
      <c r="N52" s="1196">
        <v>7856</v>
      </c>
      <c r="O52" s="1196">
        <v>54358</v>
      </c>
      <c r="P52" s="1196">
        <v>35214</v>
      </c>
      <c r="Q52" s="1196">
        <v>9645</v>
      </c>
      <c r="R52" s="1196">
        <v>84212</v>
      </c>
      <c r="S52" s="1196">
        <v>320506</v>
      </c>
      <c r="T52" s="1196">
        <f>SUM(C52:S52)</f>
        <v>1335910</v>
      </c>
      <c r="U52" s="1196"/>
      <c r="V52" s="1209">
        <f t="shared" si="0"/>
        <v>1335910</v>
      </c>
    </row>
    <row r="53" spans="1:22" ht="15.75" hidden="1">
      <c r="A53" s="1196">
        <v>2017</v>
      </c>
      <c r="B53" s="1196"/>
      <c r="C53" s="1196">
        <f>SUM(C50:C52)</f>
        <v>93882</v>
      </c>
      <c r="D53" s="1196">
        <f t="shared" ref="D53:T53" si="7">SUM(D50:D52)</f>
        <v>243226</v>
      </c>
      <c r="E53" s="1196">
        <f t="shared" si="7"/>
        <v>184400</v>
      </c>
      <c r="F53" s="1196">
        <f t="shared" si="7"/>
        <v>21983</v>
      </c>
      <c r="G53" s="1196">
        <f t="shared" si="7"/>
        <v>204601</v>
      </c>
      <c r="H53" s="1196">
        <f t="shared" si="7"/>
        <v>876731</v>
      </c>
      <c r="I53" s="1196">
        <f t="shared" si="7"/>
        <v>629910</v>
      </c>
      <c r="J53" s="1196">
        <f t="shared" si="7"/>
        <v>7162749</v>
      </c>
      <c r="K53" s="1196">
        <f t="shared" si="7"/>
        <v>72369</v>
      </c>
      <c r="L53" s="1196">
        <f t="shared" si="7"/>
        <v>117425</v>
      </c>
      <c r="M53" s="1196">
        <f t="shared" si="7"/>
        <v>1875</v>
      </c>
      <c r="N53" s="1196">
        <f t="shared" si="7"/>
        <v>82219</v>
      </c>
      <c r="O53" s="1196">
        <f t="shared" si="7"/>
        <v>1241814</v>
      </c>
      <c r="P53" s="1196">
        <f t="shared" si="7"/>
        <v>42427</v>
      </c>
      <c r="Q53" s="1196">
        <f t="shared" si="7"/>
        <v>9899</v>
      </c>
      <c r="R53" s="1196">
        <f t="shared" si="7"/>
        <v>95806</v>
      </c>
      <c r="S53" s="1196">
        <f t="shared" si="7"/>
        <v>368978</v>
      </c>
      <c r="T53" s="1196">
        <f t="shared" si="7"/>
        <v>11450294</v>
      </c>
      <c r="U53" s="1196"/>
      <c r="V53" s="1209">
        <f t="shared" si="0"/>
        <v>11450294</v>
      </c>
    </row>
    <row r="54" spans="1:22" ht="15.75" hidden="1">
      <c r="A54" s="1196"/>
      <c r="B54" s="1196"/>
      <c r="C54" s="1196"/>
      <c r="D54" s="1196"/>
      <c r="E54" s="1196"/>
      <c r="F54" s="1196"/>
      <c r="G54" s="1196"/>
      <c r="H54" s="1196"/>
      <c r="I54" s="1196"/>
      <c r="J54" s="1196"/>
      <c r="K54" s="1196"/>
      <c r="L54" s="1196"/>
      <c r="M54" s="1196"/>
      <c r="N54" s="1196"/>
      <c r="O54" s="1196"/>
      <c r="P54" s="1196"/>
      <c r="Q54" s="1196"/>
      <c r="R54" s="1196"/>
      <c r="S54" s="1196"/>
      <c r="T54" s="1196"/>
      <c r="U54" s="1196"/>
      <c r="V54" s="1209">
        <f t="shared" si="0"/>
        <v>0</v>
      </c>
    </row>
    <row r="55" spans="1:22" ht="15.75" hidden="1">
      <c r="A55" s="1196"/>
      <c r="B55" s="1196"/>
      <c r="C55" s="1196"/>
      <c r="D55" s="1196"/>
      <c r="E55" s="1196"/>
      <c r="F55" s="1196"/>
      <c r="G55" s="1196"/>
      <c r="H55" s="1196"/>
      <c r="I55" s="1196"/>
      <c r="J55" s="1196"/>
      <c r="K55" s="1196"/>
      <c r="L55" s="1196"/>
      <c r="M55" s="1196"/>
      <c r="N55" s="1196"/>
      <c r="O55" s="1196"/>
      <c r="P55" s="1196"/>
      <c r="Q55" s="1196"/>
      <c r="R55" s="1196"/>
      <c r="S55" s="1196"/>
      <c r="T55" s="1196"/>
      <c r="U55" s="1196"/>
      <c r="V55" s="1209">
        <f t="shared" si="0"/>
        <v>0</v>
      </c>
    </row>
    <row r="56" spans="1:22" ht="15.75" hidden="1">
      <c r="A56" s="1196"/>
      <c r="B56" s="1196" t="s">
        <v>417</v>
      </c>
      <c r="C56" s="1196">
        <v>0</v>
      </c>
      <c r="D56" s="1196">
        <v>38955</v>
      </c>
      <c r="E56" s="1196">
        <v>48941</v>
      </c>
      <c r="F56" s="1196">
        <v>7755</v>
      </c>
      <c r="G56" s="1196">
        <v>55318</v>
      </c>
      <c r="H56" s="1196">
        <v>18999</v>
      </c>
      <c r="I56" s="1196">
        <v>38913</v>
      </c>
      <c r="J56" s="1196">
        <v>391931</v>
      </c>
      <c r="K56" s="1196">
        <v>10905</v>
      </c>
      <c r="L56" s="1196">
        <v>145528</v>
      </c>
      <c r="M56" s="1196">
        <v>24</v>
      </c>
      <c r="N56" s="1196">
        <v>2043</v>
      </c>
      <c r="O56" s="1196">
        <v>192981</v>
      </c>
      <c r="P56" s="1196">
        <v>14</v>
      </c>
      <c r="Q56" s="1196">
        <v>192</v>
      </c>
      <c r="R56" s="1196">
        <v>43979</v>
      </c>
      <c r="S56" s="1196">
        <v>3165</v>
      </c>
      <c r="T56" s="1196">
        <f>SUM(C56:S56)</f>
        <v>999643</v>
      </c>
      <c r="U56" s="1196"/>
      <c r="V56" s="1209">
        <f t="shared" si="0"/>
        <v>999643</v>
      </c>
    </row>
    <row r="57" spans="1:22" ht="15.75" hidden="1">
      <c r="A57" s="1196"/>
      <c r="B57" s="1196" t="s">
        <v>1104</v>
      </c>
      <c r="C57" s="1196">
        <v>0</v>
      </c>
      <c r="D57" s="1196">
        <v>0</v>
      </c>
      <c r="E57" s="1196">
        <v>3</v>
      </c>
      <c r="F57" s="1196">
        <v>2449</v>
      </c>
      <c r="G57" s="1196">
        <v>15187</v>
      </c>
      <c r="H57" s="1196">
        <v>15474</v>
      </c>
      <c r="I57" s="1196">
        <v>36648</v>
      </c>
      <c r="J57" s="1196">
        <v>88744</v>
      </c>
      <c r="K57" s="1196"/>
      <c r="L57" s="1196">
        <v>93505</v>
      </c>
      <c r="M57" s="1196">
        <v>93</v>
      </c>
      <c r="N57" s="1196">
        <v>2577</v>
      </c>
      <c r="O57" s="1196">
        <v>70596</v>
      </c>
      <c r="P57" s="1196"/>
      <c r="Q57" s="1196">
        <v>182</v>
      </c>
      <c r="R57" s="1196">
        <v>36886</v>
      </c>
      <c r="S57" s="1196">
        <v>334</v>
      </c>
      <c r="T57" s="1196">
        <f>SUM(C57:S57)</f>
        <v>362678</v>
      </c>
      <c r="U57" s="1196"/>
      <c r="V57" s="1209">
        <f t="shared" si="0"/>
        <v>362678</v>
      </c>
    </row>
    <row r="58" spans="1:22" ht="15.75" hidden="1">
      <c r="A58" s="1196"/>
      <c r="B58" s="1196"/>
      <c r="C58" s="1196">
        <f>SUM(C56:C57)</f>
        <v>0</v>
      </c>
      <c r="D58" s="1196">
        <f t="shared" ref="D58:T58" si="8">SUM(D56:D57)</f>
        <v>38955</v>
      </c>
      <c r="E58" s="1196">
        <f t="shared" si="8"/>
        <v>48944</v>
      </c>
      <c r="F58" s="1196">
        <f t="shared" si="8"/>
        <v>10204</v>
      </c>
      <c r="G58" s="1196">
        <f t="shared" si="8"/>
        <v>70505</v>
      </c>
      <c r="H58" s="1196">
        <f t="shared" si="8"/>
        <v>34473</v>
      </c>
      <c r="I58" s="1196">
        <f t="shared" si="8"/>
        <v>75561</v>
      </c>
      <c r="J58" s="1196">
        <f t="shared" si="8"/>
        <v>480675</v>
      </c>
      <c r="K58" s="1196">
        <f t="shared" si="8"/>
        <v>10905</v>
      </c>
      <c r="L58" s="1196">
        <f t="shared" si="8"/>
        <v>239033</v>
      </c>
      <c r="M58" s="1196">
        <f t="shared" si="8"/>
        <v>117</v>
      </c>
      <c r="N58" s="1196">
        <f t="shared" si="8"/>
        <v>4620</v>
      </c>
      <c r="O58" s="1196">
        <f t="shared" si="8"/>
        <v>263577</v>
      </c>
      <c r="P58" s="1196">
        <f t="shared" si="8"/>
        <v>14</v>
      </c>
      <c r="Q58" s="1196">
        <f t="shared" si="8"/>
        <v>374</v>
      </c>
      <c r="R58" s="1196">
        <f t="shared" si="8"/>
        <v>80865</v>
      </c>
      <c r="S58" s="1196">
        <f t="shared" si="8"/>
        <v>3499</v>
      </c>
      <c r="T58" s="1196">
        <f t="shared" si="8"/>
        <v>1362321</v>
      </c>
      <c r="U58" s="1196"/>
      <c r="V58" s="1209">
        <f t="shared" si="0"/>
        <v>1362321</v>
      </c>
    </row>
    <row r="59" spans="1:22" ht="15.75" hidden="1">
      <c r="A59" s="1196"/>
      <c r="B59" s="1196"/>
      <c r="C59" s="1196"/>
      <c r="D59" s="1196"/>
      <c r="E59" s="1196"/>
      <c r="F59" s="1196"/>
      <c r="G59" s="1196"/>
      <c r="H59" s="1196"/>
      <c r="I59" s="1196"/>
      <c r="J59" s="1196"/>
      <c r="K59" s="1196"/>
      <c r="L59" s="1196"/>
      <c r="M59" s="1196"/>
      <c r="N59" s="1196"/>
      <c r="O59" s="1196"/>
      <c r="P59" s="1196"/>
      <c r="Q59" s="1196"/>
      <c r="R59" s="1196"/>
      <c r="S59" s="1196"/>
      <c r="T59" s="1196"/>
      <c r="U59" s="1196"/>
      <c r="V59" s="1209">
        <f t="shared" si="0"/>
        <v>0</v>
      </c>
    </row>
    <row r="60" spans="1:22" ht="15.75" hidden="1">
      <c r="A60" s="1196"/>
      <c r="B60" s="1196"/>
      <c r="C60" s="1196"/>
      <c r="D60" s="1196"/>
      <c r="E60" s="1196"/>
      <c r="F60" s="1196"/>
      <c r="G60" s="1196"/>
      <c r="H60" s="1196"/>
      <c r="I60" s="1196"/>
      <c r="J60" s="1196"/>
      <c r="K60" s="1196"/>
      <c r="L60" s="1196"/>
      <c r="M60" s="1196"/>
      <c r="N60" s="1196"/>
      <c r="O60" s="1196"/>
      <c r="P60" s="1196"/>
      <c r="Q60" s="1196"/>
      <c r="R60" s="1196"/>
      <c r="S60" s="1196"/>
      <c r="T60" s="1196"/>
      <c r="U60" s="1196"/>
      <c r="V60" s="1209">
        <f t="shared" si="0"/>
        <v>0</v>
      </c>
    </row>
    <row r="61" spans="1:22" ht="15.75" hidden="1">
      <c r="A61" s="1196"/>
      <c r="B61" s="1196" t="s">
        <v>552</v>
      </c>
      <c r="C61" s="1225">
        <v>146113</v>
      </c>
      <c r="D61" s="1225">
        <v>143672</v>
      </c>
      <c r="E61" s="1225">
        <v>47612</v>
      </c>
      <c r="F61" s="1225">
        <v>9884</v>
      </c>
      <c r="G61" s="1225">
        <v>97142</v>
      </c>
      <c r="H61" s="1225">
        <v>560627</v>
      </c>
      <c r="I61" s="1225">
        <v>324882</v>
      </c>
      <c r="J61" s="1225">
        <v>6609355</v>
      </c>
      <c r="K61" s="1225">
        <v>3259</v>
      </c>
      <c r="L61" s="1225">
        <v>511612</v>
      </c>
      <c r="M61" s="1225">
        <v>7</v>
      </c>
      <c r="N61" s="1225">
        <v>13352</v>
      </c>
      <c r="O61" s="1225">
        <v>3765969</v>
      </c>
      <c r="P61" s="1225">
        <v>4439</v>
      </c>
      <c r="Q61" s="1225">
        <v>7726</v>
      </c>
      <c r="R61" s="1225">
        <v>290642</v>
      </c>
      <c r="S61" s="1225">
        <v>10208</v>
      </c>
      <c r="T61" s="1225">
        <f>SUM(C61:S61)</f>
        <v>12546501</v>
      </c>
      <c r="U61" s="1196"/>
      <c r="V61" s="1209">
        <f t="shared" si="0"/>
        <v>12546501</v>
      </c>
    </row>
    <row r="62" spans="1:22" ht="15.75" hidden="1">
      <c r="A62" s="1196"/>
      <c r="B62" s="1196" t="s">
        <v>553</v>
      </c>
      <c r="C62" s="1196">
        <v>5463</v>
      </c>
      <c r="D62" s="1196">
        <v>18623</v>
      </c>
      <c r="E62" s="1196">
        <v>51361</v>
      </c>
      <c r="F62" s="1196">
        <v>3936</v>
      </c>
      <c r="G62" s="1196">
        <v>20053</v>
      </c>
      <c r="H62" s="1196">
        <v>49915</v>
      </c>
      <c r="I62" s="1196">
        <v>77582</v>
      </c>
      <c r="J62" s="1196">
        <v>1723579</v>
      </c>
      <c r="K62" s="1196">
        <v>10048</v>
      </c>
      <c r="L62" s="1196">
        <v>2903</v>
      </c>
      <c r="M62" s="1196"/>
      <c r="N62" s="1196">
        <v>6729</v>
      </c>
      <c r="O62" s="1196">
        <v>271827</v>
      </c>
      <c r="P62" s="1196">
        <v>7089</v>
      </c>
      <c r="Q62" s="1196">
        <v>737</v>
      </c>
      <c r="R62" s="1196">
        <v>3426</v>
      </c>
      <c r="S62" s="1196">
        <v>8391</v>
      </c>
      <c r="T62" s="1196">
        <f>SUM(C62:S62)</f>
        <v>2261662</v>
      </c>
      <c r="U62" s="1196"/>
      <c r="V62" s="1209">
        <f t="shared" si="0"/>
        <v>2261662</v>
      </c>
    </row>
    <row r="63" spans="1:22" ht="15.75" hidden="1">
      <c r="A63" s="1196"/>
      <c r="B63" s="1196"/>
      <c r="C63" s="1209">
        <f>SUM(C61:C62)</f>
        <v>151576</v>
      </c>
      <c r="D63" s="1209">
        <f t="shared" ref="D63:T63" si="9">SUM(D61:D62)</f>
        <v>162295</v>
      </c>
      <c r="E63" s="1209">
        <f t="shared" si="9"/>
        <v>98973</v>
      </c>
      <c r="F63" s="1209">
        <f t="shared" si="9"/>
        <v>13820</v>
      </c>
      <c r="G63" s="1209">
        <f t="shared" si="9"/>
        <v>117195</v>
      </c>
      <c r="H63" s="1209">
        <f t="shared" si="9"/>
        <v>610542</v>
      </c>
      <c r="I63" s="1209">
        <f t="shared" si="9"/>
        <v>402464</v>
      </c>
      <c r="J63" s="1209">
        <f t="shared" si="9"/>
        <v>8332934</v>
      </c>
      <c r="K63" s="1209">
        <f t="shared" si="9"/>
        <v>13307</v>
      </c>
      <c r="L63" s="1209">
        <f t="shared" si="9"/>
        <v>514515</v>
      </c>
      <c r="M63" s="1209">
        <f t="shared" si="9"/>
        <v>7</v>
      </c>
      <c r="N63" s="1209">
        <f t="shared" si="9"/>
        <v>20081</v>
      </c>
      <c r="O63" s="1209">
        <f t="shared" si="9"/>
        <v>4037796</v>
      </c>
      <c r="P63" s="1209">
        <f t="shared" si="9"/>
        <v>11528</v>
      </c>
      <c r="Q63" s="1209">
        <f t="shared" si="9"/>
        <v>8463</v>
      </c>
      <c r="R63" s="1209">
        <f t="shared" si="9"/>
        <v>294068</v>
      </c>
      <c r="S63" s="1209">
        <f t="shared" si="9"/>
        <v>18599</v>
      </c>
      <c r="T63" s="1209">
        <f t="shared" si="9"/>
        <v>14808163</v>
      </c>
      <c r="U63" s="1196"/>
      <c r="V63" s="1209">
        <f t="shared" si="0"/>
        <v>14808163</v>
      </c>
    </row>
    <row r="64" spans="1:22" ht="15.75" hidden="1">
      <c r="A64" s="1196"/>
      <c r="B64" s="1196"/>
      <c r="C64" s="1196"/>
      <c r="D64" s="1196"/>
      <c r="E64" s="1196"/>
      <c r="F64" s="1196"/>
      <c r="G64" s="1196"/>
      <c r="H64" s="1196"/>
      <c r="I64" s="1196"/>
      <c r="J64" s="1196"/>
      <c r="K64" s="1196"/>
      <c r="L64" s="1196"/>
      <c r="M64" s="1196"/>
      <c r="N64" s="1196"/>
      <c r="O64" s="1196"/>
      <c r="P64" s="1196"/>
      <c r="Q64" s="1196"/>
      <c r="R64" s="1196"/>
      <c r="S64" s="1196"/>
      <c r="T64" s="1196"/>
      <c r="U64" s="1196"/>
      <c r="V64" s="1209">
        <f t="shared" si="0"/>
        <v>0</v>
      </c>
    </row>
    <row r="65" spans="2:22" ht="15.75" hidden="1">
      <c r="B65" s="1196"/>
      <c r="C65" s="1196"/>
      <c r="D65" s="1196"/>
      <c r="E65" s="1196"/>
      <c r="F65" s="1196"/>
      <c r="G65" s="1196"/>
      <c r="H65" s="1196"/>
      <c r="I65" s="1196"/>
      <c r="J65" s="1196"/>
      <c r="K65" s="1196"/>
      <c r="L65" s="1196"/>
      <c r="M65" s="1196"/>
      <c r="N65" s="1196"/>
      <c r="O65" s="1196"/>
      <c r="P65" s="1196"/>
      <c r="Q65" s="1196"/>
      <c r="R65" s="1196"/>
      <c r="S65" s="1196"/>
      <c r="T65" s="1196"/>
      <c r="U65" s="1196"/>
      <c r="V65" s="1209">
        <f t="shared" si="0"/>
        <v>0</v>
      </c>
    </row>
    <row r="66" spans="2:22" ht="15.75" hidden="1">
      <c r="B66" s="1196" t="s">
        <v>24</v>
      </c>
      <c r="C66" s="1196">
        <v>1512</v>
      </c>
      <c r="D66" s="1196">
        <v>58696</v>
      </c>
      <c r="E66" s="1196">
        <v>180</v>
      </c>
      <c r="F66" s="1196">
        <v>7210</v>
      </c>
      <c r="G66" s="1196">
        <v>61847</v>
      </c>
      <c r="H66" s="1196">
        <v>34955</v>
      </c>
      <c r="I66" s="1196">
        <v>166523</v>
      </c>
      <c r="J66" s="1196">
        <v>2174439</v>
      </c>
      <c r="K66" s="1196">
        <v>1915</v>
      </c>
      <c r="L66" s="1196">
        <v>71977</v>
      </c>
      <c r="M66" s="1196">
        <v>469</v>
      </c>
      <c r="N66" s="1196">
        <v>10125</v>
      </c>
      <c r="O66" s="1196">
        <v>326584</v>
      </c>
      <c r="P66" s="1196">
        <v>795</v>
      </c>
      <c r="Q66" s="1196">
        <v>1095</v>
      </c>
      <c r="R66" s="1196">
        <v>74594</v>
      </c>
      <c r="S66" s="1196">
        <v>3754</v>
      </c>
      <c r="T66" s="1196">
        <f>SUM(C66:S66)</f>
        <v>2996670</v>
      </c>
      <c r="U66" s="1196"/>
      <c r="V66" s="1209">
        <f t="shared" si="0"/>
        <v>2996670</v>
      </c>
    </row>
    <row r="67" spans="2:22" ht="15.75" hidden="1">
      <c r="B67" s="1196" t="s">
        <v>1105</v>
      </c>
      <c r="C67" s="1196">
        <v>255</v>
      </c>
      <c r="D67" s="1196">
        <v>41118</v>
      </c>
      <c r="E67" s="1196">
        <v>51639</v>
      </c>
      <c r="F67" s="1196">
        <v>0</v>
      </c>
      <c r="G67" s="1196">
        <v>0</v>
      </c>
      <c r="H67" s="1196">
        <v>0</v>
      </c>
      <c r="I67" s="1196">
        <v>37037</v>
      </c>
      <c r="J67" s="1196">
        <v>0</v>
      </c>
      <c r="K67" s="1196">
        <v>15763</v>
      </c>
      <c r="L67" s="1196">
        <v>16960</v>
      </c>
      <c r="M67" s="1196">
        <v>0</v>
      </c>
      <c r="N67" s="1196">
        <v>0</v>
      </c>
      <c r="O67" s="1196">
        <v>15884</v>
      </c>
      <c r="P67" s="1196">
        <v>505</v>
      </c>
      <c r="Q67" s="1196">
        <v>0</v>
      </c>
      <c r="R67" s="1196">
        <v>0</v>
      </c>
      <c r="S67" s="1196">
        <v>0</v>
      </c>
      <c r="T67" s="1196">
        <f>SUM(C67:S67)</f>
        <v>179161</v>
      </c>
      <c r="U67" s="1196"/>
      <c r="V67" s="1209">
        <f t="shared" si="0"/>
        <v>179161</v>
      </c>
    </row>
    <row r="68" spans="2:22" ht="15.75" hidden="1">
      <c r="B68" s="1196"/>
      <c r="C68" s="1196">
        <f>SUM(C66:C67)</f>
        <v>1767</v>
      </c>
      <c r="D68" s="1196">
        <f t="shared" ref="D68:T68" si="10">SUM(D66:D67)</f>
        <v>99814</v>
      </c>
      <c r="E68" s="1196">
        <f t="shared" si="10"/>
        <v>51819</v>
      </c>
      <c r="F68" s="1196">
        <f t="shared" si="10"/>
        <v>7210</v>
      </c>
      <c r="G68" s="1196">
        <f t="shared" si="10"/>
        <v>61847</v>
      </c>
      <c r="H68" s="1196">
        <f t="shared" si="10"/>
        <v>34955</v>
      </c>
      <c r="I68" s="1196">
        <f t="shared" si="10"/>
        <v>203560</v>
      </c>
      <c r="J68" s="1196">
        <f t="shared" si="10"/>
        <v>2174439</v>
      </c>
      <c r="K68" s="1196">
        <f t="shared" si="10"/>
        <v>17678</v>
      </c>
      <c r="L68" s="1196">
        <f t="shared" si="10"/>
        <v>88937</v>
      </c>
      <c r="M68" s="1196">
        <f t="shared" si="10"/>
        <v>469</v>
      </c>
      <c r="N68" s="1196">
        <f t="shared" si="10"/>
        <v>10125</v>
      </c>
      <c r="O68" s="1196">
        <f t="shared" si="10"/>
        <v>342468</v>
      </c>
      <c r="P68" s="1196">
        <f t="shared" si="10"/>
        <v>1300</v>
      </c>
      <c r="Q68" s="1196">
        <f t="shared" si="10"/>
        <v>1095</v>
      </c>
      <c r="R68" s="1196">
        <f t="shared" si="10"/>
        <v>74594</v>
      </c>
      <c r="S68" s="1196">
        <f t="shared" si="10"/>
        <v>3754</v>
      </c>
      <c r="T68" s="1196">
        <f t="shared" si="10"/>
        <v>3175831</v>
      </c>
      <c r="U68" s="1196"/>
      <c r="V68" s="1209">
        <f t="shared" si="0"/>
        <v>3175831</v>
      </c>
    </row>
    <row r="69" spans="2:22" ht="15.75" hidden="1">
      <c r="B69" s="1196"/>
      <c r="C69" s="1196"/>
      <c r="D69" s="1196"/>
      <c r="E69" s="1196"/>
      <c r="F69" s="1196"/>
      <c r="G69" s="1196"/>
      <c r="H69" s="1196"/>
      <c r="I69" s="1196"/>
      <c r="J69" s="1196"/>
      <c r="K69" s="1196"/>
      <c r="L69" s="1196"/>
      <c r="M69" s="1196"/>
      <c r="N69" s="1196"/>
      <c r="O69" s="1196"/>
      <c r="P69" s="1196"/>
      <c r="Q69" s="1196"/>
      <c r="R69" s="1196"/>
      <c r="S69" s="1196"/>
      <c r="T69" s="1196"/>
      <c r="U69" s="1196"/>
      <c r="V69" s="1209">
        <f t="shared" si="0"/>
        <v>0</v>
      </c>
    </row>
    <row r="70" spans="2:22" ht="15.75" hidden="1">
      <c r="B70" s="1196"/>
      <c r="C70" s="1196"/>
      <c r="D70" s="1196"/>
      <c r="E70" s="1196"/>
      <c r="F70" s="1196"/>
      <c r="G70" s="1196"/>
      <c r="H70" s="1196"/>
      <c r="I70" s="1196"/>
      <c r="J70" s="1196"/>
      <c r="K70" s="1196"/>
      <c r="L70" s="1196"/>
      <c r="M70" s="1196"/>
      <c r="N70" s="1196"/>
      <c r="O70" s="1196"/>
      <c r="P70" s="1196"/>
      <c r="Q70" s="1196"/>
      <c r="R70" s="1196"/>
      <c r="S70" s="1196"/>
      <c r="T70" s="1196"/>
      <c r="U70" s="1196"/>
      <c r="V70" s="1209">
        <f t="shared" si="0"/>
        <v>0</v>
      </c>
    </row>
    <row r="71" spans="2:22" ht="15.75" hidden="1">
      <c r="B71" s="1196"/>
      <c r="C71" s="1196"/>
      <c r="D71" s="1196"/>
      <c r="E71" s="1196"/>
      <c r="F71" s="1196"/>
      <c r="G71" s="1196"/>
      <c r="H71" s="1196"/>
      <c r="I71" s="1196"/>
      <c r="J71" s="1196"/>
      <c r="K71" s="1196"/>
      <c r="L71" s="1196"/>
      <c r="M71" s="1196"/>
      <c r="N71" s="1196"/>
      <c r="O71" s="1196"/>
      <c r="P71" s="1196"/>
      <c r="Q71" s="1196"/>
      <c r="R71" s="1196"/>
      <c r="S71" s="1196"/>
      <c r="T71" s="1196"/>
      <c r="U71" s="1196"/>
      <c r="V71" s="1209">
        <f t="shared" si="0"/>
        <v>0</v>
      </c>
    </row>
    <row r="72" spans="2:22" ht="15.75" hidden="1">
      <c r="B72" s="1196"/>
      <c r="C72" s="1196"/>
      <c r="D72" s="1196"/>
      <c r="E72" s="1196"/>
      <c r="F72" s="1196"/>
      <c r="G72" s="1196"/>
      <c r="H72" s="1196"/>
      <c r="I72" s="1196"/>
      <c r="J72" s="1196"/>
      <c r="K72" s="1196"/>
      <c r="L72" s="1196"/>
      <c r="M72" s="1196"/>
      <c r="N72" s="1196"/>
      <c r="O72" s="1196"/>
      <c r="P72" s="1196"/>
      <c r="Q72" s="1196"/>
      <c r="R72" s="1196"/>
      <c r="S72" s="1196"/>
      <c r="T72" s="1196"/>
      <c r="U72" s="1196"/>
      <c r="V72" s="1209">
        <f t="shared" si="0"/>
        <v>0</v>
      </c>
    </row>
    <row r="73" spans="2:22" ht="15.75" hidden="1">
      <c r="B73" s="1196"/>
      <c r="C73" s="1196"/>
      <c r="D73" s="1196"/>
      <c r="E73" s="1196"/>
      <c r="F73" s="1196"/>
      <c r="G73" s="1196"/>
      <c r="H73" s="1196"/>
      <c r="I73" s="1196"/>
      <c r="J73" s="1196"/>
      <c r="K73" s="1196"/>
      <c r="L73" s="1196"/>
      <c r="M73" s="1196"/>
      <c r="N73" s="1196"/>
      <c r="O73" s="1196"/>
      <c r="P73" s="1196"/>
      <c r="Q73" s="1196"/>
      <c r="R73" s="1196"/>
      <c r="S73" s="1196"/>
      <c r="T73" s="1196"/>
      <c r="U73" s="1196"/>
      <c r="V73" s="1209">
        <f t="shared" ref="V73:V136" si="11">T73-U73</f>
        <v>0</v>
      </c>
    </row>
    <row r="74" spans="2:22" ht="15.75" hidden="1">
      <c r="B74" s="1196"/>
      <c r="C74" s="1196"/>
      <c r="D74" s="1196"/>
      <c r="E74" s="1196"/>
      <c r="F74" s="1196"/>
      <c r="G74" s="1196"/>
      <c r="H74" s="1196"/>
      <c r="I74" s="1196"/>
      <c r="J74" s="1196"/>
      <c r="K74" s="1196"/>
      <c r="L74" s="1196"/>
      <c r="M74" s="1196"/>
      <c r="N74" s="1196"/>
      <c r="O74" s="1196"/>
      <c r="P74" s="1196"/>
      <c r="Q74" s="1196"/>
      <c r="R74" s="1196"/>
      <c r="S74" s="1196"/>
      <c r="T74" s="1196"/>
      <c r="U74" s="1196"/>
      <c r="V74" s="1209">
        <f t="shared" si="11"/>
        <v>0</v>
      </c>
    </row>
    <row r="75" spans="2:22" ht="15.75" hidden="1">
      <c r="B75" s="1196"/>
      <c r="C75" s="1196"/>
      <c r="D75" s="1196"/>
      <c r="E75" s="1196"/>
      <c r="F75" s="1196"/>
      <c r="G75" s="1196"/>
      <c r="H75" s="1196"/>
      <c r="I75" s="1196"/>
      <c r="J75" s="1196"/>
      <c r="K75" s="1196"/>
      <c r="L75" s="1196"/>
      <c r="M75" s="1196"/>
      <c r="N75" s="1196"/>
      <c r="O75" s="1196"/>
      <c r="P75" s="1196"/>
      <c r="Q75" s="1196"/>
      <c r="R75" s="1196"/>
      <c r="S75" s="1196"/>
      <c r="T75" s="1196"/>
      <c r="U75" s="1196"/>
      <c r="V75" s="1209">
        <f t="shared" si="11"/>
        <v>0</v>
      </c>
    </row>
    <row r="76" spans="2:22" ht="15.75" hidden="1">
      <c r="B76" s="1196"/>
      <c r="C76" s="1196"/>
      <c r="D76" s="1196"/>
      <c r="E76" s="1196"/>
      <c r="F76" s="1196"/>
      <c r="G76" s="1196"/>
      <c r="H76" s="1196"/>
      <c r="I76" s="1196"/>
      <c r="J76" s="1196"/>
      <c r="K76" s="1196"/>
      <c r="L76" s="1196"/>
      <c r="M76" s="1196"/>
      <c r="N76" s="1196"/>
      <c r="O76" s="1196"/>
      <c r="P76" s="1196"/>
      <c r="Q76" s="1196"/>
      <c r="R76" s="1196"/>
      <c r="S76" s="1196"/>
      <c r="T76" s="1196"/>
      <c r="U76" s="1196"/>
      <c r="V76" s="1209">
        <f t="shared" si="11"/>
        <v>0</v>
      </c>
    </row>
    <row r="77" spans="2:22" ht="15.75" hidden="1">
      <c r="B77" s="1196"/>
      <c r="C77" s="1196"/>
      <c r="D77" s="1196"/>
      <c r="E77" s="1196"/>
      <c r="F77" s="1196"/>
      <c r="G77" s="1196"/>
      <c r="H77" s="1196"/>
      <c r="I77" s="1196"/>
      <c r="J77" s="1196"/>
      <c r="K77" s="1196"/>
      <c r="L77" s="1196"/>
      <c r="M77" s="1196"/>
      <c r="N77" s="1196"/>
      <c r="O77" s="1196"/>
      <c r="P77" s="1196"/>
      <c r="Q77" s="1196"/>
      <c r="R77" s="1196"/>
      <c r="S77" s="1196"/>
      <c r="T77" s="1196"/>
      <c r="U77" s="1196"/>
      <c r="V77" s="1209">
        <f t="shared" si="11"/>
        <v>0</v>
      </c>
    </row>
    <row r="78" spans="2:22" ht="15.75" hidden="1">
      <c r="B78" s="1196"/>
      <c r="C78" s="1196"/>
      <c r="D78" s="1196"/>
      <c r="E78" s="1196"/>
      <c r="F78" s="1196"/>
      <c r="G78" s="1196"/>
      <c r="H78" s="1196"/>
      <c r="I78" s="1196"/>
      <c r="J78" s="1196"/>
      <c r="K78" s="1196"/>
      <c r="L78" s="1196"/>
      <c r="M78" s="1196"/>
      <c r="N78" s="1196"/>
      <c r="O78" s="1196"/>
      <c r="P78" s="1196"/>
      <c r="Q78" s="1196"/>
      <c r="R78" s="1196"/>
      <c r="S78" s="1196"/>
      <c r="T78" s="1196"/>
      <c r="U78" s="1196"/>
      <c r="V78" s="1209">
        <f t="shared" si="11"/>
        <v>0</v>
      </c>
    </row>
    <row r="79" spans="2:22" ht="15.75" hidden="1">
      <c r="B79" s="1196"/>
      <c r="C79" s="1196"/>
      <c r="D79" s="1196"/>
      <c r="E79" s="1196"/>
      <c r="F79" s="1196"/>
      <c r="G79" s="1196"/>
      <c r="H79" s="1196"/>
      <c r="I79" s="1196"/>
      <c r="J79" s="1196"/>
      <c r="K79" s="1196"/>
      <c r="L79" s="1196"/>
      <c r="M79" s="1196"/>
      <c r="N79" s="1196"/>
      <c r="O79" s="1196"/>
      <c r="P79" s="1196"/>
      <c r="Q79" s="1196"/>
      <c r="R79" s="1196"/>
      <c r="S79" s="1196"/>
      <c r="T79" s="1196"/>
      <c r="U79" s="1196"/>
      <c r="V79" s="1209">
        <f t="shared" si="11"/>
        <v>0</v>
      </c>
    </row>
    <row r="80" spans="2:22" ht="15.75" hidden="1">
      <c r="B80" s="1196"/>
      <c r="C80" s="1196"/>
      <c r="D80" s="1196"/>
      <c r="E80" s="1196"/>
      <c r="F80" s="1196"/>
      <c r="G80" s="1196"/>
      <c r="H80" s="1196"/>
      <c r="I80" s="1196"/>
      <c r="J80" s="1196"/>
      <c r="K80" s="1196"/>
      <c r="L80" s="1196"/>
      <c r="M80" s="1196"/>
      <c r="N80" s="1196"/>
      <c r="O80" s="1196"/>
      <c r="P80" s="1196"/>
      <c r="Q80" s="1196"/>
      <c r="R80" s="1196"/>
      <c r="S80" s="1196"/>
      <c r="T80" s="1196"/>
      <c r="U80" s="1196"/>
      <c r="V80" s="1209">
        <f t="shared" si="11"/>
        <v>0</v>
      </c>
    </row>
    <row r="81" spans="22:22" ht="15.75" hidden="1">
      <c r="V81" s="1209">
        <f t="shared" si="11"/>
        <v>0</v>
      </c>
    </row>
    <row r="82" spans="22:22" ht="15.75" hidden="1">
      <c r="V82" s="1209">
        <f t="shared" si="11"/>
        <v>0</v>
      </c>
    </row>
    <row r="83" spans="22:22" ht="15.75" hidden="1">
      <c r="V83" s="1209">
        <f t="shared" si="11"/>
        <v>0</v>
      </c>
    </row>
    <row r="84" spans="22:22" ht="15.75" hidden="1">
      <c r="V84" s="1209">
        <f t="shared" si="11"/>
        <v>0</v>
      </c>
    </row>
    <row r="85" spans="22:22" ht="15.75" hidden="1">
      <c r="V85" s="1209">
        <f t="shared" si="11"/>
        <v>0</v>
      </c>
    </row>
    <row r="86" spans="22:22" ht="15.75" hidden="1">
      <c r="V86" s="1209">
        <f t="shared" si="11"/>
        <v>0</v>
      </c>
    </row>
    <row r="87" spans="22:22" ht="15.75" hidden="1">
      <c r="V87" s="1209">
        <f t="shared" si="11"/>
        <v>0</v>
      </c>
    </row>
    <row r="88" spans="22:22" ht="15.75" hidden="1">
      <c r="V88" s="1209">
        <f t="shared" si="11"/>
        <v>0</v>
      </c>
    </row>
    <row r="89" spans="22:22" ht="15.75" hidden="1">
      <c r="V89" s="1209">
        <f t="shared" si="11"/>
        <v>0</v>
      </c>
    </row>
    <row r="90" spans="22:22" ht="15.75" hidden="1">
      <c r="V90" s="1209">
        <f t="shared" si="11"/>
        <v>0</v>
      </c>
    </row>
    <row r="91" spans="22:22" ht="15.75" hidden="1">
      <c r="V91" s="1209">
        <f t="shared" si="11"/>
        <v>0</v>
      </c>
    </row>
    <row r="92" spans="22:22" ht="15.75" hidden="1">
      <c r="V92" s="1209">
        <f t="shared" si="11"/>
        <v>0</v>
      </c>
    </row>
    <row r="93" spans="22:22" ht="15.75" hidden="1">
      <c r="V93" s="1209">
        <f t="shared" si="11"/>
        <v>0</v>
      </c>
    </row>
    <row r="94" spans="22:22" ht="15.75" hidden="1">
      <c r="V94" s="1209">
        <f t="shared" si="11"/>
        <v>0</v>
      </c>
    </row>
    <row r="95" spans="22:22" ht="15.75" hidden="1">
      <c r="V95" s="1209">
        <f t="shared" si="11"/>
        <v>0</v>
      </c>
    </row>
    <row r="96" spans="22:22" ht="15.75" hidden="1">
      <c r="V96" s="1209">
        <f t="shared" si="11"/>
        <v>0</v>
      </c>
    </row>
    <row r="97" spans="22:22" ht="15.75" hidden="1">
      <c r="V97" s="1209">
        <f t="shared" si="11"/>
        <v>0</v>
      </c>
    </row>
    <row r="98" spans="22:22" ht="15.75" hidden="1">
      <c r="V98" s="1209">
        <f t="shared" si="11"/>
        <v>0</v>
      </c>
    </row>
    <row r="99" spans="22:22" ht="15.75" hidden="1">
      <c r="V99" s="1209">
        <f t="shared" si="11"/>
        <v>0</v>
      </c>
    </row>
    <row r="100" spans="22:22" ht="15.75" hidden="1">
      <c r="V100" s="1209">
        <f t="shared" si="11"/>
        <v>0</v>
      </c>
    </row>
    <row r="101" spans="22:22" ht="15.75" hidden="1">
      <c r="V101" s="1209">
        <f t="shared" si="11"/>
        <v>0</v>
      </c>
    </row>
    <row r="102" spans="22:22" ht="15.75" hidden="1">
      <c r="V102" s="1209">
        <f t="shared" si="11"/>
        <v>0</v>
      </c>
    </row>
    <row r="103" spans="22:22" ht="15.75" hidden="1">
      <c r="V103" s="1209">
        <f t="shared" si="11"/>
        <v>0</v>
      </c>
    </row>
    <row r="104" spans="22:22" ht="15.75" hidden="1">
      <c r="V104" s="1209">
        <f t="shared" si="11"/>
        <v>0</v>
      </c>
    </row>
    <row r="105" spans="22:22" ht="15.75" hidden="1">
      <c r="V105" s="1209">
        <f t="shared" si="11"/>
        <v>0</v>
      </c>
    </row>
    <row r="106" spans="22:22" ht="15.75" hidden="1">
      <c r="V106" s="1209">
        <f t="shared" si="11"/>
        <v>0</v>
      </c>
    </row>
    <row r="107" spans="22:22" ht="15.75" hidden="1">
      <c r="V107" s="1209">
        <f t="shared" si="11"/>
        <v>0</v>
      </c>
    </row>
    <row r="108" spans="22:22" ht="15.75" hidden="1">
      <c r="V108" s="1209">
        <f t="shared" si="11"/>
        <v>0</v>
      </c>
    </row>
    <row r="109" spans="22:22" ht="15.75" hidden="1">
      <c r="V109" s="1209">
        <f t="shared" si="11"/>
        <v>0</v>
      </c>
    </row>
    <row r="110" spans="22:22" ht="15.75" hidden="1">
      <c r="V110" s="1209">
        <f t="shared" si="11"/>
        <v>0</v>
      </c>
    </row>
    <row r="111" spans="22:22" ht="15.75" hidden="1">
      <c r="V111" s="1209">
        <f t="shared" si="11"/>
        <v>0</v>
      </c>
    </row>
    <row r="112" spans="22:22" ht="15.75" hidden="1">
      <c r="V112" s="1209">
        <f t="shared" si="11"/>
        <v>0</v>
      </c>
    </row>
    <row r="113" spans="22:22" ht="15.75" hidden="1">
      <c r="V113" s="1209">
        <f t="shared" si="11"/>
        <v>0</v>
      </c>
    </row>
    <row r="114" spans="22:22" ht="15.75" hidden="1">
      <c r="V114" s="1209">
        <f t="shared" si="11"/>
        <v>0</v>
      </c>
    </row>
    <row r="115" spans="22:22" ht="15.75" hidden="1">
      <c r="V115" s="1209">
        <f t="shared" si="11"/>
        <v>0</v>
      </c>
    </row>
    <row r="116" spans="22:22" ht="15.75" hidden="1">
      <c r="V116" s="1209">
        <f t="shared" si="11"/>
        <v>0</v>
      </c>
    </row>
    <row r="117" spans="22:22" ht="15.75" hidden="1">
      <c r="V117" s="1209">
        <f t="shared" si="11"/>
        <v>0</v>
      </c>
    </row>
    <row r="118" spans="22:22" ht="15.75" hidden="1">
      <c r="V118" s="1209">
        <f t="shared" si="11"/>
        <v>0</v>
      </c>
    </row>
    <row r="119" spans="22:22" ht="15.75" hidden="1">
      <c r="V119" s="1209">
        <f t="shared" si="11"/>
        <v>0</v>
      </c>
    </row>
    <row r="120" spans="22:22" ht="15.75" hidden="1">
      <c r="V120" s="1209">
        <f t="shared" si="11"/>
        <v>0</v>
      </c>
    </row>
    <row r="121" spans="22:22" ht="15.75" hidden="1">
      <c r="V121" s="1209">
        <f t="shared" si="11"/>
        <v>0</v>
      </c>
    </row>
    <row r="122" spans="22:22" ht="15.75" hidden="1">
      <c r="V122" s="1209">
        <f t="shared" si="11"/>
        <v>0</v>
      </c>
    </row>
    <row r="123" spans="22:22" ht="15.75" hidden="1">
      <c r="V123" s="1209">
        <f t="shared" si="11"/>
        <v>0</v>
      </c>
    </row>
    <row r="124" spans="22:22" ht="15.75" hidden="1">
      <c r="V124" s="1209">
        <f t="shared" si="11"/>
        <v>0</v>
      </c>
    </row>
    <row r="125" spans="22:22" ht="15.75" hidden="1">
      <c r="V125" s="1209">
        <f t="shared" si="11"/>
        <v>0</v>
      </c>
    </row>
    <row r="126" spans="22:22" ht="15.75" hidden="1">
      <c r="V126" s="1209">
        <f t="shared" si="11"/>
        <v>0</v>
      </c>
    </row>
    <row r="127" spans="22:22" ht="15.75" hidden="1">
      <c r="V127" s="1209">
        <f t="shared" si="11"/>
        <v>0</v>
      </c>
    </row>
    <row r="128" spans="22:22" ht="15.75" hidden="1">
      <c r="V128" s="1209">
        <f t="shared" si="11"/>
        <v>0</v>
      </c>
    </row>
    <row r="129" spans="22:22" ht="15.75" hidden="1">
      <c r="V129" s="1209">
        <f t="shared" si="11"/>
        <v>0</v>
      </c>
    </row>
    <row r="130" spans="22:22" ht="15.75" hidden="1">
      <c r="V130" s="1209">
        <f t="shared" si="11"/>
        <v>0</v>
      </c>
    </row>
    <row r="131" spans="22:22" ht="15.75" hidden="1">
      <c r="V131" s="1209">
        <f t="shared" si="11"/>
        <v>0</v>
      </c>
    </row>
    <row r="132" spans="22:22" ht="15.75" hidden="1">
      <c r="V132" s="1209">
        <f t="shared" si="11"/>
        <v>0</v>
      </c>
    </row>
    <row r="133" spans="22:22" ht="15.75" hidden="1">
      <c r="V133" s="1209">
        <f t="shared" si="11"/>
        <v>0</v>
      </c>
    </row>
    <row r="134" spans="22:22" ht="15.75" hidden="1">
      <c r="V134" s="1209">
        <f t="shared" si="11"/>
        <v>0</v>
      </c>
    </row>
    <row r="135" spans="22:22" ht="15.75" hidden="1">
      <c r="V135" s="1209">
        <f t="shared" si="11"/>
        <v>0</v>
      </c>
    </row>
    <row r="136" spans="22:22" ht="15.75" hidden="1">
      <c r="V136" s="1209">
        <f t="shared" si="11"/>
        <v>0</v>
      </c>
    </row>
    <row r="137" spans="22:22" ht="15.75" hidden="1">
      <c r="V137" s="1209">
        <f t="shared" ref="V137:V180" si="12">T137-U137</f>
        <v>0</v>
      </c>
    </row>
    <row r="138" spans="22:22" ht="15.75" hidden="1">
      <c r="V138" s="1209">
        <f t="shared" si="12"/>
        <v>0</v>
      </c>
    </row>
    <row r="139" spans="22:22" ht="15.75" hidden="1">
      <c r="V139" s="1209">
        <f t="shared" si="12"/>
        <v>0</v>
      </c>
    </row>
    <row r="140" spans="22:22" ht="15.75" hidden="1">
      <c r="V140" s="1209">
        <f t="shared" si="12"/>
        <v>0</v>
      </c>
    </row>
    <row r="141" spans="22:22" ht="15.75" hidden="1">
      <c r="V141" s="1209">
        <f t="shared" si="12"/>
        <v>0</v>
      </c>
    </row>
    <row r="142" spans="22:22" ht="15.75" hidden="1">
      <c r="V142" s="1209">
        <f t="shared" si="12"/>
        <v>0</v>
      </c>
    </row>
    <row r="143" spans="22:22" ht="15.75" hidden="1">
      <c r="V143" s="1209">
        <f t="shared" si="12"/>
        <v>0</v>
      </c>
    </row>
    <row r="144" spans="22:22" ht="15.75" hidden="1">
      <c r="V144" s="1209">
        <f t="shared" si="12"/>
        <v>0</v>
      </c>
    </row>
    <row r="145" spans="22:22" ht="15.75" hidden="1">
      <c r="V145" s="1209">
        <f t="shared" si="12"/>
        <v>0</v>
      </c>
    </row>
    <row r="146" spans="22:22" ht="15.75" hidden="1">
      <c r="V146" s="1209">
        <f t="shared" si="12"/>
        <v>0</v>
      </c>
    </row>
    <row r="147" spans="22:22" ht="15.75" hidden="1">
      <c r="V147" s="1209">
        <f t="shared" si="12"/>
        <v>0</v>
      </c>
    </row>
    <row r="148" spans="22:22" ht="15.75" hidden="1">
      <c r="V148" s="1209">
        <f t="shared" si="12"/>
        <v>0</v>
      </c>
    </row>
    <row r="149" spans="22:22" ht="15.75" hidden="1">
      <c r="V149" s="1209">
        <f t="shared" si="12"/>
        <v>0</v>
      </c>
    </row>
    <row r="150" spans="22:22" ht="15.75" hidden="1">
      <c r="V150" s="1209">
        <f t="shared" si="12"/>
        <v>0</v>
      </c>
    </row>
    <row r="151" spans="22:22" ht="15.75" hidden="1">
      <c r="V151" s="1209">
        <f t="shared" si="12"/>
        <v>0</v>
      </c>
    </row>
    <row r="152" spans="22:22" ht="15.75" hidden="1">
      <c r="V152" s="1209">
        <f t="shared" si="12"/>
        <v>0</v>
      </c>
    </row>
    <row r="153" spans="22:22" ht="15.75" hidden="1">
      <c r="V153" s="1209">
        <f t="shared" si="12"/>
        <v>0</v>
      </c>
    </row>
    <row r="154" spans="22:22" ht="15.75" hidden="1">
      <c r="V154" s="1209">
        <f t="shared" si="12"/>
        <v>0</v>
      </c>
    </row>
    <row r="155" spans="22:22" ht="15.75" hidden="1">
      <c r="V155" s="1209">
        <f t="shared" si="12"/>
        <v>0</v>
      </c>
    </row>
    <row r="156" spans="22:22" ht="15.75" hidden="1">
      <c r="V156" s="1209">
        <f t="shared" si="12"/>
        <v>0</v>
      </c>
    </row>
    <row r="157" spans="22:22" ht="15.75" hidden="1">
      <c r="V157" s="1209">
        <f t="shared" si="12"/>
        <v>0</v>
      </c>
    </row>
    <row r="158" spans="22:22" ht="15.75" hidden="1">
      <c r="V158" s="1209">
        <f t="shared" si="12"/>
        <v>0</v>
      </c>
    </row>
    <row r="159" spans="22:22" ht="15.75" hidden="1">
      <c r="V159" s="1209">
        <f t="shared" si="12"/>
        <v>0</v>
      </c>
    </row>
    <row r="160" spans="22:22" ht="15.75" hidden="1">
      <c r="V160" s="1209">
        <f t="shared" si="12"/>
        <v>0</v>
      </c>
    </row>
    <row r="161" spans="22:22" ht="15.75" hidden="1">
      <c r="V161" s="1209">
        <f t="shared" si="12"/>
        <v>0</v>
      </c>
    </row>
    <row r="162" spans="22:22" ht="15.75" hidden="1">
      <c r="V162" s="1209">
        <f t="shared" si="12"/>
        <v>0</v>
      </c>
    </row>
    <row r="163" spans="22:22" ht="15.75" hidden="1">
      <c r="V163" s="1209">
        <f t="shared" si="12"/>
        <v>0</v>
      </c>
    </row>
    <row r="164" spans="22:22" ht="15.75" hidden="1">
      <c r="V164" s="1209">
        <f t="shared" si="12"/>
        <v>0</v>
      </c>
    </row>
    <row r="165" spans="22:22" ht="15.75" hidden="1">
      <c r="V165" s="1209">
        <f t="shared" si="12"/>
        <v>0</v>
      </c>
    </row>
    <row r="166" spans="22:22" ht="15.75" hidden="1">
      <c r="V166" s="1209">
        <f t="shared" si="12"/>
        <v>0</v>
      </c>
    </row>
    <row r="167" spans="22:22" ht="15.75" hidden="1">
      <c r="V167" s="1209">
        <f t="shared" si="12"/>
        <v>0</v>
      </c>
    </row>
    <row r="168" spans="22:22" ht="15.75" hidden="1">
      <c r="V168" s="1209">
        <f t="shared" si="12"/>
        <v>0</v>
      </c>
    </row>
    <row r="169" spans="22:22" ht="15.75" hidden="1">
      <c r="V169" s="1209">
        <f t="shared" si="12"/>
        <v>0</v>
      </c>
    </row>
    <row r="170" spans="22:22" ht="15.75" hidden="1">
      <c r="V170" s="1209">
        <f t="shared" si="12"/>
        <v>0</v>
      </c>
    </row>
    <row r="171" spans="22:22" ht="15.75" hidden="1">
      <c r="V171" s="1209">
        <f t="shared" si="12"/>
        <v>0</v>
      </c>
    </row>
    <row r="172" spans="22:22" ht="15.75" hidden="1">
      <c r="V172" s="1209">
        <f t="shared" si="12"/>
        <v>0</v>
      </c>
    </row>
    <row r="173" spans="22:22" ht="15.75" hidden="1">
      <c r="V173" s="1209">
        <f t="shared" si="12"/>
        <v>0</v>
      </c>
    </row>
    <row r="174" spans="22:22" ht="15.75" hidden="1">
      <c r="V174" s="1209">
        <f t="shared" si="12"/>
        <v>0</v>
      </c>
    </row>
    <row r="175" spans="22:22" ht="15.75" hidden="1">
      <c r="V175" s="1209">
        <f t="shared" si="12"/>
        <v>0</v>
      </c>
    </row>
    <row r="176" spans="22:22" ht="15.75" hidden="1">
      <c r="V176" s="1209">
        <f t="shared" si="12"/>
        <v>0</v>
      </c>
    </row>
    <row r="177" spans="1:22" ht="15.75" hidden="1">
      <c r="A177" s="1196"/>
      <c r="B177" s="1196"/>
      <c r="C177" s="1196"/>
      <c r="D177" s="1196"/>
      <c r="E177" s="1196"/>
      <c r="F177" s="1196"/>
      <c r="G177" s="1196"/>
      <c r="H177" s="1196"/>
      <c r="I177" s="1196"/>
      <c r="J177" s="1196"/>
      <c r="K177" s="1196"/>
      <c r="L177" s="1196"/>
      <c r="M177" s="1196"/>
      <c r="N177" s="1196"/>
      <c r="O177" s="1196"/>
      <c r="P177" s="1196"/>
      <c r="Q177" s="1196"/>
      <c r="R177" s="1196"/>
      <c r="S177" s="1196"/>
      <c r="T177" s="1196"/>
      <c r="U177" s="1196"/>
      <c r="V177" s="1209">
        <f t="shared" si="12"/>
        <v>0</v>
      </c>
    </row>
    <row r="178" spans="1:22" ht="15.75" hidden="1">
      <c r="A178" s="1196"/>
      <c r="B178" s="1196"/>
      <c r="C178" s="1196"/>
      <c r="D178" s="1196"/>
      <c r="E178" s="1196"/>
      <c r="F178" s="1196"/>
      <c r="G178" s="1196"/>
      <c r="H178" s="1196"/>
      <c r="I178" s="1196"/>
      <c r="J178" s="1196"/>
      <c r="K178" s="1196"/>
      <c r="L178" s="1196"/>
      <c r="M178" s="1196"/>
      <c r="N178" s="1196"/>
      <c r="O178" s="1196"/>
      <c r="P178" s="1196"/>
      <c r="Q178" s="1196"/>
      <c r="R178" s="1196"/>
      <c r="S178" s="1196"/>
      <c r="T178" s="1196"/>
      <c r="U178" s="1196"/>
      <c r="V178" s="1209">
        <f t="shared" si="12"/>
        <v>0</v>
      </c>
    </row>
    <row r="179" spans="1:22" ht="45" hidden="1" customHeight="1">
      <c r="A179" s="1196"/>
      <c r="B179" s="1196"/>
      <c r="C179" s="1196"/>
      <c r="D179" s="1196"/>
      <c r="E179" s="1196"/>
      <c r="F179" s="1196"/>
      <c r="G179" s="1196"/>
      <c r="H179" s="1196"/>
      <c r="I179" s="1196"/>
      <c r="J179" s="1196"/>
      <c r="K179" s="1196"/>
      <c r="L179" s="1196"/>
      <c r="M179" s="1196"/>
      <c r="N179" s="1196"/>
      <c r="O179" s="1196"/>
      <c r="P179" s="1196"/>
      <c r="Q179" s="1196"/>
      <c r="R179" s="1196"/>
      <c r="S179" s="1196"/>
      <c r="T179" s="1196"/>
      <c r="U179" s="1196"/>
      <c r="V179" s="1209">
        <f t="shared" si="12"/>
        <v>0</v>
      </c>
    </row>
    <row r="180" spans="1:22" ht="15.75" hidden="1">
      <c r="A180" s="1196"/>
      <c r="B180" s="1196"/>
      <c r="C180" s="1196"/>
      <c r="D180" s="1196"/>
      <c r="E180" s="1196"/>
      <c r="F180" s="1196"/>
      <c r="G180" s="1196"/>
      <c r="H180" s="1196"/>
      <c r="I180" s="1196"/>
      <c r="J180" s="1196"/>
      <c r="K180" s="1196"/>
      <c r="L180" s="1196"/>
      <c r="M180" s="1196"/>
      <c r="N180" s="1196"/>
      <c r="O180" s="1196"/>
      <c r="P180" s="1196"/>
      <c r="Q180" s="1196"/>
      <c r="R180" s="1196"/>
      <c r="S180" s="1196"/>
      <c r="T180" s="1196"/>
      <c r="U180" s="1196"/>
      <c r="V180" s="1209">
        <f t="shared" si="12"/>
        <v>0</v>
      </c>
    </row>
    <row r="181" spans="1:22" s="13" customFormat="1" ht="20.100000000000001" hidden="1" customHeight="1">
      <c r="A181" s="13" t="s">
        <v>1106</v>
      </c>
      <c r="T181" s="1226"/>
    </row>
    <row r="182" spans="1:22" s="13" customFormat="1" ht="20.100000000000001" hidden="1" customHeight="1">
      <c r="A182" s="1852" t="s">
        <v>1107</v>
      </c>
      <c r="B182" s="1852"/>
    </row>
    <row r="183" spans="1:22" ht="15.75" hidden="1">
      <c r="A183" s="1196"/>
      <c r="B183" s="1196"/>
      <c r="C183" s="1196"/>
      <c r="D183" s="1196"/>
      <c r="E183" s="1196"/>
      <c r="F183" s="1196"/>
      <c r="G183" s="1196"/>
      <c r="H183" s="1196"/>
      <c r="I183" s="1196"/>
      <c r="J183" s="1196"/>
      <c r="K183" s="1196"/>
      <c r="L183" s="1196"/>
      <c r="M183" s="1196"/>
      <c r="N183" s="1196"/>
      <c r="O183" s="1196"/>
      <c r="P183" s="1196"/>
      <c r="Q183" s="1196"/>
      <c r="R183" s="1196"/>
      <c r="S183" s="1196"/>
      <c r="T183" s="1209"/>
      <c r="U183" s="1196"/>
      <c r="V183" s="1196"/>
    </row>
    <row r="184" spans="1:22" ht="15.75" hidden="1">
      <c r="A184" s="1196"/>
      <c r="B184" s="1196" t="s">
        <v>1103</v>
      </c>
      <c r="C184" s="13">
        <v>80329</v>
      </c>
      <c r="D184" s="13">
        <v>287375</v>
      </c>
      <c r="E184" s="13">
        <v>334681</v>
      </c>
      <c r="F184" s="13">
        <v>2328</v>
      </c>
      <c r="G184" s="13">
        <v>22356</v>
      </c>
      <c r="H184" s="13">
        <v>252432</v>
      </c>
      <c r="I184" s="13">
        <v>393002</v>
      </c>
      <c r="J184" s="13">
        <v>7270715</v>
      </c>
      <c r="K184" s="13">
        <v>37873</v>
      </c>
      <c r="L184" s="13">
        <v>0</v>
      </c>
      <c r="M184" s="13">
        <v>1072</v>
      </c>
      <c r="N184" s="13">
        <v>84280</v>
      </c>
      <c r="O184" s="13">
        <v>440544</v>
      </c>
      <c r="P184" s="13">
        <v>46187</v>
      </c>
      <c r="Q184" s="13">
        <v>30626</v>
      </c>
      <c r="R184" s="13">
        <v>374937</v>
      </c>
      <c r="S184" s="13">
        <v>698970</v>
      </c>
      <c r="T184" s="1226">
        <f t="shared" ref="T184:T189" si="13">SUM(C184:S184)</f>
        <v>10357707</v>
      </c>
      <c r="U184" s="1196"/>
      <c r="V184" s="1196"/>
    </row>
    <row r="185" spans="1:22" ht="15.75" hidden="1">
      <c r="A185" s="1196"/>
      <c r="B185" s="1196" t="s">
        <v>3</v>
      </c>
      <c r="C185" s="1196">
        <v>22924</v>
      </c>
      <c r="D185" s="1196">
        <v>329341</v>
      </c>
      <c r="E185" s="1196">
        <v>85600</v>
      </c>
      <c r="F185" s="1196">
        <v>106738</v>
      </c>
      <c r="G185" s="1196">
        <v>349251</v>
      </c>
      <c r="H185" s="1196">
        <v>146149</v>
      </c>
      <c r="I185" s="1196">
        <v>383319</v>
      </c>
      <c r="J185" s="1196">
        <v>5282031</v>
      </c>
      <c r="K185" s="1196">
        <v>105743</v>
      </c>
      <c r="L185" s="1196">
        <v>301743</v>
      </c>
      <c r="M185" s="1196">
        <v>1177</v>
      </c>
      <c r="N185" s="1196">
        <v>27529</v>
      </c>
      <c r="O185" s="1196">
        <v>3904819</v>
      </c>
      <c r="P185" s="1196">
        <v>4931</v>
      </c>
      <c r="Q185" s="1196">
        <v>8726</v>
      </c>
      <c r="R185" s="1196">
        <v>101056</v>
      </c>
      <c r="S185" s="1196">
        <v>51697</v>
      </c>
      <c r="T185" s="1226">
        <f t="shared" si="13"/>
        <v>11212774</v>
      </c>
      <c r="U185" s="1209"/>
      <c r="V185" s="1196"/>
    </row>
    <row r="186" spans="1:22" ht="15.75" hidden="1">
      <c r="A186" s="1196"/>
      <c r="B186" s="1196" t="s">
        <v>1108</v>
      </c>
      <c r="C186" s="1196"/>
      <c r="D186" s="1196">
        <v>37675</v>
      </c>
      <c r="E186" s="1196"/>
      <c r="F186" s="1196">
        <v>11963</v>
      </c>
      <c r="G186" s="1196"/>
      <c r="H186" s="1196"/>
      <c r="I186" s="1196"/>
      <c r="J186" s="1196">
        <v>2087822</v>
      </c>
      <c r="K186" s="1196"/>
      <c r="L186" s="1196">
        <v>20668</v>
      </c>
      <c r="M186" s="1196"/>
      <c r="N186" s="1196"/>
      <c r="O186" s="1196">
        <v>446878</v>
      </c>
      <c r="P186" s="1196"/>
      <c r="Q186" s="1209"/>
      <c r="R186" s="1196"/>
      <c r="S186" s="1196">
        <v>1053502</v>
      </c>
      <c r="T186" s="1226">
        <f t="shared" si="13"/>
        <v>3658508</v>
      </c>
      <c r="U186" s="1196"/>
      <c r="V186" s="1196"/>
    </row>
    <row r="187" spans="1:22" ht="15.75" hidden="1">
      <c r="A187" s="1196"/>
      <c r="B187" s="1196" t="s">
        <v>1109</v>
      </c>
      <c r="C187" s="1196"/>
      <c r="D187" s="1196"/>
      <c r="E187" s="1196"/>
      <c r="F187" s="1196"/>
      <c r="G187" s="1196"/>
      <c r="H187" s="1196"/>
      <c r="I187" s="1196"/>
      <c r="J187" s="1196"/>
      <c r="K187" s="1196"/>
      <c r="L187" s="1196"/>
      <c r="M187" s="1196"/>
      <c r="N187" s="1196"/>
      <c r="O187" s="1196"/>
      <c r="P187" s="1196"/>
      <c r="Q187" s="1196"/>
      <c r="R187" s="1196"/>
      <c r="S187" s="1196">
        <v>6306754</v>
      </c>
      <c r="T187" s="1226">
        <f t="shared" si="13"/>
        <v>6306754</v>
      </c>
      <c r="U187" s="1196"/>
      <c r="V187" s="1196"/>
    </row>
    <row r="188" spans="1:22" ht="15.75" hidden="1">
      <c r="A188" s="1196"/>
      <c r="B188" s="1196" t="s">
        <v>1110</v>
      </c>
      <c r="C188" s="1196"/>
      <c r="D188" s="1196"/>
      <c r="E188" s="1196"/>
      <c r="F188" s="1196"/>
      <c r="G188" s="1196"/>
      <c r="H188" s="1196"/>
      <c r="I188" s="1196"/>
      <c r="J188" s="1196"/>
      <c r="K188" s="1196"/>
      <c r="L188" s="1196"/>
      <c r="M188" s="1196"/>
      <c r="N188" s="1196"/>
      <c r="O188" s="1196"/>
      <c r="P188" s="1196"/>
      <c r="Q188" s="1196"/>
      <c r="R188" s="1196"/>
      <c r="S188" s="1196">
        <v>533268</v>
      </c>
      <c r="T188" s="1226">
        <f t="shared" si="13"/>
        <v>533268</v>
      </c>
      <c r="U188" s="1196"/>
      <c r="V188" s="1196"/>
    </row>
    <row r="189" spans="1:22" ht="15.75" hidden="1">
      <c r="A189" s="1196"/>
      <c r="B189" s="1196" t="s">
        <v>60</v>
      </c>
      <c r="C189" s="1196">
        <f>SUM(C184:C188)</f>
        <v>103253</v>
      </c>
      <c r="D189" s="1196">
        <f t="shared" ref="D189:R189" si="14">SUM(D184:D188)</f>
        <v>654391</v>
      </c>
      <c r="E189" s="1196">
        <f t="shared" si="14"/>
        <v>420281</v>
      </c>
      <c r="F189" s="1196">
        <f t="shared" si="14"/>
        <v>121029</v>
      </c>
      <c r="G189" s="1196">
        <f t="shared" si="14"/>
        <v>371607</v>
      </c>
      <c r="H189" s="1196">
        <f t="shared" si="14"/>
        <v>398581</v>
      </c>
      <c r="I189" s="1196">
        <f t="shared" si="14"/>
        <v>776321</v>
      </c>
      <c r="J189" s="1196">
        <f t="shared" si="14"/>
        <v>14640568</v>
      </c>
      <c r="K189" s="1196">
        <f t="shared" si="14"/>
        <v>143616</v>
      </c>
      <c r="L189" s="1196">
        <f t="shared" si="14"/>
        <v>322411</v>
      </c>
      <c r="M189" s="1196">
        <f t="shared" si="14"/>
        <v>2249</v>
      </c>
      <c r="N189" s="1196">
        <f t="shared" si="14"/>
        <v>111809</v>
      </c>
      <c r="O189" s="1196">
        <f t="shared" si="14"/>
        <v>4792241</v>
      </c>
      <c r="P189" s="1196">
        <f t="shared" si="14"/>
        <v>51118</v>
      </c>
      <c r="Q189" s="1196">
        <f t="shared" si="14"/>
        <v>39352</v>
      </c>
      <c r="R189" s="1196">
        <f t="shared" si="14"/>
        <v>475993</v>
      </c>
      <c r="S189" s="1196">
        <f>SUM(S184:S188)</f>
        <v>8644191</v>
      </c>
      <c r="T189" s="1226">
        <f t="shared" si="13"/>
        <v>32069011</v>
      </c>
      <c r="U189" s="1196"/>
      <c r="V189" s="1196"/>
    </row>
    <row r="190" spans="1:22" ht="15.75" hidden="1">
      <c r="A190" s="1196"/>
      <c r="B190" s="1196"/>
      <c r="C190" s="1196"/>
      <c r="D190" s="1196"/>
      <c r="E190" s="1196"/>
      <c r="F190" s="1196"/>
      <c r="G190" s="1196"/>
      <c r="H190" s="1196"/>
      <c r="I190" s="1196"/>
      <c r="J190" s="1196"/>
      <c r="K190" s="1196"/>
      <c r="L190" s="1196"/>
      <c r="M190" s="1196"/>
      <c r="N190" s="1196"/>
      <c r="O190" s="1196"/>
      <c r="P190" s="1196"/>
      <c r="Q190" s="1196"/>
      <c r="R190" s="1196"/>
      <c r="S190" s="1196"/>
      <c r="T190" s="1196"/>
      <c r="U190" s="1196"/>
      <c r="V190" s="1196"/>
    </row>
    <row r="191" spans="1:22" ht="15.75">
      <c r="A191" s="1196"/>
      <c r="B191" s="1196"/>
      <c r="C191" s="1196"/>
      <c r="D191" s="1196"/>
      <c r="E191" s="1196"/>
      <c r="F191" s="1196"/>
      <c r="G191" s="1196"/>
      <c r="H191" s="1196"/>
      <c r="I191" s="1196"/>
      <c r="J191" s="1196"/>
      <c r="K191" s="1196"/>
      <c r="L191" s="1196"/>
      <c r="M191" s="1196"/>
      <c r="N191" s="1196"/>
      <c r="O191" s="1196"/>
      <c r="P191" s="1196"/>
      <c r="Q191" s="1196"/>
      <c r="R191" s="1196"/>
      <c r="S191" s="1196"/>
      <c r="T191" s="1196"/>
      <c r="U191" s="1196"/>
      <c r="V191" s="1196"/>
    </row>
    <row r="192" spans="1:2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</sheetData>
  <mergeCells count="20">
    <mergeCell ref="R4:R7"/>
    <mergeCell ref="S4:S7"/>
    <mergeCell ref="T4:T7"/>
    <mergeCell ref="I4:I7"/>
    <mergeCell ref="J4:J7"/>
    <mergeCell ref="K4:K7"/>
    <mergeCell ref="L4:L7"/>
    <mergeCell ref="M4:M7"/>
    <mergeCell ref="N4:N7"/>
    <mergeCell ref="A29:D29"/>
    <mergeCell ref="A182:B182"/>
    <mergeCell ref="O4:O7"/>
    <mergeCell ref="P4:P7"/>
    <mergeCell ref="Q4:Q7"/>
    <mergeCell ref="C4:C7"/>
    <mergeCell ref="D4:D7"/>
    <mergeCell ref="E4:E7"/>
    <mergeCell ref="F4:F7"/>
    <mergeCell ref="G4:G7"/>
    <mergeCell ref="H4:H7"/>
  </mergeCells>
  <printOptions horizontalCentered="1" verticalCentered="1"/>
  <pageMargins left="0.11811023622047245" right="0.11811023622047245" top="0.51181102362204722" bottom="0.51181102362204722" header="0.51181102362204722" footer="0.51181102362204722"/>
  <pageSetup paperSize="9" scale="57" orientation="landscape" horizontalDpi="4294967292" verticalDpi="4294967292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:K27"/>
  <sheetViews>
    <sheetView showGridLines="0" rightToLeft="1" zoomScaleNormal="100" workbookViewId="0">
      <selection activeCell="U28" sqref="U28"/>
    </sheetView>
  </sheetViews>
  <sheetFormatPr defaultColWidth="7.7109375" defaultRowHeight="15.75"/>
  <cols>
    <col min="1" max="1" width="13.42578125" style="481" customWidth="1"/>
    <col min="2" max="2" width="16.28515625" style="481" customWidth="1"/>
    <col min="3" max="3" width="18.85546875" style="481" customWidth="1"/>
    <col min="4" max="4" width="12.85546875" style="481" customWidth="1"/>
    <col min="5" max="5" width="13.85546875" style="481" customWidth="1"/>
    <col min="6" max="6" width="14.140625" style="481" customWidth="1"/>
    <col min="7" max="7" width="13.85546875" style="481" customWidth="1"/>
    <col min="8" max="8" width="14.140625" style="481" customWidth="1"/>
    <col min="9" max="10" width="7.7109375" style="481"/>
    <col min="11" max="11" width="31.5703125" style="481" customWidth="1"/>
    <col min="12" max="256" width="7.7109375" style="481"/>
    <col min="257" max="257" width="13.42578125" style="481" customWidth="1"/>
    <col min="258" max="258" width="16.28515625" style="481" customWidth="1"/>
    <col min="259" max="259" width="18.85546875" style="481" customWidth="1"/>
    <col min="260" max="260" width="12.85546875" style="481" customWidth="1"/>
    <col min="261" max="261" width="13.85546875" style="481" customWidth="1"/>
    <col min="262" max="262" width="14.140625" style="481" customWidth="1"/>
    <col min="263" max="263" width="13.85546875" style="481" customWidth="1"/>
    <col min="264" max="264" width="14.140625" style="481" customWidth="1"/>
    <col min="265" max="266" width="7.7109375" style="481"/>
    <col min="267" max="267" width="31.5703125" style="481" customWidth="1"/>
    <col min="268" max="512" width="7.7109375" style="481"/>
    <col min="513" max="513" width="13.42578125" style="481" customWidth="1"/>
    <col min="514" max="514" width="16.28515625" style="481" customWidth="1"/>
    <col min="515" max="515" width="18.85546875" style="481" customWidth="1"/>
    <col min="516" max="516" width="12.85546875" style="481" customWidth="1"/>
    <col min="517" max="517" width="13.85546875" style="481" customWidth="1"/>
    <col min="518" max="518" width="14.140625" style="481" customWidth="1"/>
    <col min="519" max="519" width="13.85546875" style="481" customWidth="1"/>
    <col min="520" max="520" width="14.140625" style="481" customWidth="1"/>
    <col min="521" max="522" width="7.7109375" style="481"/>
    <col min="523" max="523" width="31.5703125" style="481" customWidth="1"/>
    <col min="524" max="768" width="7.7109375" style="481"/>
    <col min="769" max="769" width="13.42578125" style="481" customWidth="1"/>
    <col min="770" max="770" width="16.28515625" style="481" customWidth="1"/>
    <col min="771" max="771" width="18.85546875" style="481" customWidth="1"/>
    <col min="772" max="772" width="12.85546875" style="481" customWidth="1"/>
    <col min="773" max="773" width="13.85546875" style="481" customWidth="1"/>
    <col min="774" max="774" width="14.140625" style="481" customWidth="1"/>
    <col min="775" max="775" width="13.85546875" style="481" customWidth="1"/>
    <col min="776" max="776" width="14.140625" style="481" customWidth="1"/>
    <col min="777" max="778" width="7.7109375" style="481"/>
    <col min="779" max="779" width="31.5703125" style="481" customWidth="1"/>
    <col min="780" max="1024" width="7.7109375" style="481"/>
    <col min="1025" max="1025" width="13.42578125" style="481" customWidth="1"/>
    <col min="1026" max="1026" width="16.28515625" style="481" customWidth="1"/>
    <col min="1027" max="1027" width="18.85546875" style="481" customWidth="1"/>
    <col min="1028" max="1028" width="12.85546875" style="481" customWidth="1"/>
    <col min="1029" max="1029" width="13.85546875" style="481" customWidth="1"/>
    <col min="1030" max="1030" width="14.140625" style="481" customWidth="1"/>
    <col min="1031" max="1031" width="13.85546875" style="481" customWidth="1"/>
    <col min="1032" max="1032" width="14.140625" style="481" customWidth="1"/>
    <col min="1033" max="1034" width="7.7109375" style="481"/>
    <col min="1035" max="1035" width="31.5703125" style="481" customWidth="1"/>
    <col min="1036" max="1280" width="7.7109375" style="481"/>
    <col min="1281" max="1281" width="13.42578125" style="481" customWidth="1"/>
    <col min="1282" max="1282" width="16.28515625" style="481" customWidth="1"/>
    <col min="1283" max="1283" width="18.85546875" style="481" customWidth="1"/>
    <col min="1284" max="1284" width="12.85546875" style="481" customWidth="1"/>
    <col min="1285" max="1285" width="13.85546875" style="481" customWidth="1"/>
    <col min="1286" max="1286" width="14.140625" style="481" customWidth="1"/>
    <col min="1287" max="1287" width="13.85546875" style="481" customWidth="1"/>
    <col min="1288" max="1288" width="14.140625" style="481" customWidth="1"/>
    <col min="1289" max="1290" width="7.7109375" style="481"/>
    <col min="1291" max="1291" width="31.5703125" style="481" customWidth="1"/>
    <col min="1292" max="1536" width="7.7109375" style="481"/>
    <col min="1537" max="1537" width="13.42578125" style="481" customWidth="1"/>
    <col min="1538" max="1538" width="16.28515625" style="481" customWidth="1"/>
    <col min="1539" max="1539" width="18.85546875" style="481" customWidth="1"/>
    <col min="1540" max="1540" width="12.85546875" style="481" customWidth="1"/>
    <col min="1541" max="1541" width="13.85546875" style="481" customWidth="1"/>
    <col min="1542" max="1542" width="14.140625" style="481" customWidth="1"/>
    <col min="1543" max="1543" width="13.85546875" style="481" customWidth="1"/>
    <col min="1544" max="1544" width="14.140625" style="481" customWidth="1"/>
    <col min="1545" max="1546" width="7.7109375" style="481"/>
    <col min="1547" max="1547" width="31.5703125" style="481" customWidth="1"/>
    <col min="1548" max="1792" width="7.7109375" style="481"/>
    <col min="1793" max="1793" width="13.42578125" style="481" customWidth="1"/>
    <col min="1794" max="1794" width="16.28515625" style="481" customWidth="1"/>
    <col min="1795" max="1795" width="18.85546875" style="481" customWidth="1"/>
    <col min="1796" max="1796" width="12.85546875" style="481" customWidth="1"/>
    <col min="1797" max="1797" width="13.85546875" style="481" customWidth="1"/>
    <col min="1798" max="1798" width="14.140625" style="481" customWidth="1"/>
    <col min="1799" max="1799" width="13.85546875" style="481" customWidth="1"/>
    <col min="1800" max="1800" width="14.140625" style="481" customWidth="1"/>
    <col min="1801" max="1802" width="7.7109375" style="481"/>
    <col min="1803" max="1803" width="31.5703125" style="481" customWidth="1"/>
    <col min="1804" max="2048" width="7.7109375" style="481"/>
    <col min="2049" max="2049" width="13.42578125" style="481" customWidth="1"/>
    <col min="2050" max="2050" width="16.28515625" style="481" customWidth="1"/>
    <col min="2051" max="2051" width="18.85546875" style="481" customWidth="1"/>
    <col min="2052" max="2052" width="12.85546875" style="481" customWidth="1"/>
    <col min="2053" max="2053" width="13.85546875" style="481" customWidth="1"/>
    <col min="2054" max="2054" width="14.140625" style="481" customWidth="1"/>
    <col min="2055" max="2055" width="13.85546875" style="481" customWidth="1"/>
    <col min="2056" max="2056" width="14.140625" style="481" customWidth="1"/>
    <col min="2057" max="2058" width="7.7109375" style="481"/>
    <col min="2059" max="2059" width="31.5703125" style="481" customWidth="1"/>
    <col min="2060" max="2304" width="7.7109375" style="481"/>
    <col min="2305" max="2305" width="13.42578125" style="481" customWidth="1"/>
    <col min="2306" max="2306" width="16.28515625" style="481" customWidth="1"/>
    <col min="2307" max="2307" width="18.85546875" style="481" customWidth="1"/>
    <col min="2308" max="2308" width="12.85546875" style="481" customWidth="1"/>
    <col min="2309" max="2309" width="13.85546875" style="481" customWidth="1"/>
    <col min="2310" max="2310" width="14.140625" style="481" customWidth="1"/>
    <col min="2311" max="2311" width="13.85546875" style="481" customWidth="1"/>
    <col min="2312" max="2312" width="14.140625" style="481" customWidth="1"/>
    <col min="2313" max="2314" width="7.7109375" style="481"/>
    <col min="2315" max="2315" width="31.5703125" style="481" customWidth="1"/>
    <col min="2316" max="2560" width="7.7109375" style="481"/>
    <col min="2561" max="2561" width="13.42578125" style="481" customWidth="1"/>
    <col min="2562" max="2562" width="16.28515625" style="481" customWidth="1"/>
    <col min="2563" max="2563" width="18.85546875" style="481" customWidth="1"/>
    <col min="2564" max="2564" width="12.85546875" style="481" customWidth="1"/>
    <col min="2565" max="2565" width="13.85546875" style="481" customWidth="1"/>
    <col min="2566" max="2566" width="14.140625" style="481" customWidth="1"/>
    <col min="2567" max="2567" width="13.85546875" style="481" customWidth="1"/>
    <col min="2568" max="2568" width="14.140625" style="481" customWidth="1"/>
    <col min="2569" max="2570" width="7.7109375" style="481"/>
    <col min="2571" max="2571" width="31.5703125" style="481" customWidth="1"/>
    <col min="2572" max="2816" width="7.7109375" style="481"/>
    <col min="2817" max="2817" width="13.42578125" style="481" customWidth="1"/>
    <col min="2818" max="2818" width="16.28515625" style="481" customWidth="1"/>
    <col min="2819" max="2819" width="18.85546875" style="481" customWidth="1"/>
    <col min="2820" max="2820" width="12.85546875" style="481" customWidth="1"/>
    <col min="2821" max="2821" width="13.85546875" style="481" customWidth="1"/>
    <col min="2822" max="2822" width="14.140625" style="481" customWidth="1"/>
    <col min="2823" max="2823" width="13.85546875" style="481" customWidth="1"/>
    <col min="2824" max="2824" width="14.140625" style="481" customWidth="1"/>
    <col min="2825" max="2826" width="7.7109375" style="481"/>
    <col min="2827" max="2827" width="31.5703125" style="481" customWidth="1"/>
    <col min="2828" max="3072" width="7.7109375" style="481"/>
    <col min="3073" max="3073" width="13.42578125" style="481" customWidth="1"/>
    <col min="3074" max="3074" width="16.28515625" style="481" customWidth="1"/>
    <col min="3075" max="3075" width="18.85546875" style="481" customWidth="1"/>
    <col min="3076" max="3076" width="12.85546875" style="481" customWidth="1"/>
    <col min="3077" max="3077" width="13.85546875" style="481" customWidth="1"/>
    <col min="3078" max="3078" width="14.140625" style="481" customWidth="1"/>
    <col min="3079" max="3079" width="13.85546875" style="481" customWidth="1"/>
    <col min="3080" max="3080" width="14.140625" style="481" customWidth="1"/>
    <col min="3081" max="3082" width="7.7109375" style="481"/>
    <col min="3083" max="3083" width="31.5703125" style="481" customWidth="1"/>
    <col min="3084" max="3328" width="7.7109375" style="481"/>
    <col min="3329" max="3329" width="13.42578125" style="481" customWidth="1"/>
    <col min="3330" max="3330" width="16.28515625" style="481" customWidth="1"/>
    <col min="3331" max="3331" width="18.85546875" style="481" customWidth="1"/>
    <col min="3332" max="3332" width="12.85546875" style="481" customWidth="1"/>
    <col min="3333" max="3333" width="13.85546875" style="481" customWidth="1"/>
    <col min="3334" max="3334" width="14.140625" style="481" customWidth="1"/>
    <col min="3335" max="3335" width="13.85546875" style="481" customWidth="1"/>
    <col min="3336" max="3336" width="14.140625" style="481" customWidth="1"/>
    <col min="3337" max="3338" width="7.7109375" style="481"/>
    <col min="3339" max="3339" width="31.5703125" style="481" customWidth="1"/>
    <col min="3340" max="3584" width="7.7109375" style="481"/>
    <col min="3585" max="3585" width="13.42578125" style="481" customWidth="1"/>
    <col min="3586" max="3586" width="16.28515625" style="481" customWidth="1"/>
    <col min="3587" max="3587" width="18.85546875" style="481" customWidth="1"/>
    <col min="3588" max="3588" width="12.85546875" style="481" customWidth="1"/>
    <col min="3589" max="3589" width="13.85546875" style="481" customWidth="1"/>
    <col min="3590" max="3590" width="14.140625" style="481" customWidth="1"/>
    <col min="3591" max="3591" width="13.85546875" style="481" customWidth="1"/>
    <col min="3592" max="3592" width="14.140625" style="481" customWidth="1"/>
    <col min="3593" max="3594" width="7.7109375" style="481"/>
    <col min="3595" max="3595" width="31.5703125" style="481" customWidth="1"/>
    <col min="3596" max="3840" width="7.7109375" style="481"/>
    <col min="3841" max="3841" width="13.42578125" style="481" customWidth="1"/>
    <col min="3842" max="3842" width="16.28515625" style="481" customWidth="1"/>
    <col min="3843" max="3843" width="18.85546875" style="481" customWidth="1"/>
    <col min="3844" max="3844" width="12.85546875" style="481" customWidth="1"/>
    <col min="3845" max="3845" width="13.85546875" style="481" customWidth="1"/>
    <col min="3846" max="3846" width="14.140625" style="481" customWidth="1"/>
    <col min="3847" max="3847" width="13.85546875" style="481" customWidth="1"/>
    <col min="3848" max="3848" width="14.140625" style="481" customWidth="1"/>
    <col min="3849" max="3850" width="7.7109375" style="481"/>
    <col min="3851" max="3851" width="31.5703125" style="481" customWidth="1"/>
    <col min="3852" max="4096" width="7.7109375" style="481"/>
    <col min="4097" max="4097" width="13.42578125" style="481" customWidth="1"/>
    <col min="4098" max="4098" width="16.28515625" style="481" customWidth="1"/>
    <col min="4099" max="4099" width="18.85546875" style="481" customWidth="1"/>
    <col min="4100" max="4100" width="12.85546875" style="481" customWidth="1"/>
    <col min="4101" max="4101" width="13.85546875" style="481" customWidth="1"/>
    <col min="4102" max="4102" width="14.140625" style="481" customWidth="1"/>
    <col min="4103" max="4103" width="13.85546875" style="481" customWidth="1"/>
    <col min="4104" max="4104" width="14.140625" style="481" customWidth="1"/>
    <col min="4105" max="4106" width="7.7109375" style="481"/>
    <col min="4107" max="4107" width="31.5703125" style="481" customWidth="1"/>
    <col min="4108" max="4352" width="7.7109375" style="481"/>
    <col min="4353" max="4353" width="13.42578125" style="481" customWidth="1"/>
    <col min="4354" max="4354" width="16.28515625" style="481" customWidth="1"/>
    <col min="4355" max="4355" width="18.85546875" style="481" customWidth="1"/>
    <col min="4356" max="4356" width="12.85546875" style="481" customWidth="1"/>
    <col min="4357" max="4357" width="13.85546875" style="481" customWidth="1"/>
    <col min="4358" max="4358" width="14.140625" style="481" customWidth="1"/>
    <col min="4359" max="4359" width="13.85546875" style="481" customWidth="1"/>
    <col min="4360" max="4360" width="14.140625" style="481" customWidth="1"/>
    <col min="4361" max="4362" width="7.7109375" style="481"/>
    <col min="4363" max="4363" width="31.5703125" style="481" customWidth="1"/>
    <col min="4364" max="4608" width="7.7109375" style="481"/>
    <col min="4609" max="4609" width="13.42578125" style="481" customWidth="1"/>
    <col min="4610" max="4610" width="16.28515625" style="481" customWidth="1"/>
    <col min="4611" max="4611" width="18.85546875" style="481" customWidth="1"/>
    <col min="4612" max="4612" width="12.85546875" style="481" customWidth="1"/>
    <col min="4613" max="4613" width="13.85546875" style="481" customWidth="1"/>
    <col min="4614" max="4614" width="14.140625" style="481" customWidth="1"/>
    <col min="4615" max="4615" width="13.85546875" style="481" customWidth="1"/>
    <col min="4616" max="4616" width="14.140625" style="481" customWidth="1"/>
    <col min="4617" max="4618" width="7.7109375" style="481"/>
    <col min="4619" max="4619" width="31.5703125" style="481" customWidth="1"/>
    <col min="4620" max="4864" width="7.7109375" style="481"/>
    <col min="4865" max="4865" width="13.42578125" style="481" customWidth="1"/>
    <col min="4866" max="4866" width="16.28515625" style="481" customWidth="1"/>
    <col min="4867" max="4867" width="18.85546875" style="481" customWidth="1"/>
    <col min="4868" max="4868" width="12.85546875" style="481" customWidth="1"/>
    <col min="4869" max="4869" width="13.85546875" style="481" customWidth="1"/>
    <col min="4870" max="4870" width="14.140625" style="481" customWidth="1"/>
    <col min="4871" max="4871" width="13.85546875" style="481" customWidth="1"/>
    <col min="4872" max="4872" width="14.140625" style="481" customWidth="1"/>
    <col min="4873" max="4874" width="7.7109375" style="481"/>
    <col min="4875" max="4875" width="31.5703125" style="481" customWidth="1"/>
    <col min="4876" max="5120" width="7.7109375" style="481"/>
    <col min="5121" max="5121" width="13.42578125" style="481" customWidth="1"/>
    <col min="5122" max="5122" width="16.28515625" style="481" customWidth="1"/>
    <col min="5123" max="5123" width="18.85546875" style="481" customWidth="1"/>
    <col min="5124" max="5124" width="12.85546875" style="481" customWidth="1"/>
    <col min="5125" max="5125" width="13.85546875" style="481" customWidth="1"/>
    <col min="5126" max="5126" width="14.140625" style="481" customWidth="1"/>
    <col min="5127" max="5127" width="13.85546875" style="481" customWidth="1"/>
    <col min="5128" max="5128" width="14.140625" style="481" customWidth="1"/>
    <col min="5129" max="5130" width="7.7109375" style="481"/>
    <col min="5131" max="5131" width="31.5703125" style="481" customWidth="1"/>
    <col min="5132" max="5376" width="7.7109375" style="481"/>
    <col min="5377" max="5377" width="13.42578125" style="481" customWidth="1"/>
    <col min="5378" max="5378" width="16.28515625" style="481" customWidth="1"/>
    <col min="5379" max="5379" width="18.85546875" style="481" customWidth="1"/>
    <col min="5380" max="5380" width="12.85546875" style="481" customWidth="1"/>
    <col min="5381" max="5381" width="13.85546875" style="481" customWidth="1"/>
    <col min="5382" max="5382" width="14.140625" style="481" customWidth="1"/>
    <col min="5383" max="5383" width="13.85546875" style="481" customWidth="1"/>
    <col min="5384" max="5384" width="14.140625" style="481" customWidth="1"/>
    <col min="5385" max="5386" width="7.7109375" style="481"/>
    <col min="5387" max="5387" width="31.5703125" style="481" customWidth="1"/>
    <col min="5388" max="5632" width="7.7109375" style="481"/>
    <col min="5633" max="5633" width="13.42578125" style="481" customWidth="1"/>
    <col min="5634" max="5634" width="16.28515625" style="481" customWidth="1"/>
    <col min="5635" max="5635" width="18.85546875" style="481" customWidth="1"/>
    <col min="5636" max="5636" width="12.85546875" style="481" customWidth="1"/>
    <col min="5637" max="5637" width="13.85546875" style="481" customWidth="1"/>
    <col min="5638" max="5638" width="14.140625" style="481" customWidth="1"/>
    <col min="5639" max="5639" width="13.85546875" style="481" customWidth="1"/>
    <col min="5640" max="5640" width="14.140625" style="481" customWidth="1"/>
    <col min="5641" max="5642" width="7.7109375" style="481"/>
    <col min="5643" max="5643" width="31.5703125" style="481" customWidth="1"/>
    <col min="5644" max="5888" width="7.7109375" style="481"/>
    <col min="5889" max="5889" width="13.42578125" style="481" customWidth="1"/>
    <col min="5890" max="5890" width="16.28515625" style="481" customWidth="1"/>
    <col min="5891" max="5891" width="18.85546875" style="481" customWidth="1"/>
    <col min="5892" max="5892" width="12.85546875" style="481" customWidth="1"/>
    <col min="5893" max="5893" width="13.85546875" style="481" customWidth="1"/>
    <col min="5894" max="5894" width="14.140625" style="481" customWidth="1"/>
    <col min="5895" max="5895" width="13.85546875" style="481" customWidth="1"/>
    <col min="5896" max="5896" width="14.140625" style="481" customWidth="1"/>
    <col min="5897" max="5898" width="7.7109375" style="481"/>
    <col min="5899" max="5899" width="31.5703125" style="481" customWidth="1"/>
    <col min="5900" max="6144" width="7.7109375" style="481"/>
    <col min="6145" max="6145" width="13.42578125" style="481" customWidth="1"/>
    <col min="6146" max="6146" width="16.28515625" style="481" customWidth="1"/>
    <col min="6147" max="6147" width="18.85546875" style="481" customWidth="1"/>
    <col min="6148" max="6148" width="12.85546875" style="481" customWidth="1"/>
    <col min="6149" max="6149" width="13.85546875" style="481" customWidth="1"/>
    <col min="6150" max="6150" width="14.140625" style="481" customWidth="1"/>
    <col min="6151" max="6151" width="13.85546875" style="481" customWidth="1"/>
    <col min="6152" max="6152" width="14.140625" style="481" customWidth="1"/>
    <col min="6153" max="6154" width="7.7109375" style="481"/>
    <col min="6155" max="6155" width="31.5703125" style="481" customWidth="1"/>
    <col min="6156" max="6400" width="7.7109375" style="481"/>
    <col min="6401" max="6401" width="13.42578125" style="481" customWidth="1"/>
    <col min="6402" max="6402" width="16.28515625" style="481" customWidth="1"/>
    <col min="6403" max="6403" width="18.85546875" style="481" customWidth="1"/>
    <col min="6404" max="6404" width="12.85546875" style="481" customWidth="1"/>
    <col min="6405" max="6405" width="13.85546875" style="481" customWidth="1"/>
    <col min="6406" max="6406" width="14.140625" style="481" customWidth="1"/>
    <col min="6407" max="6407" width="13.85546875" style="481" customWidth="1"/>
    <col min="6408" max="6408" width="14.140625" style="481" customWidth="1"/>
    <col min="6409" max="6410" width="7.7109375" style="481"/>
    <col min="6411" max="6411" width="31.5703125" style="481" customWidth="1"/>
    <col min="6412" max="6656" width="7.7109375" style="481"/>
    <col min="6657" max="6657" width="13.42578125" style="481" customWidth="1"/>
    <col min="6658" max="6658" width="16.28515625" style="481" customWidth="1"/>
    <col min="6659" max="6659" width="18.85546875" style="481" customWidth="1"/>
    <col min="6660" max="6660" width="12.85546875" style="481" customWidth="1"/>
    <col min="6661" max="6661" width="13.85546875" style="481" customWidth="1"/>
    <col min="6662" max="6662" width="14.140625" style="481" customWidth="1"/>
    <col min="6663" max="6663" width="13.85546875" style="481" customWidth="1"/>
    <col min="6664" max="6664" width="14.140625" style="481" customWidth="1"/>
    <col min="6665" max="6666" width="7.7109375" style="481"/>
    <col min="6667" max="6667" width="31.5703125" style="481" customWidth="1"/>
    <col min="6668" max="6912" width="7.7109375" style="481"/>
    <col min="6913" max="6913" width="13.42578125" style="481" customWidth="1"/>
    <col min="6914" max="6914" width="16.28515625" style="481" customWidth="1"/>
    <col min="6915" max="6915" width="18.85546875" style="481" customWidth="1"/>
    <col min="6916" max="6916" width="12.85546875" style="481" customWidth="1"/>
    <col min="6917" max="6917" width="13.85546875" style="481" customWidth="1"/>
    <col min="6918" max="6918" width="14.140625" style="481" customWidth="1"/>
    <col min="6919" max="6919" width="13.85546875" style="481" customWidth="1"/>
    <col min="6920" max="6920" width="14.140625" style="481" customWidth="1"/>
    <col min="6921" max="6922" width="7.7109375" style="481"/>
    <col min="6923" max="6923" width="31.5703125" style="481" customWidth="1"/>
    <col min="6924" max="7168" width="7.7109375" style="481"/>
    <col min="7169" max="7169" width="13.42578125" style="481" customWidth="1"/>
    <col min="7170" max="7170" width="16.28515625" style="481" customWidth="1"/>
    <col min="7171" max="7171" width="18.85546875" style="481" customWidth="1"/>
    <col min="7172" max="7172" width="12.85546875" style="481" customWidth="1"/>
    <col min="7173" max="7173" width="13.85546875" style="481" customWidth="1"/>
    <col min="7174" max="7174" width="14.140625" style="481" customWidth="1"/>
    <col min="7175" max="7175" width="13.85546875" style="481" customWidth="1"/>
    <col min="7176" max="7176" width="14.140625" style="481" customWidth="1"/>
    <col min="7177" max="7178" width="7.7109375" style="481"/>
    <col min="7179" max="7179" width="31.5703125" style="481" customWidth="1"/>
    <col min="7180" max="7424" width="7.7109375" style="481"/>
    <col min="7425" max="7425" width="13.42578125" style="481" customWidth="1"/>
    <col min="7426" max="7426" width="16.28515625" style="481" customWidth="1"/>
    <col min="7427" max="7427" width="18.85546875" style="481" customWidth="1"/>
    <col min="7428" max="7428" width="12.85546875" style="481" customWidth="1"/>
    <col min="7429" max="7429" width="13.85546875" style="481" customWidth="1"/>
    <col min="7430" max="7430" width="14.140625" style="481" customWidth="1"/>
    <col min="7431" max="7431" width="13.85546875" style="481" customWidth="1"/>
    <col min="7432" max="7432" width="14.140625" style="481" customWidth="1"/>
    <col min="7433" max="7434" width="7.7109375" style="481"/>
    <col min="7435" max="7435" width="31.5703125" style="481" customWidth="1"/>
    <col min="7436" max="7680" width="7.7109375" style="481"/>
    <col min="7681" max="7681" width="13.42578125" style="481" customWidth="1"/>
    <col min="7682" max="7682" width="16.28515625" style="481" customWidth="1"/>
    <col min="7683" max="7683" width="18.85546875" style="481" customWidth="1"/>
    <col min="7684" max="7684" width="12.85546875" style="481" customWidth="1"/>
    <col min="7685" max="7685" width="13.85546875" style="481" customWidth="1"/>
    <col min="7686" max="7686" width="14.140625" style="481" customWidth="1"/>
    <col min="7687" max="7687" width="13.85546875" style="481" customWidth="1"/>
    <col min="7688" max="7688" width="14.140625" style="481" customWidth="1"/>
    <col min="7689" max="7690" width="7.7109375" style="481"/>
    <col min="7691" max="7691" width="31.5703125" style="481" customWidth="1"/>
    <col min="7692" max="7936" width="7.7109375" style="481"/>
    <col min="7937" max="7937" width="13.42578125" style="481" customWidth="1"/>
    <col min="7938" max="7938" width="16.28515625" style="481" customWidth="1"/>
    <col min="7939" max="7939" width="18.85546875" style="481" customWidth="1"/>
    <col min="7940" max="7940" width="12.85546875" style="481" customWidth="1"/>
    <col min="7941" max="7941" width="13.85546875" style="481" customWidth="1"/>
    <col min="7942" max="7942" width="14.140625" style="481" customWidth="1"/>
    <col min="7943" max="7943" width="13.85546875" style="481" customWidth="1"/>
    <col min="7944" max="7944" width="14.140625" style="481" customWidth="1"/>
    <col min="7945" max="7946" width="7.7109375" style="481"/>
    <col min="7947" max="7947" width="31.5703125" style="481" customWidth="1"/>
    <col min="7948" max="8192" width="7.7109375" style="481"/>
    <col min="8193" max="8193" width="13.42578125" style="481" customWidth="1"/>
    <col min="8194" max="8194" width="16.28515625" style="481" customWidth="1"/>
    <col min="8195" max="8195" width="18.85546875" style="481" customWidth="1"/>
    <col min="8196" max="8196" width="12.85546875" style="481" customWidth="1"/>
    <col min="8197" max="8197" width="13.85546875" style="481" customWidth="1"/>
    <col min="8198" max="8198" width="14.140625" style="481" customWidth="1"/>
    <col min="8199" max="8199" width="13.85546875" style="481" customWidth="1"/>
    <col min="8200" max="8200" width="14.140625" style="481" customWidth="1"/>
    <col min="8201" max="8202" width="7.7109375" style="481"/>
    <col min="8203" max="8203" width="31.5703125" style="481" customWidth="1"/>
    <col min="8204" max="8448" width="7.7109375" style="481"/>
    <col min="8449" max="8449" width="13.42578125" style="481" customWidth="1"/>
    <col min="8450" max="8450" width="16.28515625" style="481" customWidth="1"/>
    <col min="8451" max="8451" width="18.85546875" style="481" customWidth="1"/>
    <col min="8452" max="8452" width="12.85546875" style="481" customWidth="1"/>
    <col min="8453" max="8453" width="13.85546875" style="481" customWidth="1"/>
    <col min="8454" max="8454" width="14.140625" style="481" customWidth="1"/>
    <col min="8455" max="8455" width="13.85546875" style="481" customWidth="1"/>
    <col min="8456" max="8456" width="14.140625" style="481" customWidth="1"/>
    <col min="8457" max="8458" width="7.7109375" style="481"/>
    <col min="8459" max="8459" width="31.5703125" style="481" customWidth="1"/>
    <col min="8460" max="8704" width="7.7109375" style="481"/>
    <col min="8705" max="8705" width="13.42578125" style="481" customWidth="1"/>
    <col min="8706" max="8706" width="16.28515625" style="481" customWidth="1"/>
    <col min="8707" max="8707" width="18.85546875" style="481" customWidth="1"/>
    <col min="8708" max="8708" width="12.85546875" style="481" customWidth="1"/>
    <col min="8709" max="8709" width="13.85546875" style="481" customWidth="1"/>
    <col min="8710" max="8710" width="14.140625" style="481" customWidth="1"/>
    <col min="8711" max="8711" width="13.85546875" style="481" customWidth="1"/>
    <col min="8712" max="8712" width="14.140625" style="481" customWidth="1"/>
    <col min="8713" max="8714" width="7.7109375" style="481"/>
    <col min="8715" max="8715" width="31.5703125" style="481" customWidth="1"/>
    <col min="8716" max="8960" width="7.7109375" style="481"/>
    <col min="8961" max="8961" width="13.42578125" style="481" customWidth="1"/>
    <col min="8962" max="8962" width="16.28515625" style="481" customWidth="1"/>
    <col min="8963" max="8963" width="18.85546875" style="481" customWidth="1"/>
    <col min="8964" max="8964" width="12.85546875" style="481" customWidth="1"/>
    <col min="8965" max="8965" width="13.85546875" style="481" customWidth="1"/>
    <col min="8966" max="8966" width="14.140625" style="481" customWidth="1"/>
    <col min="8967" max="8967" width="13.85546875" style="481" customWidth="1"/>
    <col min="8968" max="8968" width="14.140625" style="481" customWidth="1"/>
    <col min="8969" max="8970" width="7.7109375" style="481"/>
    <col min="8971" max="8971" width="31.5703125" style="481" customWidth="1"/>
    <col min="8972" max="9216" width="7.7109375" style="481"/>
    <col min="9217" max="9217" width="13.42578125" style="481" customWidth="1"/>
    <col min="9218" max="9218" width="16.28515625" style="481" customWidth="1"/>
    <col min="9219" max="9219" width="18.85546875" style="481" customWidth="1"/>
    <col min="9220" max="9220" width="12.85546875" style="481" customWidth="1"/>
    <col min="9221" max="9221" width="13.85546875" style="481" customWidth="1"/>
    <col min="9222" max="9222" width="14.140625" style="481" customWidth="1"/>
    <col min="9223" max="9223" width="13.85546875" style="481" customWidth="1"/>
    <col min="9224" max="9224" width="14.140625" style="481" customWidth="1"/>
    <col min="9225" max="9226" width="7.7109375" style="481"/>
    <col min="9227" max="9227" width="31.5703125" style="481" customWidth="1"/>
    <col min="9228" max="9472" width="7.7109375" style="481"/>
    <col min="9473" max="9473" width="13.42578125" style="481" customWidth="1"/>
    <col min="9474" max="9474" width="16.28515625" style="481" customWidth="1"/>
    <col min="9475" max="9475" width="18.85546875" style="481" customWidth="1"/>
    <col min="9476" max="9476" width="12.85546875" style="481" customWidth="1"/>
    <col min="9477" max="9477" width="13.85546875" style="481" customWidth="1"/>
    <col min="9478" max="9478" width="14.140625" style="481" customWidth="1"/>
    <col min="9479" max="9479" width="13.85546875" style="481" customWidth="1"/>
    <col min="9480" max="9480" width="14.140625" style="481" customWidth="1"/>
    <col min="9481" max="9482" width="7.7109375" style="481"/>
    <col min="9483" max="9483" width="31.5703125" style="481" customWidth="1"/>
    <col min="9484" max="9728" width="7.7109375" style="481"/>
    <col min="9729" max="9729" width="13.42578125" style="481" customWidth="1"/>
    <col min="9730" max="9730" width="16.28515625" style="481" customWidth="1"/>
    <col min="9731" max="9731" width="18.85546875" style="481" customWidth="1"/>
    <col min="9732" max="9732" width="12.85546875" style="481" customWidth="1"/>
    <col min="9733" max="9733" width="13.85546875" style="481" customWidth="1"/>
    <col min="9734" max="9734" width="14.140625" style="481" customWidth="1"/>
    <col min="9735" max="9735" width="13.85546875" style="481" customWidth="1"/>
    <col min="9736" max="9736" width="14.140625" style="481" customWidth="1"/>
    <col min="9737" max="9738" width="7.7109375" style="481"/>
    <col min="9739" max="9739" width="31.5703125" style="481" customWidth="1"/>
    <col min="9740" max="9984" width="7.7109375" style="481"/>
    <col min="9985" max="9985" width="13.42578125" style="481" customWidth="1"/>
    <col min="9986" max="9986" width="16.28515625" style="481" customWidth="1"/>
    <col min="9987" max="9987" width="18.85546875" style="481" customWidth="1"/>
    <col min="9988" max="9988" width="12.85546875" style="481" customWidth="1"/>
    <col min="9989" max="9989" width="13.85546875" style="481" customWidth="1"/>
    <col min="9990" max="9990" width="14.140625" style="481" customWidth="1"/>
    <col min="9991" max="9991" width="13.85546875" style="481" customWidth="1"/>
    <col min="9992" max="9992" width="14.140625" style="481" customWidth="1"/>
    <col min="9993" max="9994" width="7.7109375" style="481"/>
    <col min="9995" max="9995" width="31.5703125" style="481" customWidth="1"/>
    <col min="9996" max="10240" width="7.7109375" style="481"/>
    <col min="10241" max="10241" width="13.42578125" style="481" customWidth="1"/>
    <col min="10242" max="10242" width="16.28515625" style="481" customWidth="1"/>
    <col min="10243" max="10243" width="18.85546875" style="481" customWidth="1"/>
    <col min="10244" max="10244" width="12.85546875" style="481" customWidth="1"/>
    <col min="10245" max="10245" width="13.85546875" style="481" customWidth="1"/>
    <col min="10246" max="10246" width="14.140625" style="481" customWidth="1"/>
    <col min="10247" max="10247" width="13.85546875" style="481" customWidth="1"/>
    <col min="10248" max="10248" width="14.140625" style="481" customWidth="1"/>
    <col min="10249" max="10250" width="7.7109375" style="481"/>
    <col min="10251" max="10251" width="31.5703125" style="481" customWidth="1"/>
    <col min="10252" max="10496" width="7.7109375" style="481"/>
    <col min="10497" max="10497" width="13.42578125" style="481" customWidth="1"/>
    <col min="10498" max="10498" width="16.28515625" style="481" customWidth="1"/>
    <col min="10499" max="10499" width="18.85546875" style="481" customWidth="1"/>
    <col min="10500" max="10500" width="12.85546875" style="481" customWidth="1"/>
    <col min="10501" max="10501" width="13.85546875" style="481" customWidth="1"/>
    <col min="10502" max="10502" width="14.140625" style="481" customWidth="1"/>
    <col min="10503" max="10503" width="13.85546875" style="481" customWidth="1"/>
    <col min="10504" max="10504" width="14.140625" style="481" customWidth="1"/>
    <col min="10505" max="10506" width="7.7109375" style="481"/>
    <col min="10507" max="10507" width="31.5703125" style="481" customWidth="1"/>
    <col min="10508" max="10752" width="7.7109375" style="481"/>
    <col min="10753" max="10753" width="13.42578125" style="481" customWidth="1"/>
    <col min="10754" max="10754" width="16.28515625" style="481" customWidth="1"/>
    <col min="10755" max="10755" width="18.85546875" style="481" customWidth="1"/>
    <col min="10756" max="10756" width="12.85546875" style="481" customWidth="1"/>
    <col min="10757" max="10757" width="13.85546875" style="481" customWidth="1"/>
    <col min="10758" max="10758" width="14.140625" style="481" customWidth="1"/>
    <col min="10759" max="10759" width="13.85546875" style="481" customWidth="1"/>
    <col min="10760" max="10760" width="14.140625" style="481" customWidth="1"/>
    <col min="10761" max="10762" width="7.7109375" style="481"/>
    <col min="10763" max="10763" width="31.5703125" style="481" customWidth="1"/>
    <col min="10764" max="11008" width="7.7109375" style="481"/>
    <col min="11009" max="11009" width="13.42578125" style="481" customWidth="1"/>
    <col min="11010" max="11010" width="16.28515625" style="481" customWidth="1"/>
    <col min="11011" max="11011" width="18.85546875" style="481" customWidth="1"/>
    <col min="11012" max="11012" width="12.85546875" style="481" customWidth="1"/>
    <col min="11013" max="11013" width="13.85546875" style="481" customWidth="1"/>
    <col min="11014" max="11014" width="14.140625" style="481" customWidth="1"/>
    <col min="11015" max="11015" width="13.85546875" style="481" customWidth="1"/>
    <col min="11016" max="11016" width="14.140625" style="481" customWidth="1"/>
    <col min="11017" max="11018" width="7.7109375" style="481"/>
    <col min="11019" max="11019" width="31.5703125" style="481" customWidth="1"/>
    <col min="11020" max="11264" width="7.7109375" style="481"/>
    <col min="11265" max="11265" width="13.42578125" style="481" customWidth="1"/>
    <col min="11266" max="11266" width="16.28515625" style="481" customWidth="1"/>
    <col min="11267" max="11267" width="18.85546875" style="481" customWidth="1"/>
    <col min="11268" max="11268" width="12.85546875" style="481" customWidth="1"/>
    <col min="11269" max="11269" width="13.85546875" style="481" customWidth="1"/>
    <col min="11270" max="11270" width="14.140625" style="481" customWidth="1"/>
    <col min="11271" max="11271" width="13.85546875" style="481" customWidth="1"/>
    <col min="11272" max="11272" width="14.140625" style="481" customWidth="1"/>
    <col min="11273" max="11274" width="7.7109375" style="481"/>
    <col min="11275" max="11275" width="31.5703125" style="481" customWidth="1"/>
    <col min="11276" max="11520" width="7.7109375" style="481"/>
    <col min="11521" max="11521" width="13.42578125" style="481" customWidth="1"/>
    <col min="11522" max="11522" width="16.28515625" style="481" customWidth="1"/>
    <col min="11523" max="11523" width="18.85546875" style="481" customWidth="1"/>
    <col min="11524" max="11524" width="12.85546875" style="481" customWidth="1"/>
    <col min="11525" max="11525" width="13.85546875" style="481" customWidth="1"/>
    <col min="11526" max="11526" width="14.140625" style="481" customWidth="1"/>
    <col min="11527" max="11527" width="13.85546875" style="481" customWidth="1"/>
    <col min="11528" max="11528" width="14.140625" style="481" customWidth="1"/>
    <col min="11529" max="11530" width="7.7109375" style="481"/>
    <col min="11531" max="11531" width="31.5703125" style="481" customWidth="1"/>
    <col min="11532" max="11776" width="7.7109375" style="481"/>
    <col min="11777" max="11777" width="13.42578125" style="481" customWidth="1"/>
    <col min="11778" max="11778" width="16.28515625" style="481" customWidth="1"/>
    <col min="11779" max="11779" width="18.85546875" style="481" customWidth="1"/>
    <col min="11780" max="11780" width="12.85546875" style="481" customWidth="1"/>
    <col min="11781" max="11781" width="13.85546875" style="481" customWidth="1"/>
    <col min="11782" max="11782" width="14.140625" style="481" customWidth="1"/>
    <col min="11783" max="11783" width="13.85546875" style="481" customWidth="1"/>
    <col min="11784" max="11784" width="14.140625" style="481" customWidth="1"/>
    <col min="11785" max="11786" width="7.7109375" style="481"/>
    <col min="11787" max="11787" width="31.5703125" style="481" customWidth="1"/>
    <col min="11788" max="12032" width="7.7109375" style="481"/>
    <col min="12033" max="12033" width="13.42578125" style="481" customWidth="1"/>
    <col min="12034" max="12034" width="16.28515625" style="481" customWidth="1"/>
    <col min="12035" max="12035" width="18.85546875" style="481" customWidth="1"/>
    <col min="12036" max="12036" width="12.85546875" style="481" customWidth="1"/>
    <col min="12037" max="12037" width="13.85546875" style="481" customWidth="1"/>
    <col min="12038" max="12038" width="14.140625" style="481" customWidth="1"/>
    <col min="12039" max="12039" width="13.85546875" style="481" customWidth="1"/>
    <col min="12040" max="12040" width="14.140625" style="481" customWidth="1"/>
    <col min="12041" max="12042" width="7.7109375" style="481"/>
    <col min="12043" max="12043" width="31.5703125" style="481" customWidth="1"/>
    <col min="12044" max="12288" width="7.7109375" style="481"/>
    <col min="12289" max="12289" width="13.42578125" style="481" customWidth="1"/>
    <col min="12290" max="12290" width="16.28515625" style="481" customWidth="1"/>
    <col min="12291" max="12291" width="18.85546875" style="481" customWidth="1"/>
    <col min="12292" max="12292" width="12.85546875" style="481" customWidth="1"/>
    <col min="12293" max="12293" width="13.85546875" style="481" customWidth="1"/>
    <col min="12294" max="12294" width="14.140625" style="481" customWidth="1"/>
    <col min="12295" max="12295" width="13.85546875" style="481" customWidth="1"/>
    <col min="12296" max="12296" width="14.140625" style="481" customWidth="1"/>
    <col min="12297" max="12298" width="7.7109375" style="481"/>
    <col min="12299" max="12299" width="31.5703125" style="481" customWidth="1"/>
    <col min="12300" max="12544" width="7.7109375" style="481"/>
    <col min="12545" max="12545" width="13.42578125" style="481" customWidth="1"/>
    <col min="12546" max="12546" width="16.28515625" style="481" customWidth="1"/>
    <col min="12547" max="12547" width="18.85546875" style="481" customWidth="1"/>
    <col min="12548" max="12548" width="12.85546875" style="481" customWidth="1"/>
    <col min="12549" max="12549" width="13.85546875" style="481" customWidth="1"/>
    <col min="12550" max="12550" width="14.140625" style="481" customWidth="1"/>
    <col min="12551" max="12551" width="13.85546875" style="481" customWidth="1"/>
    <col min="12552" max="12552" width="14.140625" style="481" customWidth="1"/>
    <col min="12553" max="12554" width="7.7109375" style="481"/>
    <col min="12555" max="12555" width="31.5703125" style="481" customWidth="1"/>
    <col min="12556" max="12800" width="7.7109375" style="481"/>
    <col min="12801" max="12801" width="13.42578125" style="481" customWidth="1"/>
    <col min="12802" max="12802" width="16.28515625" style="481" customWidth="1"/>
    <col min="12803" max="12803" width="18.85546875" style="481" customWidth="1"/>
    <col min="12804" max="12804" width="12.85546875" style="481" customWidth="1"/>
    <col min="12805" max="12805" width="13.85546875" style="481" customWidth="1"/>
    <col min="12806" max="12806" width="14.140625" style="481" customWidth="1"/>
    <col min="12807" max="12807" width="13.85546875" style="481" customWidth="1"/>
    <col min="12808" max="12808" width="14.140625" style="481" customWidth="1"/>
    <col min="12809" max="12810" width="7.7109375" style="481"/>
    <col min="12811" max="12811" width="31.5703125" style="481" customWidth="1"/>
    <col min="12812" max="13056" width="7.7109375" style="481"/>
    <col min="13057" max="13057" width="13.42578125" style="481" customWidth="1"/>
    <col min="13058" max="13058" width="16.28515625" style="481" customWidth="1"/>
    <col min="13059" max="13059" width="18.85546875" style="481" customWidth="1"/>
    <col min="13060" max="13060" width="12.85546875" style="481" customWidth="1"/>
    <col min="13061" max="13061" width="13.85546875" style="481" customWidth="1"/>
    <col min="13062" max="13062" width="14.140625" style="481" customWidth="1"/>
    <col min="13063" max="13063" width="13.85546875" style="481" customWidth="1"/>
    <col min="13064" max="13064" width="14.140625" style="481" customWidth="1"/>
    <col min="13065" max="13066" width="7.7109375" style="481"/>
    <col min="13067" max="13067" width="31.5703125" style="481" customWidth="1"/>
    <col min="13068" max="13312" width="7.7109375" style="481"/>
    <col min="13313" max="13313" width="13.42578125" style="481" customWidth="1"/>
    <col min="13314" max="13314" width="16.28515625" style="481" customWidth="1"/>
    <col min="13315" max="13315" width="18.85546875" style="481" customWidth="1"/>
    <col min="13316" max="13316" width="12.85546875" style="481" customWidth="1"/>
    <col min="13317" max="13317" width="13.85546875" style="481" customWidth="1"/>
    <col min="13318" max="13318" width="14.140625" style="481" customWidth="1"/>
    <col min="13319" max="13319" width="13.85546875" style="481" customWidth="1"/>
    <col min="13320" max="13320" width="14.140625" style="481" customWidth="1"/>
    <col min="13321" max="13322" width="7.7109375" style="481"/>
    <col min="13323" max="13323" width="31.5703125" style="481" customWidth="1"/>
    <col min="13324" max="13568" width="7.7109375" style="481"/>
    <col min="13569" max="13569" width="13.42578125" style="481" customWidth="1"/>
    <col min="13570" max="13570" width="16.28515625" style="481" customWidth="1"/>
    <col min="13571" max="13571" width="18.85546875" style="481" customWidth="1"/>
    <col min="13572" max="13572" width="12.85546875" style="481" customWidth="1"/>
    <col min="13573" max="13573" width="13.85546875" style="481" customWidth="1"/>
    <col min="13574" max="13574" width="14.140625" style="481" customWidth="1"/>
    <col min="13575" max="13575" width="13.85546875" style="481" customWidth="1"/>
    <col min="13576" max="13576" width="14.140625" style="481" customWidth="1"/>
    <col min="13577" max="13578" width="7.7109375" style="481"/>
    <col min="13579" max="13579" width="31.5703125" style="481" customWidth="1"/>
    <col min="13580" max="13824" width="7.7109375" style="481"/>
    <col min="13825" max="13825" width="13.42578125" style="481" customWidth="1"/>
    <col min="13826" max="13826" width="16.28515625" style="481" customWidth="1"/>
    <col min="13827" max="13827" width="18.85546875" style="481" customWidth="1"/>
    <col min="13828" max="13828" width="12.85546875" style="481" customWidth="1"/>
    <col min="13829" max="13829" width="13.85546875" style="481" customWidth="1"/>
    <col min="13830" max="13830" width="14.140625" style="481" customWidth="1"/>
    <col min="13831" max="13831" width="13.85546875" style="481" customWidth="1"/>
    <col min="13832" max="13832" width="14.140625" style="481" customWidth="1"/>
    <col min="13833" max="13834" width="7.7109375" style="481"/>
    <col min="13835" max="13835" width="31.5703125" style="481" customWidth="1"/>
    <col min="13836" max="14080" width="7.7109375" style="481"/>
    <col min="14081" max="14081" width="13.42578125" style="481" customWidth="1"/>
    <col min="14082" max="14082" width="16.28515625" style="481" customWidth="1"/>
    <col min="14083" max="14083" width="18.85546875" style="481" customWidth="1"/>
    <col min="14084" max="14084" width="12.85546875" style="481" customWidth="1"/>
    <col min="14085" max="14085" width="13.85546875" style="481" customWidth="1"/>
    <col min="14086" max="14086" width="14.140625" style="481" customWidth="1"/>
    <col min="14087" max="14087" width="13.85546875" style="481" customWidth="1"/>
    <col min="14088" max="14088" width="14.140625" style="481" customWidth="1"/>
    <col min="14089" max="14090" width="7.7109375" style="481"/>
    <col min="14091" max="14091" width="31.5703125" style="481" customWidth="1"/>
    <col min="14092" max="14336" width="7.7109375" style="481"/>
    <col min="14337" max="14337" width="13.42578125" style="481" customWidth="1"/>
    <col min="14338" max="14338" width="16.28515625" style="481" customWidth="1"/>
    <col min="14339" max="14339" width="18.85546875" style="481" customWidth="1"/>
    <col min="14340" max="14340" width="12.85546875" style="481" customWidth="1"/>
    <col min="14341" max="14341" width="13.85546875" style="481" customWidth="1"/>
    <col min="14342" max="14342" width="14.140625" style="481" customWidth="1"/>
    <col min="14343" max="14343" width="13.85546875" style="481" customWidth="1"/>
    <col min="14344" max="14344" width="14.140625" style="481" customWidth="1"/>
    <col min="14345" max="14346" width="7.7109375" style="481"/>
    <col min="14347" max="14347" width="31.5703125" style="481" customWidth="1"/>
    <col min="14348" max="14592" width="7.7109375" style="481"/>
    <col min="14593" max="14593" width="13.42578125" style="481" customWidth="1"/>
    <col min="14594" max="14594" width="16.28515625" style="481" customWidth="1"/>
    <col min="14595" max="14595" width="18.85546875" style="481" customWidth="1"/>
    <col min="14596" max="14596" width="12.85546875" style="481" customWidth="1"/>
    <col min="14597" max="14597" width="13.85546875" style="481" customWidth="1"/>
    <col min="14598" max="14598" width="14.140625" style="481" customWidth="1"/>
    <col min="14599" max="14599" width="13.85546875" style="481" customWidth="1"/>
    <col min="14600" max="14600" width="14.140625" style="481" customWidth="1"/>
    <col min="14601" max="14602" width="7.7109375" style="481"/>
    <col min="14603" max="14603" width="31.5703125" style="481" customWidth="1"/>
    <col min="14604" max="14848" width="7.7109375" style="481"/>
    <col min="14849" max="14849" width="13.42578125" style="481" customWidth="1"/>
    <col min="14850" max="14850" width="16.28515625" style="481" customWidth="1"/>
    <col min="14851" max="14851" width="18.85546875" style="481" customWidth="1"/>
    <col min="14852" max="14852" width="12.85546875" style="481" customWidth="1"/>
    <col min="14853" max="14853" width="13.85546875" style="481" customWidth="1"/>
    <col min="14854" max="14854" width="14.140625" style="481" customWidth="1"/>
    <col min="14855" max="14855" width="13.85546875" style="481" customWidth="1"/>
    <col min="14856" max="14856" width="14.140625" style="481" customWidth="1"/>
    <col min="14857" max="14858" width="7.7109375" style="481"/>
    <col min="14859" max="14859" width="31.5703125" style="481" customWidth="1"/>
    <col min="14860" max="15104" width="7.7109375" style="481"/>
    <col min="15105" max="15105" width="13.42578125" style="481" customWidth="1"/>
    <col min="15106" max="15106" width="16.28515625" style="481" customWidth="1"/>
    <col min="15107" max="15107" width="18.85546875" style="481" customWidth="1"/>
    <col min="15108" max="15108" width="12.85546875" style="481" customWidth="1"/>
    <col min="15109" max="15109" width="13.85546875" style="481" customWidth="1"/>
    <col min="15110" max="15110" width="14.140625" style="481" customWidth="1"/>
    <col min="15111" max="15111" width="13.85546875" style="481" customWidth="1"/>
    <col min="15112" max="15112" width="14.140625" style="481" customWidth="1"/>
    <col min="15113" max="15114" width="7.7109375" style="481"/>
    <col min="15115" max="15115" width="31.5703125" style="481" customWidth="1"/>
    <col min="15116" max="15360" width="7.7109375" style="481"/>
    <col min="15361" max="15361" width="13.42578125" style="481" customWidth="1"/>
    <col min="15362" max="15362" width="16.28515625" style="481" customWidth="1"/>
    <col min="15363" max="15363" width="18.85546875" style="481" customWidth="1"/>
    <col min="15364" max="15364" width="12.85546875" style="481" customWidth="1"/>
    <col min="15365" max="15365" width="13.85546875" style="481" customWidth="1"/>
    <col min="15366" max="15366" width="14.140625" style="481" customWidth="1"/>
    <col min="15367" max="15367" width="13.85546875" style="481" customWidth="1"/>
    <col min="15368" max="15368" width="14.140625" style="481" customWidth="1"/>
    <col min="15369" max="15370" width="7.7109375" style="481"/>
    <col min="15371" max="15371" width="31.5703125" style="481" customWidth="1"/>
    <col min="15372" max="15616" width="7.7109375" style="481"/>
    <col min="15617" max="15617" width="13.42578125" style="481" customWidth="1"/>
    <col min="15618" max="15618" width="16.28515625" style="481" customWidth="1"/>
    <col min="15619" max="15619" width="18.85546875" style="481" customWidth="1"/>
    <col min="15620" max="15620" width="12.85546875" style="481" customWidth="1"/>
    <col min="15621" max="15621" width="13.85546875" style="481" customWidth="1"/>
    <col min="15622" max="15622" width="14.140625" style="481" customWidth="1"/>
    <col min="15623" max="15623" width="13.85546875" style="481" customWidth="1"/>
    <col min="15624" max="15624" width="14.140625" style="481" customWidth="1"/>
    <col min="15625" max="15626" width="7.7109375" style="481"/>
    <col min="15627" max="15627" width="31.5703125" style="481" customWidth="1"/>
    <col min="15628" max="15872" width="7.7109375" style="481"/>
    <col min="15873" max="15873" width="13.42578125" style="481" customWidth="1"/>
    <col min="15874" max="15874" width="16.28515625" style="481" customWidth="1"/>
    <col min="15875" max="15875" width="18.85546875" style="481" customWidth="1"/>
    <col min="15876" max="15876" width="12.85546875" style="481" customWidth="1"/>
    <col min="15877" max="15877" width="13.85546875" style="481" customWidth="1"/>
    <col min="15878" max="15878" width="14.140625" style="481" customWidth="1"/>
    <col min="15879" max="15879" width="13.85546875" style="481" customWidth="1"/>
    <col min="15880" max="15880" width="14.140625" style="481" customWidth="1"/>
    <col min="15881" max="15882" width="7.7109375" style="481"/>
    <col min="15883" max="15883" width="31.5703125" style="481" customWidth="1"/>
    <col min="15884" max="16128" width="7.7109375" style="481"/>
    <col min="16129" max="16129" width="13.42578125" style="481" customWidth="1"/>
    <col min="16130" max="16130" width="16.28515625" style="481" customWidth="1"/>
    <col min="16131" max="16131" width="18.85546875" style="481" customWidth="1"/>
    <col min="16132" max="16132" width="12.85546875" style="481" customWidth="1"/>
    <col min="16133" max="16133" width="13.85546875" style="481" customWidth="1"/>
    <col min="16134" max="16134" width="14.140625" style="481" customWidth="1"/>
    <col min="16135" max="16135" width="13.85546875" style="481" customWidth="1"/>
    <col min="16136" max="16136" width="14.140625" style="481" customWidth="1"/>
    <col min="16137" max="16138" width="7.7109375" style="481"/>
    <col min="16139" max="16139" width="31.5703125" style="481" customWidth="1"/>
    <col min="16140" max="16384" width="7.7109375" style="481"/>
  </cols>
  <sheetData>
    <row r="1" spans="1:11" ht="27.75" customHeight="1">
      <c r="A1" s="784" t="s">
        <v>1606</v>
      </c>
      <c r="B1" s="1110"/>
      <c r="C1" s="1110"/>
      <c r="D1" s="1110"/>
      <c r="E1" s="1110"/>
      <c r="F1" s="1110"/>
      <c r="G1" s="1110"/>
      <c r="H1" s="1110"/>
    </row>
    <row r="2" spans="1:11" ht="29.25" customHeight="1">
      <c r="A2" s="784" t="s">
        <v>1607</v>
      </c>
      <c r="B2" s="1110"/>
      <c r="C2" s="1110"/>
      <c r="D2" s="1110"/>
      <c r="E2" s="1110"/>
      <c r="F2" s="1110"/>
      <c r="G2" s="1110"/>
      <c r="H2" s="1110"/>
    </row>
    <row r="3" spans="1:11">
      <c r="A3" s="770" t="s">
        <v>1111</v>
      </c>
      <c r="B3" s="770"/>
      <c r="C3" s="770"/>
      <c r="D3" s="770"/>
      <c r="E3" s="770"/>
      <c r="F3" s="1110"/>
      <c r="G3" s="1110"/>
      <c r="H3" s="1092" t="s">
        <v>1112</v>
      </c>
    </row>
    <row r="4" spans="1:11" ht="30" customHeight="1">
      <c r="A4" s="22" t="s">
        <v>1113</v>
      </c>
      <c r="B4" s="24"/>
      <c r="C4" s="23"/>
      <c r="D4" s="485" t="s">
        <v>55</v>
      </c>
      <c r="E4" s="485"/>
      <c r="F4" s="485"/>
      <c r="G4" s="485"/>
      <c r="H4" s="486" t="s">
        <v>56</v>
      </c>
    </row>
    <row r="5" spans="1:11" ht="30" customHeight="1">
      <c r="A5" s="690" t="s">
        <v>1114</v>
      </c>
      <c r="B5" s="632"/>
      <c r="C5" s="633"/>
      <c r="D5" s="1564" t="s">
        <v>1553</v>
      </c>
      <c r="E5" s="1564" t="s">
        <v>1554</v>
      </c>
      <c r="F5" s="1564" t="s">
        <v>1555</v>
      </c>
      <c r="G5" s="1564" t="s">
        <v>1556</v>
      </c>
      <c r="H5" s="1564" t="s">
        <v>1557</v>
      </c>
    </row>
    <row r="6" spans="1:11" ht="51.95" customHeight="1">
      <c r="A6" s="1948" t="s">
        <v>1584</v>
      </c>
      <c r="B6" s="1227" t="s">
        <v>1115</v>
      </c>
      <c r="C6" s="1228" t="s">
        <v>1116</v>
      </c>
      <c r="D6" s="1229">
        <v>6018761</v>
      </c>
      <c r="E6" s="1229">
        <v>5659305</v>
      </c>
      <c r="F6" s="1229">
        <v>5857326</v>
      </c>
      <c r="G6" s="1229">
        <v>5053990</v>
      </c>
      <c r="H6" s="1229">
        <v>4590504</v>
      </c>
    </row>
    <row r="7" spans="1:11" ht="51.95" customHeight="1">
      <c r="A7" s="1949"/>
      <c r="B7" s="1230" t="s">
        <v>1117</v>
      </c>
      <c r="C7" s="1228" t="s">
        <v>1118</v>
      </c>
      <c r="D7" s="1231">
        <v>152011489</v>
      </c>
      <c r="E7" s="1231">
        <v>150707977</v>
      </c>
      <c r="F7" s="1231">
        <v>151359687</v>
      </c>
      <c r="G7" s="1231">
        <v>144563857</v>
      </c>
      <c r="H7" s="1231">
        <v>148232963</v>
      </c>
    </row>
    <row r="8" spans="1:11" ht="60" customHeight="1">
      <c r="A8" s="1950" t="s">
        <v>1583</v>
      </c>
      <c r="B8" s="1951"/>
      <c r="C8" s="1232" t="s">
        <v>1119</v>
      </c>
      <c r="D8" s="1233">
        <v>6723491</v>
      </c>
      <c r="E8" s="1233">
        <v>6343911</v>
      </c>
      <c r="F8" s="1233">
        <v>6620304</v>
      </c>
      <c r="G8" s="1233">
        <v>6929488</v>
      </c>
      <c r="H8" s="1233">
        <v>6916016</v>
      </c>
    </row>
    <row r="9" spans="1:11" ht="39.950000000000003" hidden="1" customHeight="1">
      <c r="A9" s="1234" t="s">
        <v>84</v>
      </c>
      <c r="B9" s="1235" t="s">
        <v>1120</v>
      </c>
      <c r="C9" s="1228" t="s">
        <v>1121</v>
      </c>
      <c r="D9" s="1229"/>
      <c r="E9" s="1229"/>
      <c r="F9" s="1229"/>
      <c r="G9" s="1229"/>
      <c r="H9" s="1229"/>
    </row>
    <row r="10" spans="1:11" ht="39.950000000000003" hidden="1" customHeight="1">
      <c r="A10" s="1234"/>
      <c r="B10" s="795"/>
      <c r="C10" s="1228"/>
      <c r="D10" s="1229"/>
      <c r="E10" s="1229"/>
      <c r="F10" s="1229"/>
      <c r="G10" s="1229"/>
      <c r="H10" s="1229"/>
    </row>
    <row r="11" spans="1:11" ht="39.950000000000003" hidden="1" customHeight="1">
      <c r="A11" s="38"/>
      <c r="B11" s="1236"/>
      <c r="C11" s="1228"/>
      <c r="D11" s="1229"/>
      <c r="E11" s="1229"/>
      <c r="F11" s="1229"/>
      <c r="G11" s="1229"/>
      <c r="H11" s="1229"/>
    </row>
    <row r="12" spans="1:11" ht="39.950000000000003" customHeight="1">
      <c r="A12" s="1952" t="s">
        <v>1122</v>
      </c>
      <c r="B12" s="1953"/>
      <c r="C12" s="1954" t="s">
        <v>1123</v>
      </c>
      <c r="D12" s="1942">
        <v>762655</v>
      </c>
      <c r="E12" s="1942">
        <v>692970</v>
      </c>
      <c r="F12" s="1942">
        <v>611932</v>
      </c>
      <c r="G12" s="1942">
        <v>877259</v>
      </c>
      <c r="H12" s="1942">
        <v>1147548</v>
      </c>
    </row>
    <row r="13" spans="1:11" ht="13.5" customHeight="1">
      <c r="A13" s="1952"/>
      <c r="B13" s="1953"/>
      <c r="C13" s="1955"/>
      <c r="D13" s="1943"/>
      <c r="E13" s="1943"/>
      <c r="F13" s="1943"/>
      <c r="G13" s="1943"/>
      <c r="H13" s="1943"/>
      <c r="J13" s="1237"/>
    </row>
    <row r="14" spans="1:11" ht="39.75" customHeight="1">
      <c r="A14" s="1916" t="s">
        <v>1124</v>
      </c>
      <c r="B14" s="1945"/>
      <c r="C14" s="1956"/>
      <c r="D14" s="1944"/>
      <c r="E14" s="1944"/>
      <c r="F14" s="1944"/>
      <c r="G14" s="1944"/>
      <c r="H14" s="1944"/>
      <c r="K14" s="1237"/>
    </row>
    <row r="15" spans="1:11">
      <c r="A15" s="1946"/>
      <c r="B15" s="1947"/>
      <c r="C15" s="1947"/>
      <c r="D15" s="1947"/>
      <c r="E15" s="1947"/>
    </row>
    <row r="16" spans="1:11">
      <c r="A16" s="928"/>
      <c r="C16" s="481" t="s">
        <v>51</v>
      </c>
      <c r="D16" s="1237"/>
      <c r="E16" s="1237"/>
      <c r="F16" s="1237"/>
      <c r="G16" s="1237"/>
    </row>
    <row r="18" spans="3:8">
      <c r="D18" s="491"/>
      <c r="E18" s="491"/>
      <c r="F18" s="491"/>
      <c r="G18" s="491"/>
      <c r="H18" s="491"/>
    </row>
    <row r="19" spans="3:8">
      <c r="D19" s="491"/>
      <c r="E19" s="491"/>
      <c r="F19" s="491"/>
      <c r="G19" s="491"/>
      <c r="H19" s="491"/>
    </row>
    <row r="20" spans="3:8">
      <c r="C20" s="491"/>
      <c r="D20" s="491"/>
      <c r="E20" s="491"/>
      <c r="F20" s="491"/>
      <c r="G20" s="491"/>
      <c r="H20" s="94"/>
    </row>
    <row r="21" spans="3:8">
      <c r="C21" s="491"/>
      <c r="D21" s="491"/>
      <c r="E21" s="491"/>
      <c r="F21" s="491"/>
      <c r="G21" s="491"/>
      <c r="H21" s="491"/>
    </row>
    <row r="22" spans="3:8">
      <c r="D22" s="491"/>
      <c r="E22" s="491"/>
      <c r="F22" s="491"/>
      <c r="G22" s="491"/>
      <c r="H22" s="491"/>
    </row>
    <row r="23" spans="3:8">
      <c r="D23" s="491"/>
      <c r="E23" s="491"/>
      <c r="F23" s="491"/>
      <c r="G23" s="491"/>
      <c r="H23" s="491"/>
    </row>
    <row r="24" spans="3:8">
      <c r="D24" s="491"/>
      <c r="E24" s="491"/>
      <c r="F24" s="491"/>
      <c r="G24" s="491"/>
      <c r="H24" s="491"/>
    </row>
    <row r="25" spans="3:8">
      <c r="D25" s="491"/>
      <c r="E25" s="491"/>
      <c r="F25" s="491"/>
      <c r="G25" s="491"/>
      <c r="H25" s="491"/>
    </row>
    <row r="26" spans="3:8">
      <c r="D26" s="491"/>
      <c r="E26" s="491"/>
      <c r="F26" s="491"/>
      <c r="G26" s="491"/>
      <c r="H26" s="491"/>
    </row>
    <row r="27" spans="3:8">
      <c r="D27" s="491"/>
      <c r="E27" s="491"/>
      <c r="F27" s="491"/>
      <c r="G27" s="491"/>
      <c r="H27" s="491"/>
    </row>
  </sheetData>
  <mergeCells count="11">
    <mergeCell ref="A6:A7"/>
    <mergeCell ref="A8:B8"/>
    <mergeCell ref="A12:B13"/>
    <mergeCell ref="C12:C14"/>
    <mergeCell ref="D12:D14"/>
    <mergeCell ref="F12:F14"/>
    <mergeCell ref="G12:G14"/>
    <mergeCell ref="H12:H14"/>
    <mergeCell ref="A14:B14"/>
    <mergeCell ref="A15:E15"/>
    <mergeCell ref="E12:E14"/>
  </mergeCells>
  <printOptions horizontalCentered="1" verticalCentered="1"/>
  <pageMargins left="0.7" right="0.7" top="1" bottom="1" header="0.5" footer="0.5"/>
  <pageSetup paperSize="9" scale="9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:E65"/>
  <sheetViews>
    <sheetView showGridLines="0" rightToLeft="1" view="pageBreakPreview" zoomScale="80" zoomScaleNormal="75" zoomScaleSheetLayoutView="80" workbookViewId="0">
      <selection activeCell="U28" sqref="U28"/>
    </sheetView>
  </sheetViews>
  <sheetFormatPr defaultRowHeight="15.75"/>
  <cols>
    <col min="1" max="1" width="38.28515625" style="13" customWidth="1"/>
    <col min="2" max="2" width="19.7109375" style="13" customWidth="1"/>
    <col min="3" max="3" width="21.42578125" style="13" customWidth="1"/>
    <col min="4" max="14" width="9" style="13"/>
    <col min="15" max="15" width="26.42578125" style="13" customWidth="1"/>
    <col min="16" max="256" width="9" style="13"/>
    <col min="257" max="257" width="38.28515625" style="13" customWidth="1"/>
    <col min="258" max="258" width="19.7109375" style="13" customWidth="1"/>
    <col min="259" max="259" width="21.42578125" style="13" customWidth="1"/>
    <col min="260" max="270" width="9" style="13"/>
    <col min="271" max="271" width="26.42578125" style="13" customWidth="1"/>
    <col min="272" max="512" width="9" style="13"/>
    <col min="513" max="513" width="38.28515625" style="13" customWidth="1"/>
    <col min="514" max="514" width="19.7109375" style="13" customWidth="1"/>
    <col min="515" max="515" width="21.42578125" style="13" customWidth="1"/>
    <col min="516" max="526" width="9" style="13"/>
    <col min="527" max="527" width="26.42578125" style="13" customWidth="1"/>
    <col min="528" max="768" width="9" style="13"/>
    <col min="769" max="769" width="38.28515625" style="13" customWidth="1"/>
    <col min="770" max="770" width="19.7109375" style="13" customWidth="1"/>
    <col min="771" max="771" width="21.42578125" style="13" customWidth="1"/>
    <col min="772" max="782" width="9" style="13"/>
    <col min="783" max="783" width="26.42578125" style="13" customWidth="1"/>
    <col min="784" max="1024" width="9" style="13"/>
    <col min="1025" max="1025" width="38.28515625" style="13" customWidth="1"/>
    <col min="1026" max="1026" width="19.7109375" style="13" customWidth="1"/>
    <col min="1027" max="1027" width="21.42578125" style="13" customWidth="1"/>
    <col min="1028" max="1038" width="9" style="13"/>
    <col min="1039" max="1039" width="26.42578125" style="13" customWidth="1"/>
    <col min="1040" max="1280" width="9" style="13"/>
    <col min="1281" max="1281" width="38.28515625" style="13" customWidth="1"/>
    <col min="1282" max="1282" width="19.7109375" style="13" customWidth="1"/>
    <col min="1283" max="1283" width="21.42578125" style="13" customWidth="1"/>
    <col min="1284" max="1294" width="9" style="13"/>
    <col min="1295" max="1295" width="26.42578125" style="13" customWidth="1"/>
    <col min="1296" max="1536" width="9" style="13"/>
    <col min="1537" max="1537" width="38.28515625" style="13" customWidth="1"/>
    <col min="1538" max="1538" width="19.7109375" style="13" customWidth="1"/>
    <col min="1539" max="1539" width="21.42578125" style="13" customWidth="1"/>
    <col min="1540" max="1550" width="9" style="13"/>
    <col min="1551" max="1551" width="26.42578125" style="13" customWidth="1"/>
    <col min="1552" max="1792" width="9" style="13"/>
    <col min="1793" max="1793" width="38.28515625" style="13" customWidth="1"/>
    <col min="1794" max="1794" width="19.7109375" style="13" customWidth="1"/>
    <col min="1795" max="1795" width="21.42578125" style="13" customWidth="1"/>
    <col min="1796" max="1806" width="9" style="13"/>
    <col min="1807" max="1807" width="26.42578125" style="13" customWidth="1"/>
    <col min="1808" max="2048" width="9" style="13"/>
    <col min="2049" max="2049" width="38.28515625" style="13" customWidth="1"/>
    <col min="2050" max="2050" width="19.7109375" style="13" customWidth="1"/>
    <col min="2051" max="2051" width="21.42578125" style="13" customWidth="1"/>
    <col min="2052" max="2062" width="9" style="13"/>
    <col min="2063" max="2063" width="26.42578125" style="13" customWidth="1"/>
    <col min="2064" max="2304" width="9" style="13"/>
    <col min="2305" max="2305" width="38.28515625" style="13" customWidth="1"/>
    <col min="2306" max="2306" width="19.7109375" style="13" customWidth="1"/>
    <col min="2307" max="2307" width="21.42578125" style="13" customWidth="1"/>
    <col min="2308" max="2318" width="9" style="13"/>
    <col min="2319" max="2319" width="26.42578125" style="13" customWidth="1"/>
    <col min="2320" max="2560" width="9" style="13"/>
    <col min="2561" max="2561" width="38.28515625" style="13" customWidth="1"/>
    <col min="2562" max="2562" width="19.7109375" style="13" customWidth="1"/>
    <col min="2563" max="2563" width="21.42578125" style="13" customWidth="1"/>
    <col min="2564" max="2574" width="9" style="13"/>
    <col min="2575" max="2575" width="26.42578125" style="13" customWidth="1"/>
    <col min="2576" max="2816" width="9" style="13"/>
    <col min="2817" max="2817" width="38.28515625" style="13" customWidth="1"/>
    <col min="2818" max="2818" width="19.7109375" style="13" customWidth="1"/>
    <col min="2819" max="2819" width="21.42578125" style="13" customWidth="1"/>
    <col min="2820" max="2830" width="9" style="13"/>
    <col min="2831" max="2831" width="26.42578125" style="13" customWidth="1"/>
    <col min="2832" max="3072" width="9" style="13"/>
    <col min="3073" max="3073" width="38.28515625" style="13" customWidth="1"/>
    <col min="3074" max="3074" width="19.7109375" style="13" customWidth="1"/>
    <col min="3075" max="3075" width="21.42578125" style="13" customWidth="1"/>
    <col min="3076" max="3086" width="9" style="13"/>
    <col min="3087" max="3087" width="26.42578125" style="13" customWidth="1"/>
    <col min="3088" max="3328" width="9" style="13"/>
    <col min="3329" max="3329" width="38.28515625" style="13" customWidth="1"/>
    <col min="3330" max="3330" width="19.7109375" style="13" customWidth="1"/>
    <col min="3331" max="3331" width="21.42578125" style="13" customWidth="1"/>
    <col min="3332" max="3342" width="9" style="13"/>
    <col min="3343" max="3343" width="26.42578125" style="13" customWidth="1"/>
    <col min="3344" max="3584" width="9" style="13"/>
    <col min="3585" max="3585" width="38.28515625" style="13" customWidth="1"/>
    <col min="3586" max="3586" width="19.7109375" style="13" customWidth="1"/>
    <col min="3587" max="3587" width="21.42578125" style="13" customWidth="1"/>
    <col min="3588" max="3598" width="9" style="13"/>
    <col min="3599" max="3599" width="26.42578125" style="13" customWidth="1"/>
    <col min="3600" max="3840" width="9" style="13"/>
    <col min="3841" max="3841" width="38.28515625" style="13" customWidth="1"/>
    <col min="3842" max="3842" width="19.7109375" style="13" customWidth="1"/>
    <col min="3843" max="3843" width="21.42578125" style="13" customWidth="1"/>
    <col min="3844" max="3854" width="9" style="13"/>
    <col min="3855" max="3855" width="26.42578125" style="13" customWidth="1"/>
    <col min="3856" max="4096" width="9" style="13"/>
    <col min="4097" max="4097" width="38.28515625" style="13" customWidth="1"/>
    <col min="4098" max="4098" width="19.7109375" style="13" customWidth="1"/>
    <col min="4099" max="4099" width="21.42578125" style="13" customWidth="1"/>
    <col min="4100" max="4110" width="9" style="13"/>
    <col min="4111" max="4111" width="26.42578125" style="13" customWidth="1"/>
    <col min="4112" max="4352" width="9" style="13"/>
    <col min="4353" max="4353" width="38.28515625" style="13" customWidth="1"/>
    <col min="4354" max="4354" width="19.7109375" style="13" customWidth="1"/>
    <col min="4355" max="4355" width="21.42578125" style="13" customWidth="1"/>
    <col min="4356" max="4366" width="9" style="13"/>
    <col min="4367" max="4367" width="26.42578125" style="13" customWidth="1"/>
    <col min="4368" max="4608" width="9" style="13"/>
    <col min="4609" max="4609" width="38.28515625" style="13" customWidth="1"/>
    <col min="4610" max="4610" width="19.7109375" style="13" customWidth="1"/>
    <col min="4611" max="4611" width="21.42578125" style="13" customWidth="1"/>
    <col min="4612" max="4622" width="9" style="13"/>
    <col min="4623" max="4623" width="26.42578125" style="13" customWidth="1"/>
    <col min="4624" max="4864" width="9" style="13"/>
    <col min="4865" max="4865" width="38.28515625" style="13" customWidth="1"/>
    <col min="4866" max="4866" width="19.7109375" style="13" customWidth="1"/>
    <col min="4867" max="4867" width="21.42578125" style="13" customWidth="1"/>
    <col min="4868" max="4878" width="9" style="13"/>
    <col min="4879" max="4879" width="26.42578125" style="13" customWidth="1"/>
    <col min="4880" max="5120" width="9" style="13"/>
    <col min="5121" max="5121" width="38.28515625" style="13" customWidth="1"/>
    <col min="5122" max="5122" width="19.7109375" style="13" customWidth="1"/>
    <col min="5123" max="5123" width="21.42578125" style="13" customWidth="1"/>
    <col min="5124" max="5134" width="9" style="13"/>
    <col min="5135" max="5135" width="26.42578125" style="13" customWidth="1"/>
    <col min="5136" max="5376" width="9" style="13"/>
    <col min="5377" max="5377" width="38.28515625" style="13" customWidth="1"/>
    <col min="5378" max="5378" width="19.7109375" style="13" customWidth="1"/>
    <col min="5379" max="5379" width="21.42578125" style="13" customWidth="1"/>
    <col min="5380" max="5390" width="9" style="13"/>
    <col min="5391" max="5391" width="26.42578125" style="13" customWidth="1"/>
    <col min="5392" max="5632" width="9" style="13"/>
    <col min="5633" max="5633" width="38.28515625" style="13" customWidth="1"/>
    <col min="5634" max="5634" width="19.7109375" style="13" customWidth="1"/>
    <col min="5635" max="5635" width="21.42578125" style="13" customWidth="1"/>
    <col min="5636" max="5646" width="9" style="13"/>
    <col min="5647" max="5647" width="26.42578125" style="13" customWidth="1"/>
    <col min="5648" max="5888" width="9" style="13"/>
    <col min="5889" max="5889" width="38.28515625" style="13" customWidth="1"/>
    <col min="5890" max="5890" width="19.7109375" style="13" customWidth="1"/>
    <col min="5891" max="5891" width="21.42578125" style="13" customWidth="1"/>
    <col min="5892" max="5902" width="9" style="13"/>
    <col min="5903" max="5903" width="26.42578125" style="13" customWidth="1"/>
    <col min="5904" max="6144" width="9" style="13"/>
    <col min="6145" max="6145" width="38.28515625" style="13" customWidth="1"/>
    <col min="6146" max="6146" width="19.7109375" style="13" customWidth="1"/>
    <col min="6147" max="6147" width="21.42578125" style="13" customWidth="1"/>
    <col min="6148" max="6158" width="9" style="13"/>
    <col min="6159" max="6159" width="26.42578125" style="13" customWidth="1"/>
    <col min="6160" max="6400" width="9" style="13"/>
    <col min="6401" max="6401" width="38.28515625" style="13" customWidth="1"/>
    <col min="6402" max="6402" width="19.7109375" style="13" customWidth="1"/>
    <col min="6403" max="6403" width="21.42578125" style="13" customWidth="1"/>
    <col min="6404" max="6414" width="9" style="13"/>
    <col min="6415" max="6415" width="26.42578125" style="13" customWidth="1"/>
    <col min="6416" max="6656" width="9" style="13"/>
    <col min="6657" max="6657" width="38.28515625" style="13" customWidth="1"/>
    <col min="6658" max="6658" width="19.7109375" style="13" customWidth="1"/>
    <col min="6659" max="6659" width="21.42578125" style="13" customWidth="1"/>
    <col min="6660" max="6670" width="9" style="13"/>
    <col min="6671" max="6671" width="26.42578125" style="13" customWidth="1"/>
    <col min="6672" max="6912" width="9" style="13"/>
    <col min="6913" max="6913" width="38.28515625" style="13" customWidth="1"/>
    <col min="6914" max="6914" width="19.7109375" style="13" customWidth="1"/>
    <col min="6915" max="6915" width="21.42578125" style="13" customWidth="1"/>
    <col min="6916" max="6926" width="9" style="13"/>
    <col min="6927" max="6927" width="26.42578125" style="13" customWidth="1"/>
    <col min="6928" max="7168" width="9" style="13"/>
    <col min="7169" max="7169" width="38.28515625" style="13" customWidth="1"/>
    <col min="7170" max="7170" width="19.7109375" style="13" customWidth="1"/>
    <col min="7171" max="7171" width="21.42578125" style="13" customWidth="1"/>
    <col min="7172" max="7182" width="9" style="13"/>
    <col min="7183" max="7183" width="26.42578125" style="13" customWidth="1"/>
    <col min="7184" max="7424" width="9" style="13"/>
    <col min="7425" max="7425" width="38.28515625" style="13" customWidth="1"/>
    <col min="7426" max="7426" width="19.7109375" style="13" customWidth="1"/>
    <col min="7427" max="7427" width="21.42578125" style="13" customWidth="1"/>
    <col min="7428" max="7438" width="9" style="13"/>
    <col min="7439" max="7439" width="26.42578125" style="13" customWidth="1"/>
    <col min="7440" max="7680" width="9" style="13"/>
    <col min="7681" max="7681" width="38.28515625" style="13" customWidth="1"/>
    <col min="7682" max="7682" width="19.7109375" style="13" customWidth="1"/>
    <col min="7683" max="7683" width="21.42578125" style="13" customWidth="1"/>
    <col min="7684" max="7694" width="9" style="13"/>
    <col min="7695" max="7695" width="26.42578125" style="13" customWidth="1"/>
    <col min="7696" max="7936" width="9" style="13"/>
    <col min="7937" max="7937" width="38.28515625" style="13" customWidth="1"/>
    <col min="7938" max="7938" width="19.7109375" style="13" customWidth="1"/>
    <col min="7939" max="7939" width="21.42578125" style="13" customWidth="1"/>
    <col min="7940" max="7950" width="9" style="13"/>
    <col min="7951" max="7951" width="26.42578125" style="13" customWidth="1"/>
    <col min="7952" max="8192" width="9" style="13"/>
    <col min="8193" max="8193" width="38.28515625" style="13" customWidth="1"/>
    <col min="8194" max="8194" width="19.7109375" style="13" customWidth="1"/>
    <col min="8195" max="8195" width="21.42578125" style="13" customWidth="1"/>
    <col min="8196" max="8206" width="9" style="13"/>
    <col min="8207" max="8207" width="26.42578125" style="13" customWidth="1"/>
    <col min="8208" max="8448" width="9" style="13"/>
    <col min="8449" max="8449" width="38.28515625" style="13" customWidth="1"/>
    <col min="8450" max="8450" width="19.7109375" style="13" customWidth="1"/>
    <col min="8451" max="8451" width="21.42578125" style="13" customWidth="1"/>
    <col min="8452" max="8462" width="9" style="13"/>
    <col min="8463" max="8463" width="26.42578125" style="13" customWidth="1"/>
    <col min="8464" max="8704" width="9" style="13"/>
    <col min="8705" max="8705" width="38.28515625" style="13" customWidth="1"/>
    <col min="8706" max="8706" width="19.7109375" style="13" customWidth="1"/>
    <col min="8707" max="8707" width="21.42578125" style="13" customWidth="1"/>
    <col min="8708" max="8718" width="9" style="13"/>
    <col min="8719" max="8719" width="26.42578125" style="13" customWidth="1"/>
    <col min="8720" max="8960" width="9" style="13"/>
    <col min="8961" max="8961" width="38.28515625" style="13" customWidth="1"/>
    <col min="8962" max="8962" width="19.7109375" style="13" customWidth="1"/>
    <col min="8963" max="8963" width="21.42578125" style="13" customWidth="1"/>
    <col min="8964" max="8974" width="9" style="13"/>
    <col min="8975" max="8975" width="26.42578125" style="13" customWidth="1"/>
    <col min="8976" max="9216" width="9" style="13"/>
    <col min="9217" max="9217" width="38.28515625" style="13" customWidth="1"/>
    <col min="9218" max="9218" width="19.7109375" style="13" customWidth="1"/>
    <col min="9219" max="9219" width="21.42578125" style="13" customWidth="1"/>
    <col min="9220" max="9230" width="9" style="13"/>
    <col min="9231" max="9231" width="26.42578125" style="13" customWidth="1"/>
    <col min="9232" max="9472" width="9" style="13"/>
    <col min="9473" max="9473" width="38.28515625" style="13" customWidth="1"/>
    <col min="9474" max="9474" width="19.7109375" style="13" customWidth="1"/>
    <col min="9475" max="9475" width="21.42578125" style="13" customWidth="1"/>
    <col min="9476" max="9486" width="9" style="13"/>
    <col min="9487" max="9487" width="26.42578125" style="13" customWidth="1"/>
    <col min="9488" max="9728" width="9" style="13"/>
    <col min="9729" max="9729" width="38.28515625" style="13" customWidth="1"/>
    <col min="9730" max="9730" width="19.7109375" style="13" customWidth="1"/>
    <col min="9731" max="9731" width="21.42578125" style="13" customWidth="1"/>
    <col min="9732" max="9742" width="9" style="13"/>
    <col min="9743" max="9743" width="26.42578125" style="13" customWidth="1"/>
    <col min="9744" max="9984" width="9" style="13"/>
    <col min="9985" max="9985" width="38.28515625" style="13" customWidth="1"/>
    <col min="9986" max="9986" width="19.7109375" style="13" customWidth="1"/>
    <col min="9987" max="9987" width="21.42578125" style="13" customWidth="1"/>
    <col min="9988" max="9998" width="9" style="13"/>
    <col min="9999" max="9999" width="26.42578125" style="13" customWidth="1"/>
    <col min="10000" max="10240" width="9" style="13"/>
    <col min="10241" max="10241" width="38.28515625" style="13" customWidth="1"/>
    <col min="10242" max="10242" width="19.7109375" style="13" customWidth="1"/>
    <col min="10243" max="10243" width="21.42578125" style="13" customWidth="1"/>
    <col min="10244" max="10254" width="9" style="13"/>
    <col min="10255" max="10255" width="26.42578125" style="13" customWidth="1"/>
    <col min="10256" max="10496" width="9" style="13"/>
    <col min="10497" max="10497" width="38.28515625" style="13" customWidth="1"/>
    <col min="10498" max="10498" width="19.7109375" style="13" customWidth="1"/>
    <col min="10499" max="10499" width="21.42578125" style="13" customWidth="1"/>
    <col min="10500" max="10510" width="9" style="13"/>
    <col min="10511" max="10511" width="26.42578125" style="13" customWidth="1"/>
    <col min="10512" max="10752" width="9" style="13"/>
    <col min="10753" max="10753" width="38.28515625" style="13" customWidth="1"/>
    <col min="10754" max="10754" width="19.7109375" style="13" customWidth="1"/>
    <col min="10755" max="10755" width="21.42578125" style="13" customWidth="1"/>
    <col min="10756" max="10766" width="9" style="13"/>
    <col min="10767" max="10767" width="26.42578125" style="13" customWidth="1"/>
    <col min="10768" max="11008" width="9" style="13"/>
    <col min="11009" max="11009" width="38.28515625" style="13" customWidth="1"/>
    <col min="11010" max="11010" width="19.7109375" style="13" customWidth="1"/>
    <col min="11011" max="11011" width="21.42578125" style="13" customWidth="1"/>
    <col min="11012" max="11022" width="9" style="13"/>
    <col min="11023" max="11023" width="26.42578125" style="13" customWidth="1"/>
    <col min="11024" max="11264" width="9" style="13"/>
    <col min="11265" max="11265" width="38.28515625" style="13" customWidth="1"/>
    <col min="11266" max="11266" width="19.7109375" style="13" customWidth="1"/>
    <col min="11267" max="11267" width="21.42578125" style="13" customWidth="1"/>
    <col min="11268" max="11278" width="9" style="13"/>
    <col min="11279" max="11279" width="26.42578125" style="13" customWidth="1"/>
    <col min="11280" max="11520" width="9" style="13"/>
    <col min="11521" max="11521" width="38.28515625" style="13" customWidth="1"/>
    <col min="11522" max="11522" width="19.7109375" style="13" customWidth="1"/>
    <col min="11523" max="11523" width="21.42578125" style="13" customWidth="1"/>
    <col min="11524" max="11534" width="9" style="13"/>
    <col min="11535" max="11535" width="26.42578125" style="13" customWidth="1"/>
    <col min="11536" max="11776" width="9" style="13"/>
    <col min="11777" max="11777" width="38.28515625" style="13" customWidth="1"/>
    <col min="11778" max="11778" width="19.7109375" style="13" customWidth="1"/>
    <col min="11779" max="11779" width="21.42578125" style="13" customWidth="1"/>
    <col min="11780" max="11790" width="9" style="13"/>
    <col min="11791" max="11791" width="26.42578125" style="13" customWidth="1"/>
    <col min="11792" max="12032" width="9" style="13"/>
    <col min="12033" max="12033" width="38.28515625" style="13" customWidth="1"/>
    <col min="12034" max="12034" width="19.7109375" style="13" customWidth="1"/>
    <col min="12035" max="12035" width="21.42578125" style="13" customWidth="1"/>
    <col min="12036" max="12046" width="9" style="13"/>
    <col min="12047" max="12047" width="26.42578125" style="13" customWidth="1"/>
    <col min="12048" max="12288" width="9" style="13"/>
    <col min="12289" max="12289" width="38.28515625" style="13" customWidth="1"/>
    <col min="12290" max="12290" width="19.7109375" style="13" customWidth="1"/>
    <col min="12291" max="12291" width="21.42578125" style="13" customWidth="1"/>
    <col min="12292" max="12302" width="9" style="13"/>
    <col min="12303" max="12303" width="26.42578125" style="13" customWidth="1"/>
    <col min="12304" max="12544" width="9" style="13"/>
    <col min="12545" max="12545" width="38.28515625" style="13" customWidth="1"/>
    <col min="12546" max="12546" width="19.7109375" style="13" customWidth="1"/>
    <col min="12547" max="12547" width="21.42578125" style="13" customWidth="1"/>
    <col min="12548" max="12558" width="9" style="13"/>
    <col min="12559" max="12559" width="26.42578125" style="13" customWidth="1"/>
    <col min="12560" max="12800" width="9" style="13"/>
    <col min="12801" max="12801" width="38.28515625" style="13" customWidth="1"/>
    <col min="12802" max="12802" width="19.7109375" style="13" customWidth="1"/>
    <col min="12803" max="12803" width="21.42578125" style="13" customWidth="1"/>
    <col min="12804" max="12814" width="9" style="13"/>
    <col min="12815" max="12815" width="26.42578125" style="13" customWidth="1"/>
    <col min="12816" max="13056" width="9" style="13"/>
    <col min="13057" max="13057" width="38.28515625" style="13" customWidth="1"/>
    <col min="13058" max="13058" width="19.7109375" style="13" customWidth="1"/>
    <col min="13059" max="13059" width="21.42578125" style="13" customWidth="1"/>
    <col min="13060" max="13070" width="9" style="13"/>
    <col min="13071" max="13071" width="26.42578125" style="13" customWidth="1"/>
    <col min="13072" max="13312" width="9" style="13"/>
    <col min="13313" max="13313" width="38.28515625" style="13" customWidth="1"/>
    <col min="13314" max="13314" width="19.7109375" style="13" customWidth="1"/>
    <col min="13315" max="13315" width="21.42578125" style="13" customWidth="1"/>
    <col min="13316" max="13326" width="9" style="13"/>
    <col min="13327" max="13327" width="26.42578125" style="13" customWidth="1"/>
    <col min="13328" max="13568" width="9" style="13"/>
    <col min="13569" max="13569" width="38.28515625" style="13" customWidth="1"/>
    <col min="13570" max="13570" width="19.7109375" style="13" customWidth="1"/>
    <col min="13571" max="13571" width="21.42578125" style="13" customWidth="1"/>
    <col min="13572" max="13582" width="9" style="13"/>
    <col min="13583" max="13583" width="26.42578125" style="13" customWidth="1"/>
    <col min="13584" max="13824" width="9" style="13"/>
    <col min="13825" max="13825" width="38.28515625" style="13" customWidth="1"/>
    <col min="13826" max="13826" width="19.7109375" style="13" customWidth="1"/>
    <col min="13827" max="13827" width="21.42578125" style="13" customWidth="1"/>
    <col min="13828" max="13838" width="9" style="13"/>
    <col min="13839" max="13839" width="26.42578125" style="13" customWidth="1"/>
    <col min="13840" max="14080" width="9" style="13"/>
    <col min="14081" max="14081" width="38.28515625" style="13" customWidth="1"/>
    <col min="14082" max="14082" width="19.7109375" style="13" customWidth="1"/>
    <col min="14083" max="14083" width="21.42578125" style="13" customWidth="1"/>
    <col min="14084" max="14094" width="9" style="13"/>
    <col min="14095" max="14095" width="26.42578125" style="13" customWidth="1"/>
    <col min="14096" max="14336" width="9" style="13"/>
    <col min="14337" max="14337" width="38.28515625" style="13" customWidth="1"/>
    <col min="14338" max="14338" width="19.7109375" style="13" customWidth="1"/>
    <col min="14339" max="14339" width="21.42578125" style="13" customWidth="1"/>
    <col min="14340" max="14350" width="9" style="13"/>
    <col min="14351" max="14351" width="26.42578125" style="13" customWidth="1"/>
    <col min="14352" max="14592" width="9" style="13"/>
    <col min="14593" max="14593" width="38.28515625" style="13" customWidth="1"/>
    <col min="14594" max="14594" width="19.7109375" style="13" customWidth="1"/>
    <col min="14595" max="14595" width="21.42578125" style="13" customWidth="1"/>
    <col min="14596" max="14606" width="9" style="13"/>
    <col min="14607" max="14607" width="26.42578125" style="13" customWidth="1"/>
    <col min="14608" max="14848" width="9" style="13"/>
    <col min="14849" max="14849" width="38.28515625" style="13" customWidth="1"/>
    <col min="14850" max="14850" width="19.7109375" style="13" customWidth="1"/>
    <col min="14851" max="14851" width="21.42578125" style="13" customWidth="1"/>
    <col min="14852" max="14862" width="9" style="13"/>
    <col min="14863" max="14863" width="26.42578125" style="13" customWidth="1"/>
    <col min="14864" max="15104" width="9" style="13"/>
    <col min="15105" max="15105" width="38.28515625" style="13" customWidth="1"/>
    <col min="15106" max="15106" width="19.7109375" style="13" customWidth="1"/>
    <col min="15107" max="15107" width="21.42578125" style="13" customWidth="1"/>
    <col min="15108" max="15118" width="9" style="13"/>
    <col min="15119" max="15119" width="26.42578125" style="13" customWidth="1"/>
    <col min="15120" max="15360" width="9" style="13"/>
    <col min="15361" max="15361" width="38.28515625" style="13" customWidth="1"/>
    <col min="15362" max="15362" width="19.7109375" style="13" customWidth="1"/>
    <col min="15363" max="15363" width="21.42578125" style="13" customWidth="1"/>
    <col min="15364" max="15374" width="9" style="13"/>
    <col min="15375" max="15375" width="26.42578125" style="13" customWidth="1"/>
    <col min="15376" max="15616" width="9" style="13"/>
    <col min="15617" max="15617" width="38.28515625" style="13" customWidth="1"/>
    <col min="15618" max="15618" width="19.7109375" style="13" customWidth="1"/>
    <col min="15619" max="15619" width="21.42578125" style="13" customWidth="1"/>
    <col min="15620" max="15630" width="9" style="13"/>
    <col min="15631" max="15631" width="26.42578125" style="13" customWidth="1"/>
    <col min="15632" max="15872" width="9" style="13"/>
    <col min="15873" max="15873" width="38.28515625" style="13" customWidth="1"/>
    <col min="15874" max="15874" width="19.7109375" style="13" customWidth="1"/>
    <col min="15875" max="15875" width="21.42578125" style="13" customWidth="1"/>
    <col min="15876" max="15886" width="9" style="13"/>
    <col min="15887" max="15887" width="26.42578125" style="13" customWidth="1"/>
    <col min="15888" max="16128" width="9" style="13"/>
    <col min="16129" max="16129" width="38.28515625" style="13" customWidth="1"/>
    <col min="16130" max="16130" width="19.7109375" style="13" customWidth="1"/>
    <col min="16131" max="16131" width="21.42578125" style="13" customWidth="1"/>
    <col min="16132" max="16142" width="9" style="13"/>
    <col min="16143" max="16143" width="26.42578125" style="13" customWidth="1"/>
    <col min="16144" max="16384" width="9" style="13"/>
  </cols>
  <sheetData>
    <row r="1" spans="1:3">
      <c r="A1" s="784" t="s">
        <v>1608</v>
      </c>
      <c r="B1" s="26"/>
      <c r="C1" s="26"/>
    </row>
    <row r="2" spans="1:3" s="1572" customFormat="1" ht="41.25" customHeight="1">
      <c r="A2" s="1957" t="s">
        <v>1609</v>
      </c>
      <c r="B2" s="1957"/>
      <c r="C2" s="1957"/>
    </row>
    <row r="3" spans="1:3">
      <c r="A3" s="713" t="s">
        <v>1125</v>
      </c>
      <c r="B3" s="713"/>
      <c r="C3" s="19" t="s">
        <v>1126</v>
      </c>
    </row>
    <row r="4" spans="1:3" ht="15" customHeight="1">
      <c r="A4" s="20"/>
      <c r="B4" s="1163" t="s">
        <v>858</v>
      </c>
      <c r="C4" s="629" t="s">
        <v>1066</v>
      </c>
    </row>
    <row r="5" spans="1:3" ht="15" customHeight="1">
      <c r="A5" s="640" t="s">
        <v>59</v>
      </c>
      <c r="B5" s="1164" t="s">
        <v>1067</v>
      </c>
      <c r="C5" s="1165" t="s">
        <v>1068</v>
      </c>
    </row>
    <row r="6" spans="1:3" ht="15" customHeight="1">
      <c r="A6" s="640"/>
      <c r="B6" s="1164" t="s">
        <v>1069</v>
      </c>
      <c r="C6" s="34" t="s">
        <v>205</v>
      </c>
    </row>
    <row r="7" spans="1:3" ht="15" customHeight="1">
      <c r="A7" s="640" t="s">
        <v>64</v>
      </c>
      <c r="B7" s="1164" t="s">
        <v>1072</v>
      </c>
      <c r="C7" s="38" t="s">
        <v>1073</v>
      </c>
    </row>
    <row r="8" spans="1:3" ht="15" customHeight="1">
      <c r="A8" s="1238"/>
      <c r="B8" s="1166" t="s">
        <v>51</v>
      </c>
      <c r="C8" s="718" t="s">
        <v>1578</v>
      </c>
    </row>
    <row r="9" spans="1:3" ht="15.6" customHeight="1">
      <c r="A9" s="379" t="s">
        <v>134</v>
      </c>
      <c r="B9" s="1754">
        <v>8175145</v>
      </c>
      <c r="C9" s="1754">
        <v>171024</v>
      </c>
    </row>
    <row r="10" spans="1:3" ht="15.6" customHeight="1">
      <c r="A10" s="380" t="s">
        <v>135</v>
      </c>
      <c r="B10" s="1747"/>
      <c r="C10" s="1747"/>
    </row>
    <row r="11" spans="1:3" ht="15.6" customHeight="1">
      <c r="A11" s="756" t="s">
        <v>136</v>
      </c>
      <c r="B11" s="1754">
        <v>2806133</v>
      </c>
      <c r="C11" s="1754">
        <v>92063</v>
      </c>
    </row>
    <row r="12" spans="1:3" ht="15.6" customHeight="1">
      <c r="A12" s="1239" t="s">
        <v>137</v>
      </c>
      <c r="B12" s="1747"/>
      <c r="C12" s="1747"/>
    </row>
    <row r="13" spans="1:3" ht="15.6" customHeight="1">
      <c r="A13" s="756" t="s">
        <v>670</v>
      </c>
      <c r="B13" s="1754">
        <v>3510867</v>
      </c>
      <c r="C13" s="1754">
        <v>120339</v>
      </c>
    </row>
    <row r="14" spans="1:3" ht="15.6" customHeight="1">
      <c r="A14" s="1239" t="s">
        <v>139</v>
      </c>
      <c r="B14" s="1747"/>
      <c r="C14" s="1747"/>
    </row>
    <row r="15" spans="1:3" ht="15.6" customHeight="1">
      <c r="A15" s="756" t="s">
        <v>155</v>
      </c>
      <c r="B15" s="1754">
        <v>40553544</v>
      </c>
      <c r="C15" s="1754">
        <v>1072279</v>
      </c>
    </row>
    <row r="16" spans="1:3" ht="15.6" customHeight="1">
      <c r="A16" s="1239" t="s">
        <v>157</v>
      </c>
      <c r="B16" s="1747"/>
      <c r="C16" s="1747"/>
    </row>
    <row r="17" spans="1:3" ht="15.6" customHeight="1">
      <c r="A17" s="756" t="s">
        <v>159</v>
      </c>
      <c r="B17" s="1754">
        <v>44345368</v>
      </c>
      <c r="C17" s="1754">
        <v>457361</v>
      </c>
    </row>
    <row r="18" spans="1:3" ht="15.6" customHeight="1">
      <c r="A18" s="1239" t="s">
        <v>161</v>
      </c>
      <c r="B18" s="1747"/>
      <c r="C18" s="1747"/>
    </row>
    <row r="19" spans="1:3" ht="15.6" customHeight="1">
      <c r="A19" s="756" t="s">
        <v>160</v>
      </c>
      <c r="B19" s="1754">
        <v>7919999</v>
      </c>
      <c r="C19" s="1754">
        <v>806702</v>
      </c>
    </row>
    <row r="20" spans="1:3" ht="15.6" customHeight="1">
      <c r="A20" s="1239" t="s">
        <v>162</v>
      </c>
      <c r="B20" s="1747"/>
      <c r="C20" s="1747"/>
    </row>
    <row r="21" spans="1:3" ht="15.6" customHeight="1">
      <c r="A21" s="756" t="s">
        <v>144</v>
      </c>
      <c r="B21" s="1754">
        <v>19472460</v>
      </c>
      <c r="C21" s="1754">
        <v>65715</v>
      </c>
    </row>
    <row r="22" spans="1:3" ht="15.6" customHeight="1">
      <c r="A22" s="1239" t="s">
        <v>145</v>
      </c>
      <c r="B22" s="1747"/>
      <c r="C22" s="1747"/>
    </row>
    <row r="23" spans="1:3" ht="15.6" customHeight="1">
      <c r="A23" s="756" t="s">
        <v>146</v>
      </c>
      <c r="B23" s="1754">
        <v>4259517</v>
      </c>
      <c r="C23" s="1754">
        <v>100169</v>
      </c>
    </row>
    <row r="24" spans="1:3" ht="15.6" customHeight="1">
      <c r="A24" s="1239" t="s">
        <v>147</v>
      </c>
      <c r="B24" s="1747"/>
      <c r="C24" s="1747"/>
    </row>
    <row r="25" spans="1:3" ht="15.6" customHeight="1">
      <c r="A25" s="756" t="s">
        <v>671</v>
      </c>
      <c r="B25" s="1754">
        <v>1132205</v>
      </c>
      <c r="C25" s="1754">
        <v>120918</v>
      </c>
    </row>
    <row r="26" spans="1:3" ht="15.6" customHeight="1">
      <c r="A26" s="1239" t="s">
        <v>607</v>
      </c>
      <c r="B26" s="1747"/>
      <c r="C26" s="1747"/>
    </row>
    <row r="27" spans="1:3" ht="15.6" customHeight="1">
      <c r="A27" s="756" t="s">
        <v>149</v>
      </c>
      <c r="B27" s="1754">
        <v>3575693</v>
      </c>
      <c r="C27" s="1754">
        <v>152072</v>
      </c>
    </row>
    <row r="28" spans="1:3" ht="15.6" customHeight="1">
      <c r="A28" s="1239" t="s">
        <v>608</v>
      </c>
      <c r="B28" s="1747"/>
      <c r="C28" s="1747"/>
    </row>
    <row r="29" spans="1:3" ht="15.6" customHeight="1">
      <c r="A29" s="1240" t="s">
        <v>1128</v>
      </c>
      <c r="B29" s="1748">
        <v>66215</v>
      </c>
      <c r="C29" s="1748">
        <v>15423</v>
      </c>
    </row>
    <row r="30" spans="1:3" ht="15.6" customHeight="1">
      <c r="A30" s="1239" t="s">
        <v>373</v>
      </c>
      <c r="B30" s="1747"/>
      <c r="C30" s="1747"/>
    </row>
    <row r="31" spans="1:3" ht="15.6" customHeight="1">
      <c r="A31" s="386" t="s">
        <v>150</v>
      </c>
      <c r="B31" s="1748">
        <v>78666</v>
      </c>
      <c r="C31" s="1748">
        <v>5133</v>
      </c>
    </row>
    <row r="32" spans="1:3" ht="15.6" customHeight="1">
      <c r="A32" s="387" t="s">
        <v>151</v>
      </c>
      <c r="B32" s="1747"/>
      <c r="C32" s="1747"/>
    </row>
    <row r="33" spans="1:3" ht="15.6" customHeight="1">
      <c r="A33" s="696" t="s">
        <v>152</v>
      </c>
      <c r="B33" s="1754">
        <v>66587</v>
      </c>
      <c r="C33" s="1754">
        <v>4149</v>
      </c>
    </row>
    <row r="34" spans="1:3" ht="15.6" customHeight="1">
      <c r="A34" s="389" t="s">
        <v>153</v>
      </c>
      <c r="B34" s="1747"/>
      <c r="C34" s="1747"/>
    </row>
    <row r="35" spans="1:3" ht="15.6" customHeight="1">
      <c r="A35" s="756" t="s">
        <v>374</v>
      </c>
      <c r="B35" s="1754">
        <v>44377</v>
      </c>
      <c r="C35" s="1754">
        <v>7759</v>
      </c>
    </row>
    <row r="36" spans="1:3" ht="15.6" customHeight="1">
      <c r="A36" s="1239" t="s">
        <v>165</v>
      </c>
      <c r="B36" s="1747"/>
      <c r="C36" s="1747"/>
    </row>
    <row r="37" spans="1:3" ht="15.6" customHeight="1">
      <c r="A37" s="756" t="s">
        <v>1129</v>
      </c>
      <c r="B37" s="1754">
        <v>62368</v>
      </c>
      <c r="C37" s="1754">
        <v>4088</v>
      </c>
    </row>
    <row r="38" spans="1:3" ht="15.6" customHeight="1">
      <c r="A38" s="1241" t="s">
        <v>170</v>
      </c>
      <c r="B38" s="1747"/>
      <c r="C38" s="1747"/>
    </row>
    <row r="39" spans="1:3" ht="15.6" customHeight="1">
      <c r="A39" s="756" t="s">
        <v>378</v>
      </c>
      <c r="B39" s="1754">
        <v>17223</v>
      </c>
      <c r="C39" s="1754" t="s">
        <v>370</v>
      </c>
    </row>
    <row r="40" spans="1:3" ht="15.6" customHeight="1">
      <c r="A40" s="1239" t="s">
        <v>1130</v>
      </c>
      <c r="B40" s="1747"/>
      <c r="C40" s="1747"/>
    </row>
    <row r="41" spans="1:3" ht="15.6" customHeight="1">
      <c r="A41" s="381" t="s">
        <v>1131</v>
      </c>
      <c r="B41" s="1748">
        <v>3708</v>
      </c>
      <c r="C41" s="1748">
        <v>554</v>
      </c>
    </row>
    <row r="42" spans="1:3" ht="15.6" customHeight="1">
      <c r="A42" s="382" t="s">
        <v>171</v>
      </c>
      <c r="B42" s="1747"/>
      <c r="C42" s="1747"/>
    </row>
    <row r="43" spans="1:3" ht="15.6" customHeight="1">
      <c r="A43" s="756" t="s">
        <v>1132</v>
      </c>
      <c r="B43" s="1754">
        <v>160215</v>
      </c>
      <c r="C43" s="1754">
        <v>12677</v>
      </c>
    </row>
    <row r="44" spans="1:3" ht="15.6" customHeight="1">
      <c r="A44" s="1241" t="s">
        <v>166</v>
      </c>
      <c r="B44" s="1747"/>
      <c r="C44" s="1747"/>
    </row>
    <row r="45" spans="1:3" ht="15.6" customHeight="1">
      <c r="A45" s="1240" t="s">
        <v>1133</v>
      </c>
      <c r="B45" s="1748">
        <v>16519</v>
      </c>
      <c r="C45" s="1748">
        <v>1777</v>
      </c>
    </row>
    <row r="46" spans="1:3" ht="15.6" customHeight="1">
      <c r="A46" s="1242" t="s">
        <v>1134</v>
      </c>
      <c r="B46" s="1747"/>
      <c r="C46" s="1747"/>
    </row>
    <row r="47" spans="1:3" ht="15.6" customHeight="1">
      <c r="A47" s="1243" t="s">
        <v>156</v>
      </c>
      <c r="B47" s="1748">
        <v>13985</v>
      </c>
      <c r="C47" s="1748">
        <v>4078</v>
      </c>
    </row>
    <row r="48" spans="1:3" ht="15.6" customHeight="1">
      <c r="A48" s="394" t="s">
        <v>158</v>
      </c>
      <c r="B48" s="1747"/>
      <c r="C48" s="1747"/>
    </row>
    <row r="49" spans="1:5" ht="15.6" customHeight="1">
      <c r="A49" s="381" t="s">
        <v>389</v>
      </c>
      <c r="B49" s="1748">
        <v>4711</v>
      </c>
      <c r="C49" s="1748">
        <v>1188</v>
      </c>
    </row>
    <row r="50" spans="1:5" ht="15.6" customHeight="1">
      <c r="A50" s="399" t="s">
        <v>1135</v>
      </c>
      <c r="B50" s="1747"/>
      <c r="C50" s="1747"/>
    </row>
    <row r="51" spans="1:5" ht="15.6" customHeight="1">
      <c r="A51" s="384" t="s">
        <v>391</v>
      </c>
      <c r="B51" s="1748">
        <v>5073</v>
      </c>
      <c r="C51" s="1748">
        <v>1260</v>
      </c>
    </row>
    <row r="52" spans="1:5" ht="15.6" customHeight="1">
      <c r="A52" s="399" t="s">
        <v>1136</v>
      </c>
      <c r="B52" s="1747"/>
      <c r="C52" s="1747"/>
    </row>
    <row r="53" spans="1:5" ht="15.6" customHeight="1">
      <c r="A53" s="756" t="s">
        <v>393</v>
      </c>
      <c r="B53" s="1754">
        <v>152160</v>
      </c>
      <c r="C53" s="1754">
        <v>6607</v>
      </c>
    </row>
    <row r="54" spans="1:5" ht="15.6" customHeight="1">
      <c r="A54" s="1241" t="s">
        <v>167</v>
      </c>
      <c r="B54" s="1747"/>
      <c r="C54" s="1747"/>
    </row>
    <row r="55" spans="1:5" ht="15.6" customHeight="1">
      <c r="A55" s="384" t="s">
        <v>387</v>
      </c>
      <c r="B55" s="1748">
        <v>238767</v>
      </c>
      <c r="C55" s="1748">
        <v>33573</v>
      </c>
    </row>
    <row r="56" spans="1:5" ht="15.6" customHeight="1">
      <c r="A56" s="382" t="s">
        <v>163</v>
      </c>
      <c r="B56" s="1747"/>
      <c r="C56" s="1747"/>
    </row>
    <row r="57" spans="1:5" ht="15.6" customHeight="1">
      <c r="A57" s="756" t="s">
        <v>376</v>
      </c>
      <c r="B57" s="1754">
        <v>101928</v>
      </c>
      <c r="C57" s="1754">
        <v>5065</v>
      </c>
    </row>
    <row r="58" spans="1:5" ht="15.6" customHeight="1">
      <c r="A58" s="1241" t="s">
        <v>1137</v>
      </c>
      <c r="B58" s="1747"/>
      <c r="C58" s="1747"/>
    </row>
    <row r="59" spans="1:5" ht="15.6" customHeight="1">
      <c r="A59" s="640" t="s">
        <v>1138</v>
      </c>
      <c r="B59" s="1754">
        <v>7429</v>
      </c>
      <c r="C59" s="1754">
        <v>4840</v>
      </c>
    </row>
    <row r="60" spans="1:5" ht="15.6" customHeight="1">
      <c r="A60" s="640" t="s">
        <v>1139</v>
      </c>
      <c r="B60" s="1747"/>
      <c r="C60" s="1747"/>
    </row>
    <row r="61" spans="1:5" ht="15.6" customHeight="1">
      <c r="A61" s="393" t="s">
        <v>397</v>
      </c>
      <c r="B61" s="1748">
        <v>3559</v>
      </c>
      <c r="C61" s="1748" t="s">
        <v>370</v>
      </c>
    </row>
    <row r="62" spans="1:5" ht="15.6" customHeight="1" thickBot="1">
      <c r="A62" s="400" t="s">
        <v>1140</v>
      </c>
      <c r="B62" s="1959"/>
      <c r="C62" s="1959"/>
    </row>
    <row r="63" spans="1:5" ht="24.95" customHeight="1">
      <c r="A63" s="1244" t="s">
        <v>1141</v>
      </c>
      <c r="B63" s="404">
        <f>SUM(B9:B62)</f>
        <v>136794421</v>
      </c>
      <c r="C63" s="404">
        <f>SUM(C9:C62)</f>
        <v>3266813</v>
      </c>
    </row>
    <row r="64" spans="1:5" ht="18.75" customHeight="1">
      <c r="A64" s="408" t="s">
        <v>154</v>
      </c>
      <c r="B64" s="645"/>
      <c r="C64" s="645"/>
      <c r="D64" s="1109"/>
      <c r="E64" s="1109"/>
    </row>
    <row r="65" spans="1:5">
      <c r="A65" s="1958" t="s">
        <v>1574</v>
      </c>
      <c r="B65" s="1958"/>
      <c r="C65" s="1958"/>
      <c r="D65" s="1109"/>
      <c r="E65" s="1109"/>
    </row>
  </sheetData>
  <mergeCells count="56"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47:B48"/>
    <mergeCell ref="C47:C48"/>
    <mergeCell ref="B49:B50"/>
    <mergeCell ref="C49:C50"/>
    <mergeCell ref="B39:B40"/>
    <mergeCell ref="C39:C40"/>
    <mergeCell ref="B41:B42"/>
    <mergeCell ref="C41:C42"/>
    <mergeCell ref="B43:B44"/>
    <mergeCell ref="C43:C44"/>
    <mergeCell ref="A2:C2"/>
    <mergeCell ref="A65:C65"/>
    <mergeCell ref="B57:B58"/>
    <mergeCell ref="C57:C58"/>
    <mergeCell ref="B59:B60"/>
    <mergeCell ref="C59:C60"/>
    <mergeCell ref="B61:B62"/>
    <mergeCell ref="C61:C62"/>
    <mergeCell ref="B51:B52"/>
    <mergeCell ref="C51:C52"/>
    <mergeCell ref="B53:B54"/>
    <mergeCell ref="C53:C54"/>
    <mergeCell ref="B55:B56"/>
    <mergeCell ref="C55:C56"/>
    <mergeCell ref="B45:B46"/>
    <mergeCell ref="C45:C46"/>
  </mergeCells>
  <printOptions horizontalCentered="1" verticalCentered="1"/>
  <pageMargins left="0.70866141732283472" right="0.70866141732283472" top="0.39370078740157483" bottom="0.39370078740157483" header="0.51181102362204722" footer="0.51181102362204722"/>
  <pageSetup paperSize="9" scale="78" orientation="portrait" horizontalDpi="4294967295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:K30"/>
  <sheetViews>
    <sheetView showGridLines="0" rightToLeft="1" view="pageBreakPreview" zoomScaleNormal="100" zoomScaleSheetLayoutView="100" workbookViewId="0">
      <selection activeCell="U28" sqref="U28"/>
    </sheetView>
  </sheetViews>
  <sheetFormatPr defaultColWidth="7.7109375" defaultRowHeight="12.75"/>
  <cols>
    <col min="1" max="1" width="14.85546875" style="240" customWidth="1"/>
    <col min="2" max="2" width="15.140625" style="240" customWidth="1"/>
    <col min="3" max="3" width="16.85546875" style="1268" customWidth="1"/>
    <col min="4" max="4" width="18.5703125" style="1268" customWidth="1"/>
    <col min="5" max="7" width="8" style="240" hidden="1" customWidth="1"/>
    <col min="8" max="8" width="9.5703125" style="240" hidden="1" customWidth="1"/>
    <col min="9" max="9" width="9.5703125" style="240" customWidth="1"/>
    <col min="10" max="10" width="10.42578125" style="240" customWidth="1"/>
    <col min="11" max="11" width="9.140625" style="240" bestFit="1" customWidth="1"/>
    <col min="12" max="256" width="7.7109375" style="240"/>
    <col min="257" max="257" width="14.85546875" style="240" customWidth="1"/>
    <col min="258" max="258" width="15.140625" style="240" customWidth="1"/>
    <col min="259" max="259" width="16.85546875" style="240" customWidth="1"/>
    <col min="260" max="260" width="18.5703125" style="240" customWidth="1"/>
    <col min="261" max="264" width="0" style="240" hidden="1" customWidth="1"/>
    <col min="265" max="265" width="9.5703125" style="240" customWidth="1"/>
    <col min="266" max="266" width="10.42578125" style="240" customWidth="1"/>
    <col min="267" max="267" width="9.140625" style="240" bestFit="1" customWidth="1"/>
    <col min="268" max="512" width="7.7109375" style="240"/>
    <col min="513" max="513" width="14.85546875" style="240" customWidth="1"/>
    <col min="514" max="514" width="15.140625" style="240" customWidth="1"/>
    <col min="515" max="515" width="16.85546875" style="240" customWidth="1"/>
    <col min="516" max="516" width="18.5703125" style="240" customWidth="1"/>
    <col min="517" max="520" width="0" style="240" hidden="1" customWidth="1"/>
    <col min="521" max="521" width="9.5703125" style="240" customWidth="1"/>
    <col min="522" max="522" width="10.42578125" style="240" customWidth="1"/>
    <col min="523" max="523" width="9.140625" style="240" bestFit="1" customWidth="1"/>
    <col min="524" max="768" width="7.7109375" style="240"/>
    <col min="769" max="769" width="14.85546875" style="240" customWidth="1"/>
    <col min="770" max="770" width="15.140625" style="240" customWidth="1"/>
    <col min="771" max="771" width="16.85546875" style="240" customWidth="1"/>
    <col min="772" max="772" width="18.5703125" style="240" customWidth="1"/>
    <col min="773" max="776" width="0" style="240" hidden="1" customWidth="1"/>
    <col min="777" max="777" width="9.5703125" style="240" customWidth="1"/>
    <col min="778" max="778" width="10.42578125" style="240" customWidth="1"/>
    <col min="779" max="779" width="9.140625" style="240" bestFit="1" customWidth="1"/>
    <col min="780" max="1024" width="7.7109375" style="240"/>
    <col min="1025" max="1025" width="14.85546875" style="240" customWidth="1"/>
    <col min="1026" max="1026" width="15.140625" style="240" customWidth="1"/>
    <col min="1027" max="1027" width="16.85546875" style="240" customWidth="1"/>
    <col min="1028" max="1028" width="18.5703125" style="240" customWidth="1"/>
    <col min="1029" max="1032" width="0" style="240" hidden="1" customWidth="1"/>
    <col min="1033" max="1033" width="9.5703125" style="240" customWidth="1"/>
    <col min="1034" max="1034" width="10.42578125" style="240" customWidth="1"/>
    <col min="1035" max="1035" width="9.140625" style="240" bestFit="1" customWidth="1"/>
    <col min="1036" max="1280" width="7.7109375" style="240"/>
    <col min="1281" max="1281" width="14.85546875" style="240" customWidth="1"/>
    <col min="1282" max="1282" width="15.140625" style="240" customWidth="1"/>
    <col min="1283" max="1283" width="16.85546875" style="240" customWidth="1"/>
    <col min="1284" max="1284" width="18.5703125" style="240" customWidth="1"/>
    <col min="1285" max="1288" width="0" style="240" hidden="1" customWidth="1"/>
    <col min="1289" max="1289" width="9.5703125" style="240" customWidth="1"/>
    <col min="1290" max="1290" width="10.42578125" style="240" customWidth="1"/>
    <col min="1291" max="1291" width="9.140625" style="240" bestFit="1" customWidth="1"/>
    <col min="1292" max="1536" width="7.7109375" style="240"/>
    <col min="1537" max="1537" width="14.85546875" style="240" customWidth="1"/>
    <col min="1538" max="1538" width="15.140625" style="240" customWidth="1"/>
    <col min="1539" max="1539" width="16.85546875" style="240" customWidth="1"/>
    <col min="1540" max="1540" width="18.5703125" style="240" customWidth="1"/>
    <col min="1541" max="1544" width="0" style="240" hidden="1" customWidth="1"/>
    <col min="1545" max="1545" width="9.5703125" style="240" customWidth="1"/>
    <col min="1546" max="1546" width="10.42578125" style="240" customWidth="1"/>
    <col min="1547" max="1547" width="9.140625" style="240" bestFit="1" customWidth="1"/>
    <col min="1548" max="1792" width="7.7109375" style="240"/>
    <col min="1793" max="1793" width="14.85546875" style="240" customWidth="1"/>
    <col min="1794" max="1794" width="15.140625" style="240" customWidth="1"/>
    <col min="1795" max="1795" width="16.85546875" style="240" customWidth="1"/>
    <col min="1796" max="1796" width="18.5703125" style="240" customWidth="1"/>
    <col min="1797" max="1800" width="0" style="240" hidden="1" customWidth="1"/>
    <col min="1801" max="1801" width="9.5703125" style="240" customWidth="1"/>
    <col min="1802" max="1802" width="10.42578125" style="240" customWidth="1"/>
    <col min="1803" max="1803" width="9.140625" style="240" bestFit="1" customWidth="1"/>
    <col min="1804" max="2048" width="7.7109375" style="240"/>
    <col min="2049" max="2049" width="14.85546875" style="240" customWidth="1"/>
    <col min="2050" max="2050" width="15.140625" style="240" customWidth="1"/>
    <col min="2051" max="2051" width="16.85546875" style="240" customWidth="1"/>
    <col min="2052" max="2052" width="18.5703125" style="240" customWidth="1"/>
    <col min="2053" max="2056" width="0" style="240" hidden="1" customWidth="1"/>
    <col min="2057" max="2057" width="9.5703125" style="240" customWidth="1"/>
    <col min="2058" max="2058" width="10.42578125" style="240" customWidth="1"/>
    <col min="2059" max="2059" width="9.140625" style="240" bestFit="1" customWidth="1"/>
    <col min="2060" max="2304" width="7.7109375" style="240"/>
    <col min="2305" max="2305" width="14.85546875" style="240" customWidth="1"/>
    <col min="2306" max="2306" width="15.140625" style="240" customWidth="1"/>
    <col min="2307" max="2307" width="16.85546875" style="240" customWidth="1"/>
    <col min="2308" max="2308" width="18.5703125" style="240" customWidth="1"/>
    <col min="2309" max="2312" width="0" style="240" hidden="1" customWidth="1"/>
    <col min="2313" max="2313" width="9.5703125" style="240" customWidth="1"/>
    <col min="2314" max="2314" width="10.42578125" style="240" customWidth="1"/>
    <col min="2315" max="2315" width="9.140625" style="240" bestFit="1" customWidth="1"/>
    <col min="2316" max="2560" width="7.7109375" style="240"/>
    <col min="2561" max="2561" width="14.85546875" style="240" customWidth="1"/>
    <col min="2562" max="2562" width="15.140625" style="240" customWidth="1"/>
    <col min="2563" max="2563" width="16.85546875" style="240" customWidth="1"/>
    <col min="2564" max="2564" width="18.5703125" style="240" customWidth="1"/>
    <col min="2565" max="2568" width="0" style="240" hidden="1" customWidth="1"/>
    <col min="2569" max="2569" width="9.5703125" style="240" customWidth="1"/>
    <col min="2570" max="2570" width="10.42578125" style="240" customWidth="1"/>
    <col min="2571" max="2571" width="9.140625" style="240" bestFit="1" customWidth="1"/>
    <col min="2572" max="2816" width="7.7109375" style="240"/>
    <col min="2817" max="2817" width="14.85546875" style="240" customWidth="1"/>
    <col min="2818" max="2818" width="15.140625" style="240" customWidth="1"/>
    <col min="2819" max="2819" width="16.85546875" style="240" customWidth="1"/>
    <col min="2820" max="2820" width="18.5703125" style="240" customWidth="1"/>
    <col min="2821" max="2824" width="0" style="240" hidden="1" customWidth="1"/>
    <col min="2825" max="2825" width="9.5703125" style="240" customWidth="1"/>
    <col min="2826" max="2826" width="10.42578125" style="240" customWidth="1"/>
    <col min="2827" max="2827" width="9.140625" style="240" bestFit="1" customWidth="1"/>
    <col min="2828" max="3072" width="7.7109375" style="240"/>
    <col min="3073" max="3073" width="14.85546875" style="240" customWidth="1"/>
    <col min="3074" max="3074" width="15.140625" style="240" customWidth="1"/>
    <col min="3075" max="3075" width="16.85546875" style="240" customWidth="1"/>
    <col min="3076" max="3076" width="18.5703125" style="240" customWidth="1"/>
    <col min="3077" max="3080" width="0" style="240" hidden="1" customWidth="1"/>
    <col min="3081" max="3081" width="9.5703125" style="240" customWidth="1"/>
    <col min="3082" max="3082" width="10.42578125" style="240" customWidth="1"/>
    <col min="3083" max="3083" width="9.140625" style="240" bestFit="1" customWidth="1"/>
    <col min="3084" max="3328" width="7.7109375" style="240"/>
    <col min="3329" max="3329" width="14.85546875" style="240" customWidth="1"/>
    <col min="3330" max="3330" width="15.140625" style="240" customWidth="1"/>
    <col min="3331" max="3331" width="16.85546875" style="240" customWidth="1"/>
    <col min="3332" max="3332" width="18.5703125" style="240" customWidth="1"/>
    <col min="3333" max="3336" width="0" style="240" hidden="1" customWidth="1"/>
    <col min="3337" max="3337" width="9.5703125" style="240" customWidth="1"/>
    <col min="3338" max="3338" width="10.42578125" style="240" customWidth="1"/>
    <col min="3339" max="3339" width="9.140625" style="240" bestFit="1" customWidth="1"/>
    <col min="3340" max="3584" width="7.7109375" style="240"/>
    <col min="3585" max="3585" width="14.85546875" style="240" customWidth="1"/>
    <col min="3586" max="3586" width="15.140625" style="240" customWidth="1"/>
    <col min="3587" max="3587" width="16.85546875" style="240" customWidth="1"/>
    <col min="3588" max="3588" width="18.5703125" style="240" customWidth="1"/>
    <col min="3589" max="3592" width="0" style="240" hidden="1" customWidth="1"/>
    <col min="3593" max="3593" width="9.5703125" style="240" customWidth="1"/>
    <col min="3594" max="3594" width="10.42578125" style="240" customWidth="1"/>
    <col min="3595" max="3595" width="9.140625" style="240" bestFit="1" customWidth="1"/>
    <col min="3596" max="3840" width="7.7109375" style="240"/>
    <col min="3841" max="3841" width="14.85546875" style="240" customWidth="1"/>
    <col min="3842" max="3842" width="15.140625" style="240" customWidth="1"/>
    <col min="3843" max="3843" width="16.85546875" style="240" customWidth="1"/>
    <col min="3844" max="3844" width="18.5703125" style="240" customWidth="1"/>
    <col min="3845" max="3848" width="0" style="240" hidden="1" customWidth="1"/>
    <col min="3849" max="3849" width="9.5703125" style="240" customWidth="1"/>
    <col min="3850" max="3850" width="10.42578125" style="240" customWidth="1"/>
    <col min="3851" max="3851" width="9.140625" style="240" bestFit="1" customWidth="1"/>
    <col min="3852" max="4096" width="7.7109375" style="240"/>
    <col min="4097" max="4097" width="14.85546875" style="240" customWidth="1"/>
    <col min="4098" max="4098" width="15.140625" style="240" customWidth="1"/>
    <col min="4099" max="4099" width="16.85546875" style="240" customWidth="1"/>
    <col min="4100" max="4100" width="18.5703125" style="240" customWidth="1"/>
    <col min="4101" max="4104" width="0" style="240" hidden="1" customWidth="1"/>
    <col min="4105" max="4105" width="9.5703125" style="240" customWidth="1"/>
    <col min="4106" max="4106" width="10.42578125" style="240" customWidth="1"/>
    <col min="4107" max="4107" width="9.140625" style="240" bestFit="1" customWidth="1"/>
    <col min="4108" max="4352" width="7.7109375" style="240"/>
    <col min="4353" max="4353" width="14.85546875" style="240" customWidth="1"/>
    <col min="4354" max="4354" width="15.140625" style="240" customWidth="1"/>
    <col min="4355" max="4355" width="16.85546875" style="240" customWidth="1"/>
    <col min="4356" max="4356" width="18.5703125" style="240" customWidth="1"/>
    <col min="4357" max="4360" width="0" style="240" hidden="1" customWidth="1"/>
    <col min="4361" max="4361" width="9.5703125" style="240" customWidth="1"/>
    <col min="4362" max="4362" width="10.42578125" style="240" customWidth="1"/>
    <col min="4363" max="4363" width="9.140625" style="240" bestFit="1" customWidth="1"/>
    <col min="4364" max="4608" width="7.7109375" style="240"/>
    <col min="4609" max="4609" width="14.85546875" style="240" customWidth="1"/>
    <col min="4610" max="4610" width="15.140625" style="240" customWidth="1"/>
    <col min="4611" max="4611" width="16.85546875" style="240" customWidth="1"/>
    <col min="4612" max="4612" width="18.5703125" style="240" customWidth="1"/>
    <col min="4613" max="4616" width="0" style="240" hidden="1" customWidth="1"/>
    <col min="4617" max="4617" width="9.5703125" style="240" customWidth="1"/>
    <col min="4618" max="4618" width="10.42578125" style="240" customWidth="1"/>
    <col min="4619" max="4619" width="9.140625" style="240" bestFit="1" customWidth="1"/>
    <col min="4620" max="4864" width="7.7109375" style="240"/>
    <col min="4865" max="4865" width="14.85546875" style="240" customWidth="1"/>
    <col min="4866" max="4866" width="15.140625" style="240" customWidth="1"/>
    <col min="4867" max="4867" width="16.85546875" style="240" customWidth="1"/>
    <col min="4868" max="4868" width="18.5703125" style="240" customWidth="1"/>
    <col min="4869" max="4872" width="0" style="240" hidden="1" customWidth="1"/>
    <col min="4873" max="4873" width="9.5703125" style="240" customWidth="1"/>
    <col min="4874" max="4874" width="10.42578125" style="240" customWidth="1"/>
    <col min="4875" max="4875" width="9.140625" style="240" bestFit="1" customWidth="1"/>
    <col min="4876" max="5120" width="7.7109375" style="240"/>
    <col min="5121" max="5121" width="14.85546875" style="240" customWidth="1"/>
    <col min="5122" max="5122" width="15.140625" style="240" customWidth="1"/>
    <col min="5123" max="5123" width="16.85546875" style="240" customWidth="1"/>
    <col min="5124" max="5124" width="18.5703125" style="240" customWidth="1"/>
    <col min="5125" max="5128" width="0" style="240" hidden="1" customWidth="1"/>
    <col min="5129" max="5129" width="9.5703125" style="240" customWidth="1"/>
    <col min="5130" max="5130" width="10.42578125" style="240" customWidth="1"/>
    <col min="5131" max="5131" width="9.140625" style="240" bestFit="1" customWidth="1"/>
    <col min="5132" max="5376" width="7.7109375" style="240"/>
    <col min="5377" max="5377" width="14.85546875" style="240" customWidth="1"/>
    <col min="5378" max="5378" width="15.140625" style="240" customWidth="1"/>
    <col min="5379" max="5379" width="16.85546875" style="240" customWidth="1"/>
    <col min="5380" max="5380" width="18.5703125" style="240" customWidth="1"/>
    <col min="5381" max="5384" width="0" style="240" hidden="1" customWidth="1"/>
    <col min="5385" max="5385" width="9.5703125" style="240" customWidth="1"/>
    <col min="5386" max="5386" width="10.42578125" style="240" customWidth="1"/>
    <col min="5387" max="5387" width="9.140625" style="240" bestFit="1" customWidth="1"/>
    <col min="5388" max="5632" width="7.7109375" style="240"/>
    <col min="5633" max="5633" width="14.85546875" style="240" customWidth="1"/>
    <col min="5634" max="5634" width="15.140625" style="240" customWidth="1"/>
    <col min="5635" max="5635" width="16.85546875" style="240" customWidth="1"/>
    <col min="5636" max="5636" width="18.5703125" style="240" customWidth="1"/>
    <col min="5637" max="5640" width="0" style="240" hidden="1" customWidth="1"/>
    <col min="5641" max="5641" width="9.5703125" style="240" customWidth="1"/>
    <col min="5642" max="5642" width="10.42578125" style="240" customWidth="1"/>
    <col min="5643" max="5643" width="9.140625" style="240" bestFit="1" customWidth="1"/>
    <col min="5644" max="5888" width="7.7109375" style="240"/>
    <col min="5889" max="5889" width="14.85546875" style="240" customWidth="1"/>
    <col min="5890" max="5890" width="15.140625" style="240" customWidth="1"/>
    <col min="5891" max="5891" width="16.85546875" style="240" customWidth="1"/>
    <col min="5892" max="5892" width="18.5703125" style="240" customWidth="1"/>
    <col min="5893" max="5896" width="0" style="240" hidden="1" customWidth="1"/>
    <col min="5897" max="5897" width="9.5703125" style="240" customWidth="1"/>
    <col min="5898" max="5898" width="10.42578125" style="240" customWidth="1"/>
    <col min="5899" max="5899" width="9.140625" style="240" bestFit="1" customWidth="1"/>
    <col min="5900" max="6144" width="7.7109375" style="240"/>
    <col min="6145" max="6145" width="14.85546875" style="240" customWidth="1"/>
    <col min="6146" max="6146" width="15.140625" style="240" customWidth="1"/>
    <col min="6147" max="6147" width="16.85546875" style="240" customWidth="1"/>
    <col min="6148" max="6148" width="18.5703125" style="240" customWidth="1"/>
    <col min="6149" max="6152" width="0" style="240" hidden="1" customWidth="1"/>
    <col min="6153" max="6153" width="9.5703125" style="240" customWidth="1"/>
    <col min="6154" max="6154" width="10.42578125" style="240" customWidth="1"/>
    <col min="6155" max="6155" width="9.140625" style="240" bestFit="1" customWidth="1"/>
    <col min="6156" max="6400" width="7.7109375" style="240"/>
    <col min="6401" max="6401" width="14.85546875" style="240" customWidth="1"/>
    <col min="6402" max="6402" width="15.140625" style="240" customWidth="1"/>
    <col min="6403" max="6403" width="16.85546875" style="240" customWidth="1"/>
    <col min="6404" max="6404" width="18.5703125" style="240" customWidth="1"/>
    <col min="6405" max="6408" width="0" style="240" hidden="1" customWidth="1"/>
    <col min="6409" max="6409" width="9.5703125" style="240" customWidth="1"/>
    <col min="6410" max="6410" width="10.42578125" style="240" customWidth="1"/>
    <col min="6411" max="6411" width="9.140625" style="240" bestFit="1" customWidth="1"/>
    <col min="6412" max="6656" width="7.7109375" style="240"/>
    <col min="6657" max="6657" width="14.85546875" style="240" customWidth="1"/>
    <col min="6658" max="6658" width="15.140625" style="240" customWidth="1"/>
    <col min="6659" max="6659" width="16.85546875" style="240" customWidth="1"/>
    <col min="6660" max="6660" width="18.5703125" style="240" customWidth="1"/>
    <col min="6661" max="6664" width="0" style="240" hidden="1" customWidth="1"/>
    <col min="6665" max="6665" width="9.5703125" style="240" customWidth="1"/>
    <col min="6666" max="6666" width="10.42578125" style="240" customWidth="1"/>
    <col min="6667" max="6667" width="9.140625" style="240" bestFit="1" customWidth="1"/>
    <col min="6668" max="6912" width="7.7109375" style="240"/>
    <col min="6913" max="6913" width="14.85546875" style="240" customWidth="1"/>
    <col min="6914" max="6914" width="15.140625" style="240" customWidth="1"/>
    <col min="6915" max="6915" width="16.85546875" style="240" customWidth="1"/>
    <col min="6916" max="6916" width="18.5703125" style="240" customWidth="1"/>
    <col min="6917" max="6920" width="0" style="240" hidden="1" customWidth="1"/>
    <col min="6921" max="6921" width="9.5703125" style="240" customWidth="1"/>
    <col min="6922" max="6922" width="10.42578125" style="240" customWidth="1"/>
    <col min="6923" max="6923" width="9.140625" style="240" bestFit="1" customWidth="1"/>
    <col min="6924" max="7168" width="7.7109375" style="240"/>
    <col min="7169" max="7169" width="14.85546875" style="240" customWidth="1"/>
    <col min="7170" max="7170" width="15.140625" style="240" customWidth="1"/>
    <col min="7171" max="7171" width="16.85546875" style="240" customWidth="1"/>
    <col min="7172" max="7172" width="18.5703125" style="240" customWidth="1"/>
    <col min="7173" max="7176" width="0" style="240" hidden="1" customWidth="1"/>
    <col min="7177" max="7177" width="9.5703125" style="240" customWidth="1"/>
    <col min="7178" max="7178" width="10.42578125" style="240" customWidth="1"/>
    <col min="7179" max="7179" width="9.140625" style="240" bestFit="1" customWidth="1"/>
    <col min="7180" max="7424" width="7.7109375" style="240"/>
    <col min="7425" max="7425" width="14.85546875" style="240" customWidth="1"/>
    <col min="7426" max="7426" width="15.140625" style="240" customWidth="1"/>
    <col min="7427" max="7427" width="16.85546875" style="240" customWidth="1"/>
    <col min="7428" max="7428" width="18.5703125" style="240" customWidth="1"/>
    <col min="7429" max="7432" width="0" style="240" hidden="1" customWidth="1"/>
    <col min="7433" max="7433" width="9.5703125" style="240" customWidth="1"/>
    <col min="7434" max="7434" width="10.42578125" style="240" customWidth="1"/>
    <col min="7435" max="7435" width="9.140625" style="240" bestFit="1" customWidth="1"/>
    <col min="7436" max="7680" width="7.7109375" style="240"/>
    <col min="7681" max="7681" width="14.85546875" style="240" customWidth="1"/>
    <col min="7682" max="7682" width="15.140625" style="240" customWidth="1"/>
    <col min="7683" max="7683" width="16.85546875" style="240" customWidth="1"/>
    <col min="7684" max="7684" width="18.5703125" style="240" customWidth="1"/>
    <col min="7685" max="7688" width="0" style="240" hidden="1" customWidth="1"/>
    <col min="7689" max="7689" width="9.5703125" style="240" customWidth="1"/>
    <col min="7690" max="7690" width="10.42578125" style="240" customWidth="1"/>
    <col min="7691" max="7691" width="9.140625" style="240" bestFit="1" customWidth="1"/>
    <col min="7692" max="7936" width="7.7109375" style="240"/>
    <col min="7937" max="7937" width="14.85546875" style="240" customWidth="1"/>
    <col min="7938" max="7938" width="15.140625" style="240" customWidth="1"/>
    <col min="7939" max="7939" width="16.85546875" style="240" customWidth="1"/>
    <col min="7940" max="7940" width="18.5703125" style="240" customWidth="1"/>
    <col min="7941" max="7944" width="0" style="240" hidden="1" customWidth="1"/>
    <col min="7945" max="7945" width="9.5703125" style="240" customWidth="1"/>
    <col min="7946" max="7946" width="10.42578125" style="240" customWidth="1"/>
    <col min="7947" max="7947" width="9.140625" style="240" bestFit="1" customWidth="1"/>
    <col min="7948" max="8192" width="7.7109375" style="240"/>
    <col min="8193" max="8193" width="14.85546875" style="240" customWidth="1"/>
    <col min="8194" max="8194" width="15.140625" style="240" customWidth="1"/>
    <col min="8195" max="8195" width="16.85546875" style="240" customWidth="1"/>
    <col min="8196" max="8196" width="18.5703125" style="240" customWidth="1"/>
    <col min="8197" max="8200" width="0" style="240" hidden="1" customWidth="1"/>
    <col min="8201" max="8201" width="9.5703125" style="240" customWidth="1"/>
    <col min="8202" max="8202" width="10.42578125" style="240" customWidth="1"/>
    <col min="8203" max="8203" width="9.140625" style="240" bestFit="1" customWidth="1"/>
    <col min="8204" max="8448" width="7.7109375" style="240"/>
    <col min="8449" max="8449" width="14.85546875" style="240" customWidth="1"/>
    <col min="8450" max="8450" width="15.140625" style="240" customWidth="1"/>
    <col min="8451" max="8451" width="16.85546875" style="240" customWidth="1"/>
    <col min="8452" max="8452" width="18.5703125" style="240" customWidth="1"/>
    <col min="8453" max="8456" width="0" style="240" hidden="1" customWidth="1"/>
    <col min="8457" max="8457" width="9.5703125" style="240" customWidth="1"/>
    <col min="8458" max="8458" width="10.42578125" style="240" customWidth="1"/>
    <col min="8459" max="8459" width="9.140625" style="240" bestFit="1" customWidth="1"/>
    <col min="8460" max="8704" width="7.7109375" style="240"/>
    <col min="8705" max="8705" width="14.85546875" style="240" customWidth="1"/>
    <col min="8706" max="8706" width="15.140625" style="240" customWidth="1"/>
    <col min="8707" max="8707" width="16.85546875" style="240" customWidth="1"/>
    <col min="8708" max="8708" width="18.5703125" style="240" customWidth="1"/>
    <col min="8709" max="8712" width="0" style="240" hidden="1" customWidth="1"/>
    <col min="8713" max="8713" width="9.5703125" style="240" customWidth="1"/>
    <col min="8714" max="8714" width="10.42578125" style="240" customWidth="1"/>
    <col min="8715" max="8715" width="9.140625" style="240" bestFit="1" customWidth="1"/>
    <col min="8716" max="8960" width="7.7109375" style="240"/>
    <col min="8961" max="8961" width="14.85546875" style="240" customWidth="1"/>
    <col min="8962" max="8962" width="15.140625" style="240" customWidth="1"/>
    <col min="8963" max="8963" width="16.85546875" style="240" customWidth="1"/>
    <col min="8964" max="8964" width="18.5703125" style="240" customWidth="1"/>
    <col min="8965" max="8968" width="0" style="240" hidden="1" customWidth="1"/>
    <col min="8969" max="8969" width="9.5703125" style="240" customWidth="1"/>
    <col min="8970" max="8970" width="10.42578125" style="240" customWidth="1"/>
    <col min="8971" max="8971" width="9.140625" style="240" bestFit="1" customWidth="1"/>
    <col min="8972" max="9216" width="7.7109375" style="240"/>
    <col min="9217" max="9217" width="14.85546875" style="240" customWidth="1"/>
    <col min="9218" max="9218" width="15.140625" style="240" customWidth="1"/>
    <col min="9219" max="9219" width="16.85546875" style="240" customWidth="1"/>
    <col min="9220" max="9220" width="18.5703125" style="240" customWidth="1"/>
    <col min="9221" max="9224" width="0" style="240" hidden="1" customWidth="1"/>
    <col min="9225" max="9225" width="9.5703125" style="240" customWidth="1"/>
    <col min="9226" max="9226" width="10.42578125" style="240" customWidth="1"/>
    <col min="9227" max="9227" width="9.140625" style="240" bestFit="1" customWidth="1"/>
    <col min="9228" max="9472" width="7.7109375" style="240"/>
    <col min="9473" max="9473" width="14.85546875" style="240" customWidth="1"/>
    <col min="9474" max="9474" width="15.140625" style="240" customWidth="1"/>
    <col min="9475" max="9475" width="16.85546875" style="240" customWidth="1"/>
    <col min="9476" max="9476" width="18.5703125" style="240" customWidth="1"/>
    <col min="9477" max="9480" width="0" style="240" hidden="1" customWidth="1"/>
    <col min="9481" max="9481" width="9.5703125" style="240" customWidth="1"/>
    <col min="9482" max="9482" width="10.42578125" style="240" customWidth="1"/>
    <col min="9483" max="9483" width="9.140625" style="240" bestFit="1" customWidth="1"/>
    <col min="9484" max="9728" width="7.7109375" style="240"/>
    <col min="9729" max="9729" width="14.85546875" style="240" customWidth="1"/>
    <col min="9730" max="9730" width="15.140625" style="240" customWidth="1"/>
    <col min="9731" max="9731" width="16.85546875" style="240" customWidth="1"/>
    <col min="9732" max="9732" width="18.5703125" style="240" customWidth="1"/>
    <col min="9733" max="9736" width="0" style="240" hidden="1" customWidth="1"/>
    <col min="9737" max="9737" width="9.5703125" style="240" customWidth="1"/>
    <col min="9738" max="9738" width="10.42578125" style="240" customWidth="1"/>
    <col min="9739" max="9739" width="9.140625" style="240" bestFit="1" customWidth="1"/>
    <col min="9740" max="9984" width="7.7109375" style="240"/>
    <col min="9985" max="9985" width="14.85546875" style="240" customWidth="1"/>
    <col min="9986" max="9986" width="15.140625" style="240" customWidth="1"/>
    <col min="9987" max="9987" width="16.85546875" style="240" customWidth="1"/>
    <col min="9988" max="9988" width="18.5703125" style="240" customWidth="1"/>
    <col min="9989" max="9992" width="0" style="240" hidden="1" customWidth="1"/>
    <col min="9993" max="9993" width="9.5703125" style="240" customWidth="1"/>
    <col min="9994" max="9994" width="10.42578125" style="240" customWidth="1"/>
    <col min="9995" max="9995" width="9.140625" style="240" bestFit="1" customWidth="1"/>
    <col min="9996" max="10240" width="7.7109375" style="240"/>
    <col min="10241" max="10241" width="14.85546875" style="240" customWidth="1"/>
    <col min="10242" max="10242" width="15.140625" style="240" customWidth="1"/>
    <col min="10243" max="10243" width="16.85546875" style="240" customWidth="1"/>
    <col min="10244" max="10244" width="18.5703125" style="240" customWidth="1"/>
    <col min="10245" max="10248" width="0" style="240" hidden="1" customWidth="1"/>
    <col min="10249" max="10249" width="9.5703125" style="240" customWidth="1"/>
    <col min="10250" max="10250" width="10.42578125" style="240" customWidth="1"/>
    <col min="10251" max="10251" width="9.140625" style="240" bestFit="1" customWidth="1"/>
    <col min="10252" max="10496" width="7.7109375" style="240"/>
    <col min="10497" max="10497" width="14.85546875" style="240" customWidth="1"/>
    <col min="10498" max="10498" width="15.140625" style="240" customWidth="1"/>
    <col min="10499" max="10499" width="16.85546875" style="240" customWidth="1"/>
    <col min="10500" max="10500" width="18.5703125" style="240" customWidth="1"/>
    <col min="10501" max="10504" width="0" style="240" hidden="1" customWidth="1"/>
    <col min="10505" max="10505" width="9.5703125" style="240" customWidth="1"/>
    <col min="10506" max="10506" width="10.42578125" style="240" customWidth="1"/>
    <col min="10507" max="10507" width="9.140625" style="240" bestFit="1" customWidth="1"/>
    <col min="10508" max="10752" width="7.7109375" style="240"/>
    <col min="10753" max="10753" width="14.85546875" style="240" customWidth="1"/>
    <col min="10754" max="10754" width="15.140625" style="240" customWidth="1"/>
    <col min="10755" max="10755" width="16.85546875" style="240" customWidth="1"/>
    <col min="10756" max="10756" width="18.5703125" style="240" customWidth="1"/>
    <col min="10757" max="10760" width="0" style="240" hidden="1" customWidth="1"/>
    <col min="10761" max="10761" width="9.5703125" style="240" customWidth="1"/>
    <col min="10762" max="10762" width="10.42578125" style="240" customWidth="1"/>
    <col min="10763" max="10763" width="9.140625" style="240" bestFit="1" customWidth="1"/>
    <col min="10764" max="11008" width="7.7109375" style="240"/>
    <col min="11009" max="11009" width="14.85546875" style="240" customWidth="1"/>
    <col min="11010" max="11010" width="15.140625" style="240" customWidth="1"/>
    <col min="11011" max="11011" width="16.85546875" style="240" customWidth="1"/>
    <col min="11012" max="11012" width="18.5703125" style="240" customWidth="1"/>
    <col min="11013" max="11016" width="0" style="240" hidden="1" customWidth="1"/>
    <col min="11017" max="11017" width="9.5703125" style="240" customWidth="1"/>
    <col min="11018" max="11018" width="10.42578125" style="240" customWidth="1"/>
    <col min="11019" max="11019" width="9.140625" style="240" bestFit="1" customWidth="1"/>
    <col min="11020" max="11264" width="7.7109375" style="240"/>
    <col min="11265" max="11265" width="14.85546875" style="240" customWidth="1"/>
    <col min="11266" max="11266" width="15.140625" style="240" customWidth="1"/>
    <col min="11267" max="11267" width="16.85546875" style="240" customWidth="1"/>
    <col min="11268" max="11268" width="18.5703125" style="240" customWidth="1"/>
    <col min="11269" max="11272" width="0" style="240" hidden="1" customWidth="1"/>
    <col min="11273" max="11273" width="9.5703125" style="240" customWidth="1"/>
    <col min="11274" max="11274" width="10.42578125" style="240" customWidth="1"/>
    <col min="11275" max="11275" width="9.140625" style="240" bestFit="1" customWidth="1"/>
    <col min="11276" max="11520" width="7.7109375" style="240"/>
    <col min="11521" max="11521" width="14.85546875" style="240" customWidth="1"/>
    <col min="11522" max="11522" width="15.140625" style="240" customWidth="1"/>
    <col min="11523" max="11523" width="16.85546875" style="240" customWidth="1"/>
    <col min="11524" max="11524" width="18.5703125" style="240" customWidth="1"/>
    <col min="11525" max="11528" width="0" style="240" hidden="1" customWidth="1"/>
    <col min="11529" max="11529" width="9.5703125" style="240" customWidth="1"/>
    <col min="11530" max="11530" width="10.42578125" style="240" customWidth="1"/>
    <col min="11531" max="11531" width="9.140625" style="240" bestFit="1" customWidth="1"/>
    <col min="11532" max="11776" width="7.7109375" style="240"/>
    <col min="11777" max="11777" width="14.85546875" style="240" customWidth="1"/>
    <col min="11778" max="11778" width="15.140625" style="240" customWidth="1"/>
    <col min="11779" max="11779" width="16.85546875" style="240" customWidth="1"/>
    <col min="11780" max="11780" width="18.5703125" style="240" customWidth="1"/>
    <col min="11781" max="11784" width="0" style="240" hidden="1" customWidth="1"/>
    <col min="11785" max="11785" width="9.5703125" style="240" customWidth="1"/>
    <col min="11786" max="11786" width="10.42578125" style="240" customWidth="1"/>
    <col min="11787" max="11787" width="9.140625" style="240" bestFit="1" customWidth="1"/>
    <col min="11788" max="12032" width="7.7109375" style="240"/>
    <col min="12033" max="12033" width="14.85546875" style="240" customWidth="1"/>
    <col min="12034" max="12034" width="15.140625" style="240" customWidth="1"/>
    <col min="12035" max="12035" width="16.85546875" style="240" customWidth="1"/>
    <col min="12036" max="12036" width="18.5703125" style="240" customWidth="1"/>
    <col min="12037" max="12040" width="0" style="240" hidden="1" customWidth="1"/>
    <col min="12041" max="12041" width="9.5703125" style="240" customWidth="1"/>
    <col min="12042" max="12042" width="10.42578125" style="240" customWidth="1"/>
    <col min="12043" max="12043" width="9.140625" style="240" bestFit="1" customWidth="1"/>
    <col min="12044" max="12288" width="7.7109375" style="240"/>
    <col min="12289" max="12289" width="14.85546875" style="240" customWidth="1"/>
    <col min="12290" max="12290" width="15.140625" style="240" customWidth="1"/>
    <col min="12291" max="12291" width="16.85546875" style="240" customWidth="1"/>
    <col min="12292" max="12292" width="18.5703125" style="240" customWidth="1"/>
    <col min="12293" max="12296" width="0" style="240" hidden="1" customWidth="1"/>
    <col min="12297" max="12297" width="9.5703125" style="240" customWidth="1"/>
    <col min="12298" max="12298" width="10.42578125" style="240" customWidth="1"/>
    <col min="12299" max="12299" width="9.140625" style="240" bestFit="1" customWidth="1"/>
    <col min="12300" max="12544" width="7.7109375" style="240"/>
    <col min="12545" max="12545" width="14.85546875" style="240" customWidth="1"/>
    <col min="12546" max="12546" width="15.140625" style="240" customWidth="1"/>
    <col min="12547" max="12547" width="16.85546875" style="240" customWidth="1"/>
    <col min="12548" max="12548" width="18.5703125" style="240" customWidth="1"/>
    <col min="12549" max="12552" width="0" style="240" hidden="1" customWidth="1"/>
    <col min="12553" max="12553" width="9.5703125" style="240" customWidth="1"/>
    <col min="12554" max="12554" width="10.42578125" style="240" customWidth="1"/>
    <col min="12555" max="12555" width="9.140625" style="240" bestFit="1" customWidth="1"/>
    <col min="12556" max="12800" width="7.7109375" style="240"/>
    <col min="12801" max="12801" width="14.85546875" style="240" customWidth="1"/>
    <col min="12802" max="12802" width="15.140625" style="240" customWidth="1"/>
    <col min="12803" max="12803" width="16.85546875" style="240" customWidth="1"/>
    <col min="12804" max="12804" width="18.5703125" style="240" customWidth="1"/>
    <col min="12805" max="12808" width="0" style="240" hidden="1" customWidth="1"/>
    <col min="12809" max="12809" width="9.5703125" style="240" customWidth="1"/>
    <col min="12810" max="12810" width="10.42578125" style="240" customWidth="1"/>
    <col min="12811" max="12811" width="9.140625" style="240" bestFit="1" customWidth="1"/>
    <col min="12812" max="13056" width="7.7109375" style="240"/>
    <col min="13057" max="13057" width="14.85546875" style="240" customWidth="1"/>
    <col min="13058" max="13058" width="15.140625" style="240" customWidth="1"/>
    <col min="13059" max="13059" width="16.85546875" style="240" customWidth="1"/>
    <col min="13060" max="13060" width="18.5703125" style="240" customWidth="1"/>
    <col min="13061" max="13064" width="0" style="240" hidden="1" customWidth="1"/>
    <col min="13065" max="13065" width="9.5703125" style="240" customWidth="1"/>
    <col min="13066" max="13066" width="10.42578125" style="240" customWidth="1"/>
    <col min="13067" max="13067" width="9.140625" style="240" bestFit="1" customWidth="1"/>
    <col min="13068" max="13312" width="7.7109375" style="240"/>
    <col min="13313" max="13313" width="14.85546875" style="240" customWidth="1"/>
    <col min="13314" max="13314" width="15.140625" style="240" customWidth="1"/>
    <col min="13315" max="13315" width="16.85546875" style="240" customWidth="1"/>
    <col min="13316" max="13316" width="18.5703125" style="240" customWidth="1"/>
    <col min="13317" max="13320" width="0" style="240" hidden="1" customWidth="1"/>
    <col min="13321" max="13321" width="9.5703125" style="240" customWidth="1"/>
    <col min="13322" max="13322" width="10.42578125" style="240" customWidth="1"/>
    <col min="13323" max="13323" width="9.140625" style="240" bestFit="1" customWidth="1"/>
    <col min="13324" max="13568" width="7.7109375" style="240"/>
    <col min="13569" max="13569" width="14.85546875" style="240" customWidth="1"/>
    <col min="13570" max="13570" width="15.140625" style="240" customWidth="1"/>
    <col min="13571" max="13571" width="16.85546875" style="240" customWidth="1"/>
    <col min="13572" max="13572" width="18.5703125" style="240" customWidth="1"/>
    <col min="13573" max="13576" width="0" style="240" hidden="1" customWidth="1"/>
    <col min="13577" max="13577" width="9.5703125" style="240" customWidth="1"/>
    <col min="13578" max="13578" width="10.42578125" style="240" customWidth="1"/>
    <col min="13579" max="13579" width="9.140625" style="240" bestFit="1" customWidth="1"/>
    <col min="13580" max="13824" width="7.7109375" style="240"/>
    <col min="13825" max="13825" width="14.85546875" style="240" customWidth="1"/>
    <col min="13826" max="13826" width="15.140625" style="240" customWidth="1"/>
    <col min="13827" max="13827" width="16.85546875" style="240" customWidth="1"/>
    <col min="13828" max="13828" width="18.5703125" style="240" customWidth="1"/>
    <col min="13829" max="13832" width="0" style="240" hidden="1" customWidth="1"/>
    <col min="13833" max="13833" width="9.5703125" style="240" customWidth="1"/>
    <col min="13834" max="13834" width="10.42578125" style="240" customWidth="1"/>
    <col min="13835" max="13835" width="9.140625" style="240" bestFit="1" customWidth="1"/>
    <col min="13836" max="14080" width="7.7109375" style="240"/>
    <col min="14081" max="14081" width="14.85546875" style="240" customWidth="1"/>
    <col min="14082" max="14082" width="15.140625" style="240" customWidth="1"/>
    <col min="14083" max="14083" width="16.85546875" style="240" customWidth="1"/>
    <col min="14084" max="14084" width="18.5703125" style="240" customWidth="1"/>
    <col min="14085" max="14088" width="0" style="240" hidden="1" customWidth="1"/>
    <col min="14089" max="14089" width="9.5703125" style="240" customWidth="1"/>
    <col min="14090" max="14090" width="10.42578125" style="240" customWidth="1"/>
    <col min="14091" max="14091" width="9.140625" style="240" bestFit="1" customWidth="1"/>
    <col min="14092" max="14336" width="7.7109375" style="240"/>
    <col min="14337" max="14337" width="14.85546875" style="240" customWidth="1"/>
    <col min="14338" max="14338" width="15.140625" style="240" customWidth="1"/>
    <col min="14339" max="14339" width="16.85546875" style="240" customWidth="1"/>
    <col min="14340" max="14340" width="18.5703125" style="240" customWidth="1"/>
    <col min="14341" max="14344" width="0" style="240" hidden="1" customWidth="1"/>
    <col min="14345" max="14345" width="9.5703125" style="240" customWidth="1"/>
    <col min="14346" max="14346" width="10.42578125" style="240" customWidth="1"/>
    <col min="14347" max="14347" width="9.140625" style="240" bestFit="1" customWidth="1"/>
    <col min="14348" max="14592" width="7.7109375" style="240"/>
    <col min="14593" max="14593" width="14.85546875" style="240" customWidth="1"/>
    <col min="14594" max="14594" width="15.140625" style="240" customWidth="1"/>
    <col min="14595" max="14595" width="16.85546875" style="240" customWidth="1"/>
    <col min="14596" max="14596" width="18.5703125" style="240" customWidth="1"/>
    <col min="14597" max="14600" width="0" style="240" hidden="1" customWidth="1"/>
    <col min="14601" max="14601" width="9.5703125" style="240" customWidth="1"/>
    <col min="14602" max="14602" width="10.42578125" style="240" customWidth="1"/>
    <col min="14603" max="14603" width="9.140625" style="240" bestFit="1" customWidth="1"/>
    <col min="14604" max="14848" width="7.7109375" style="240"/>
    <col min="14849" max="14849" width="14.85546875" style="240" customWidth="1"/>
    <col min="14850" max="14850" width="15.140625" style="240" customWidth="1"/>
    <col min="14851" max="14851" width="16.85546875" style="240" customWidth="1"/>
    <col min="14852" max="14852" width="18.5703125" style="240" customWidth="1"/>
    <col min="14853" max="14856" width="0" style="240" hidden="1" customWidth="1"/>
    <col min="14857" max="14857" width="9.5703125" style="240" customWidth="1"/>
    <col min="14858" max="14858" width="10.42578125" style="240" customWidth="1"/>
    <col min="14859" max="14859" width="9.140625" style="240" bestFit="1" customWidth="1"/>
    <col min="14860" max="15104" width="7.7109375" style="240"/>
    <col min="15105" max="15105" width="14.85546875" style="240" customWidth="1"/>
    <col min="15106" max="15106" width="15.140625" style="240" customWidth="1"/>
    <col min="15107" max="15107" width="16.85546875" style="240" customWidth="1"/>
    <col min="15108" max="15108" width="18.5703125" style="240" customWidth="1"/>
    <col min="15109" max="15112" width="0" style="240" hidden="1" customWidth="1"/>
    <col min="15113" max="15113" width="9.5703125" style="240" customWidth="1"/>
    <col min="15114" max="15114" width="10.42578125" style="240" customWidth="1"/>
    <col min="15115" max="15115" width="9.140625" style="240" bestFit="1" customWidth="1"/>
    <col min="15116" max="15360" width="7.7109375" style="240"/>
    <col min="15361" max="15361" width="14.85546875" style="240" customWidth="1"/>
    <col min="15362" max="15362" width="15.140625" style="240" customWidth="1"/>
    <col min="15363" max="15363" width="16.85546875" style="240" customWidth="1"/>
    <col min="15364" max="15364" width="18.5703125" style="240" customWidth="1"/>
    <col min="15365" max="15368" width="0" style="240" hidden="1" customWidth="1"/>
    <col min="15369" max="15369" width="9.5703125" style="240" customWidth="1"/>
    <col min="15370" max="15370" width="10.42578125" style="240" customWidth="1"/>
    <col min="15371" max="15371" width="9.140625" style="240" bestFit="1" customWidth="1"/>
    <col min="15372" max="15616" width="7.7109375" style="240"/>
    <col min="15617" max="15617" width="14.85546875" style="240" customWidth="1"/>
    <col min="15618" max="15618" width="15.140625" style="240" customWidth="1"/>
    <col min="15619" max="15619" width="16.85546875" style="240" customWidth="1"/>
    <col min="15620" max="15620" width="18.5703125" style="240" customWidth="1"/>
    <col min="15621" max="15624" width="0" style="240" hidden="1" customWidth="1"/>
    <col min="15625" max="15625" width="9.5703125" style="240" customWidth="1"/>
    <col min="15626" max="15626" width="10.42578125" style="240" customWidth="1"/>
    <col min="15627" max="15627" width="9.140625" style="240" bestFit="1" customWidth="1"/>
    <col min="15628" max="15872" width="7.7109375" style="240"/>
    <col min="15873" max="15873" width="14.85546875" style="240" customWidth="1"/>
    <col min="15874" max="15874" width="15.140625" style="240" customWidth="1"/>
    <col min="15875" max="15875" width="16.85546875" style="240" customWidth="1"/>
    <col min="15876" max="15876" width="18.5703125" style="240" customWidth="1"/>
    <col min="15877" max="15880" width="0" style="240" hidden="1" customWidth="1"/>
    <col min="15881" max="15881" width="9.5703125" style="240" customWidth="1"/>
    <col min="15882" max="15882" width="10.42578125" style="240" customWidth="1"/>
    <col min="15883" max="15883" width="9.140625" style="240" bestFit="1" customWidth="1"/>
    <col min="15884" max="16128" width="7.7109375" style="240"/>
    <col min="16129" max="16129" width="14.85546875" style="240" customWidth="1"/>
    <col min="16130" max="16130" width="15.140625" style="240" customWidth="1"/>
    <col min="16131" max="16131" width="16.85546875" style="240" customWidth="1"/>
    <col min="16132" max="16132" width="18.5703125" style="240" customWidth="1"/>
    <col min="16133" max="16136" width="0" style="240" hidden="1" customWidth="1"/>
    <col min="16137" max="16137" width="9.5703125" style="240" customWidth="1"/>
    <col min="16138" max="16138" width="10.42578125" style="240" customWidth="1"/>
    <col min="16139" max="16139" width="9.140625" style="240" bestFit="1" customWidth="1"/>
    <col min="16140" max="16384" width="7.7109375" style="240"/>
  </cols>
  <sheetData>
    <row r="1" spans="1:11" s="13" customFormat="1" ht="40.5" customHeight="1">
      <c r="A1" s="986" t="s">
        <v>1610</v>
      </c>
      <c r="B1" s="784"/>
      <c r="C1" s="784"/>
      <c r="D1" s="784"/>
    </row>
    <row r="2" spans="1:11" s="13" customFormat="1" ht="32.25" customHeight="1">
      <c r="A2" s="986" t="s">
        <v>1611</v>
      </c>
      <c r="B2" s="784"/>
      <c r="C2" s="784"/>
      <c r="D2" s="784"/>
      <c r="E2" s="1245"/>
    </row>
    <row r="3" spans="1:11" s="13" customFormat="1" ht="15.75">
      <c r="A3" s="1246" t="s">
        <v>1142</v>
      </c>
      <c r="B3" s="1246"/>
      <c r="C3" s="1247"/>
      <c r="D3" s="1248" t="s">
        <v>1143</v>
      </c>
    </row>
    <row r="4" spans="1:11" ht="24" customHeight="1">
      <c r="A4" s="1249"/>
      <c r="B4" s="1250"/>
      <c r="C4" s="1163" t="s">
        <v>1060</v>
      </c>
      <c r="D4" s="629" t="s">
        <v>1066</v>
      </c>
    </row>
    <row r="5" spans="1:11" ht="37.5" customHeight="1">
      <c r="A5" s="1251"/>
      <c r="B5" s="1252"/>
      <c r="C5" s="1164"/>
      <c r="D5" s="1165" t="s">
        <v>1068</v>
      </c>
    </row>
    <row r="6" spans="1:11" ht="14.25" customHeight="1">
      <c r="A6" s="1253" t="s">
        <v>40</v>
      </c>
      <c r="B6" s="1254" t="s">
        <v>41</v>
      </c>
      <c r="C6" s="1164" t="s">
        <v>1069</v>
      </c>
      <c r="D6" s="34" t="s">
        <v>1594</v>
      </c>
    </row>
    <row r="7" spans="1:11" ht="31.5" customHeight="1">
      <c r="A7" s="1255"/>
      <c r="B7" s="1256"/>
      <c r="C7" s="1166" t="s">
        <v>1072</v>
      </c>
      <c r="D7" s="718" t="s">
        <v>1578</v>
      </c>
    </row>
    <row r="8" spans="1:11" ht="23.1" customHeight="1">
      <c r="A8" s="1257" t="s">
        <v>3</v>
      </c>
      <c r="B8" s="1258" t="s">
        <v>4</v>
      </c>
      <c r="C8" s="1259">
        <f>[3]مستوصف!C9+[3]مستشفى!C9</f>
        <v>15892183</v>
      </c>
      <c r="D8" s="1259">
        <f>[3]مستوصف!D9+[3]مستشفى!D9</f>
        <v>3548484</v>
      </c>
    </row>
    <row r="9" spans="1:11" ht="23.1" customHeight="1">
      <c r="A9" s="1257" t="s">
        <v>408</v>
      </c>
      <c r="B9" s="1258" t="s">
        <v>6</v>
      </c>
      <c r="C9" s="1259">
        <f>[3]مستوصف!C10+[3]مستشفى!C10</f>
        <v>1828564</v>
      </c>
      <c r="D9" s="1259">
        <f>[3]مستوصف!D10+[3]مستشفى!D10</f>
        <v>419656</v>
      </c>
    </row>
    <row r="10" spans="1:11" ht="23.1" customHeight="1">
      <c r="A10" s="1257" t="s">
        <v>409</v>
      </c>
      <c r="B10" s="1258" t="s">
        <v>8</v>
      </c>
      <c r="C10" s="1259">
        <v>5044873</v>
      </c>
      <c r="D10" s="1259">
        <v>1113280</v>
      </c>
    </row>
    <row r="11" spans="1:11" ht="23.1" customHeight="1">
      <c r="A11" s="1257" t="s">
        <v>9</v>
      </c>
      <c r="B11" s="1258" t="s">
        <v>10</v>
      </c>
      <c r="C11" s="1259">
        <f>[3]مستوصف!C12+[3]مستشفى!C12</f>
        <v>963771</v>
      </c>
      <c r="D11" s="1259">
        <f>[3]مستوصف!D12+[3]مستشفى!D12</f>
        <v>260118</v>
      </c>
    </row>
    <row r="12" spans="1:11" ht="23.1" customHeight="1">
      <c r="A12" s="1257" t="s">
        <v>179</v>
      </c>
      <c r="B12" s="1258" t="s">
        <v>11</v>
      </c>
      <c r="C12" s="1259">
        <f>[3]مستوصف!C13+[3]مستشفى!C13</f>
        <v>5300859</v>
      </c>
      <c r="D12" s="1259">
        <f>[3]مستوصف!D13+[3]مستشفى!D13</f>
        <v>558031</v>
      </c>
    </row>
    <row r="13" spans="1:11" ht="23.1" customHeight="1">
      <c r="A13" s="1257" t="s">
        <v>180</v>
      </c>
      <c r="B13" s="1258" t="s">
        <v>13</v>
      </c>
      <c r="C13" s="1259">
        <f>[3]مستوصف!C14+[3]مستشفى!C14</f>
        <v>947551</v>
      </c>
      <c r="D13" s="1259">
        <f>[3]مستوصف!D14+[3]مستشفى!D14</f>
        <v>147692</v>
      </c>
      <c r="I13" s="13"/>
      <c r="J13" s="13"/>
    </row>
    <row r="14" spans="1:11" ht="23.1" customHeight="1">
      <c r="A14" s="1257" t="s">
        <v>44</v>
      </c>
      <c r="B14" s="1258" t="s">
        <v>14</v>
      </c>
      <c r="C14" s="1259">
        <f>[3]مستوصف!C15+[3]مستشفى!C15</f>
        <v>13532983</v>
      </c>
      <c r="D14" s="1259">
        <f>[3]مستوصف!D15+[3]مستشفى!D15</f>
        <v>3369489</v>
      </c>
    </row>
    <row r="15" spans="1:11" ht="23.1" customHeight="1">
      <c r="A15" s="1257" t="s">
        <v>183</v>
      </c>
      <c r="B15" s="1258" t="s">
        <v>16</v>
      </c>
      <c r="C15" s="1259">
        <f>[3]مستوصف!C16+[3]مستشفى!C16</f>
        <v>1727466</v>
      </c>
      <c r="D15" s="1259">
        <f>[3]مستوصف!D16+[3]مستشفى!D16</f>
        <v>502470</v>
      </c>
      <c r="I15" s="13"/>
      <c r="J15" s="13"/>
      <c r="K15" s="13"/>
    </row>
    <row r="16" spans="1:11" ht="23.1" customHeight="1">
      <c r="A16" s="1257" t="s">
        <v>17</v>
      </c>
      <c r="B16" s="1258" t="s">
        <v>18</v>
      </c>
      <c r="C16" s="1259">
        <f>[3]مستوصف!C17+[3]مستشفى!C17</f>
        <v>290934</v>
      </c>
      <c r="D16" s="1259">
        <f>[3]مستوصف!D17+[3]مستشفى!D17</f>
        <v>83611</v>
      </c>
      <c r="I16" s="13"/>
      <c r="J16" s="13"/>
      <c r="K16" s="13"/>
    </row>
    <row r="17" spans="1:11" ht="23.1" customHeight="1">
      <c r="A17" s="1257" t="s">
        <v>410</v>
      </c>
      <c r="B17" s="1258" t="s">
        <v>20</v>
      </c>
      <c r="C17" s="1259">
        <f>[3]مستوصف!C18+[3]مستشفى!C18</f>
        <v>1392315</v>
      </c>
      <c r="D17" s="1259">
        <f>[3]مستوصف!D18+[3]مستشفى!D18</f>
        <v>283072</v>
      </c>
      <c r="I17" s="13"/>
      <c r="J17" s="13"/>
      <c r="K17" s="13"/>
    </row>
    <row r="18" spans="1:11" ht="23.1" customHeight="1">
      <c r="A18" s="1257" t="s">
        <v>45</v>
      </c>
      <c r="B18" s="1258" t="s">
        <v>21</v>
      </c>
      <c r="C18" s="1259">
        <f>[3]مستوصف!C19+[3]مستشفى!C19</f>
        <v>87365</v>
      </c>
      <c r="D18" s="1259">
        <f>[3]مستوصف!D19+[3]مستشفى!D19</f>
        <v>49808</v>
      </c>
    </row>
    <row r="19" spans="1:11" ht="23.1" customHeight="1">
      <c r="A19" s="1257" t="s">
        <v>22</v>
      </c>
      <c r="B19" s="1258" t="s">
        <v>23</v>
      </c>
      <c r="C19" s="1259">
        <f>[3]مستوصف!C20+[3]مستشفى!C20</f>
        <v>704058</v>
      </c>
      <c r="D19" s="1259">
        <f>[3]مستوصف!D20+[3]مستشفى!D20</f>
        <v>220603</v>
      </c>
    </row>
    <row r="20" spans="1:11" ht="23.1" customHeight="1">
      <c r="A20" s="1257" t="s">
        <v>24</v>
      </c>
      <c r="B20" s="1258" t="s">
        <v>25</v>
      </c>
      <c r="C20" s="1259">
        <f>[3]مستوصف!C21+[3]مستشفى!C21</f>
        <v>1274876</v>
      </c>
      <c r="D20" s="1259">
        <f>[3]مستوصف!D21+[3]مستشفى!D21</f>
        <v>178661</v>
      </c>
    </row>
    <row r="21" spans="1:11" ht="23.1" customHeight="1">
      <c r="A21" s="1257" t="s">
        <v>187</v>
      </c>
      <c r="B21" s="1258" t="s">
        <v>26</v>
      </c>
      <c r="C21" s="1259">
        <f>[3]مستوصف!C22+[3]مستشفى!C22</f>
        <v>81644</v>
      </c>
      <c r="D21" s="1259">
        <f>[3]مستوصف!D22+[3]مستشفى!D22</f>
        <v>30142</v>
      </c>
      <c r="E21" s="240" t="s">
        <v>411</v>
      </c>
    </row>
    <row r="22" spans="1:11" ht="23.1" customHeight="1">
      <c r="A22" s="1257" t="s">
        <v>201</v>
      </c>
      <c r="B22" s="1258" t="s">
        <v>28</v>
      </c>
      <c r="C22" s="1259">
        <f>[3]مستوصف!C23+[3]مستشفى!C23</f>
        <v>1261218</v>
      </c>
      <c r="D22" s="1259">
        <f>[3]مستوصف!D23+[3]مستشفى!D23</f>
        <v>161914</v>
      </c>
    </row>
    <row r="23" spans="1:11" ht="23.1" customHeight="1">
      <c r="A23" s="1257" t="s">
        <v>188</v>
      </c>
      <c r="B23" s="1258" t="s">
        <v>189</v>
      </c>
      <c r="C23" s="1259">
        <f>[3]مستوصف!C24+[3]مستشفى!C24</f>
        <v>609585</v>
      </c>
      <c r="D23" s="1259">
        <f>[3]مستوصف!D24+[3]مستشفى!D24</f>
        <v>97077</v>
      </c>
    </row>
    <row r="24" spans="1:11" ht="23.1" customHeight="1">
      <c r="A24" s="1257" t="s">
        <v>190</v>
      </c>
      <c r="B24" s="1258" t="s">
        <v>295</v>
      </c>
      <c r="C24" s="1259">
        <f>[3]مستوصف!C25+[3]مستشفى!C25</f>
        <v>115751</v>
      </c>
      <c r="D24" s="1259">
        <f>[3]مستوصف!D25+[3]مستشفى!D25</f>
        <v>28673</v>
      </c>
    </row>
    <row r="25" spans="1:11" ht="23.1" customHeight="1">
      <c r="A25" s="1257" t="s">
        <v>412</v>
      </c>
      <c r="B25" s="1258" t="s">
        <v>33</v>
      </c>
      <c r="C25" s="1259">
        <f>[3]مستوصف!C26+[3]مستشفى!C26</f>
        <v>157742</v>
      </c>
      <c r="D25" s="1259">
        <f>[3]مستوصف!D26+[3]مستشفى!D26</f>
        <v>35647</v>
      </c>
    </row>
    <row r="26" spans="1:11" ht="23.1" customHeight="1">
      <c r="A26" s="1260" t="s">
        <v>34</v>
      </c>
      <c r="B26" s="1261" t="s">
        <v>35</v>
      </c>
      <c r="C26" s="1262">
        <f>[3]مستوصف!C27+[3]مستشفى!C27</f>
        <v>42099</v>
      </c>
      <c r="D26" s="1262">
        <f>[3]مستوصف!D27+[3]مستشفى!D27</f>
        <v>7965</v>
      </c>
    </row>
    <row r="27" spans="1:11" s="734" customFormat="1" ht="23.1" customHeight="1">
      <c r="A27" s="1263" t="s">
        <v>36</v>
      </c>
      <c r="B27" s="1264" t="s">
        <v>37</v>
      </c>
      <c r="C27" s="1262">
        <f>[3]مستوصف!C28+[3]مستشفى!C28</f>
        <v>68113</v>
      </c>
      <c r="D27" s="1262">
        <f>[3]مستوصف!D28+[3]مستشفى!D28</f>
        <v>10134</v>
      </c>
    </row>
    <row r="28" spans="1:11" ht="23.1" customHeight="1">
      <c r="A28" s="1265" t="s">
        <v>66</v>
      </c>
      <c r="B28" s="1266" t="s">
        <v>39</v>
      </c>
      <c r="C28" s="1267">
        <f>SUM(C8:C27)</f>
        <v>51323950</v>
      </c>
      <c r="D28" s="1267">
        <f>SUM(D8:D27)</f>
        <v>11106527</v>
      </c>
    </row>
    <row r="29" spans="1:11">
      <c r="A29" s="845" t="s">
        <v>1550</v>
      </c>
    </row>
    <row r="30" spans="1:11">
      <c r="A30" s="845" t="s">
        <v>1551</v>
      </c>
    </row>
  </sheetData>
  <dataConsolidate>
    <dataRefs count="2">
      <dataRef ref="C9:E28" sheet="مستشفى" r:id="rId1"/>
      <dataRef ref="C9:E28" sheet="مستوصف" r:id="rId2"/>
    </dataRefs>
  </dataConsolidate>
  <printOptions horizontalCentered="1" verticalCentered="1"/>
  <pageMargins left="0.6692913385826772" right="0.6692913385826772" top="0.98425196850393704" bottom="0.98425196850393704" header="0.51181102362204722" footer="0.51181102362204722"/>
  <pageSetup paperSize="9" scale="98" orientation="portrait" r:id="rId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:AH16"/>
  <sheetViews>
    <sheetView rightToLeft="1" zoomScaleNormal="100" workbookViewId="0">
      <selection activeCell="U28" sqref="U28"/>
    </sheetView>
  </sheetViews>
  <sheetFormatPr defaultColWidth="6.7109375" defaultRowHeight="12.75"/>
  <cols>
    <col min="1" max="1" width="22.42578125" style="1269" customWidth="1"/>
    <col min="2" max="2" width="22.42578125" style="1285" customWidth="1"/>
    <col min="3" max="7" width="20.7109375" style="1269" customWidth="1"/>
    <col min="8" max="256" width="6.7109375" style="1269"/>
    <col min="257" max="258" width="22.42578125" style="1269" customWidth="1"/>
    <col min="259" max="263" width="20.7109375" style="1269" customWidth="1"/>
    <col min="264" max="512" width="6.7109375" style="1269"/>
    <col min="513" max="514" width="22.42578125" style="1269" customWidth="1"/>
    <col min="515" max="519" width="20.7109375" style="1269" customWidth="1"/>
    <col min="520" max="768" width="6.7109375" style="1269"/>
    <col min="769" max="770" width="22.42578125" style="1269" customWidth="1"/>
    <col min="771" max="775" width="20.7109375" style="1269" customWidth="1"/>
    <col min="776" max="1024" width="6.7109375" style="1269"/>
    <col min="1025" max="1026" width="22.42578125" style="1269" customWidth="1"/>
    <col min="1027" max="1031" width="20.7109375" style="1269" customWidth="1"/>
    <col min="1032" max="1280" width="6.7109375" style="1269"/>
    <col min="1281" max="1282" width="22.42578125" style="1269" customWidth="1"/>
    <col min="1283" max="1287" width="20.7109375" style="1269" customWidth="1"/>
    <col min="1288" max="1536" width="6.7109375" style="1269"/>
    <col min="1537" max="1538" width="22.42578125" style="1269" customWidth="1"/>
    <col min="1539" max="1543" width="20.7109375" style="1269" customWidth="1"/>
    <col min="1544" max="1792" width="6.7109375" style="1269"/>
    <col min="1793" max="1794" width="22.42578125" style="1269" customWidth="1"/>
    <col min="1795" max="1799" width="20.7109375" style="1269" customWidth="1"/>
    <col min="1800" max="2048" width="6.7109375" style="1269"/>
    <col min="2049" max="2050" width="22.42578125" style="1269" customWidth="1"/>
    <col min="2051" max="2055" width="20.7109375" style="1269" customWidth="1"/>
    <col min="2056" max="2304" width="6.7109375" style="1269"/>
    <col min="2305" max="2306" width="22.42578125" style="1269" customWidth="1"/>
    <col min="2307" max="2311" width="20.7109375" style="1269" customWidth="1"/>
    <col min="2312" max="2560" width="6.7109375" style="1269"/>
    <col min="2561" max="2562" width="22.42578125" style="1269" customWidth="1"/>
    <col min="2563" max="2567" width="20.7109375" style="1269" customWidth="1"/>
    <col min="2568" max="2816" width="6.7109375" style="1269"/>
    <col min="2817" max="2818" width="22.42578125" style="1269" customWidth="1"/>
    <col min="2819" max="2823" width="20.7109375" style="1269" customWidth="1"/>
    <col min="2824" max="3072" width="6.7109375" style="1269"/>
    <col min="3073" max="3074" width="22.42578125" style="1269" customWidth="1"/>
    <col min="3075" max="3079" width="20.7109375" style="1269" customWidth="1"/>
    <col min="3080" max="3328" width="6.7109375" style="1269"/>
    <col min="3329" max="3330" width="22.42578125" style="1269" customWidth="1"/>
    <col min="3331" max="3335" width="20.7109375" style="1269" customWidth="1"/>
    <col min="3336" max="3584" width="6.7109375" style="1269"/>
    <col min="3585" max="3586" width="22.42578125" style="1269" customWidth="1"/>
    <col min="3587" max="3591" width="20.7109375" style="1269" customWidth="1"/>
    <col min="3592" max="3840" width="6.7109375" style="1269"/>
    <col min="3841" max="3842" width="22.42578125" style="1269" customWidth="1"/>
    <col min="3843" max="3847" width="20.7109375" style="1269" customWidth="1"/>
    <col min="3848" max="4096" width="6.7109375" style="1269"/>
    <col min="4097" max="4098" width="22.42578125" style="1269" customWidth="1"/>
    <col min="4099" max="4103" width="20.7109375" style="1269" customWidth="1"/>
    <col min="4104" max="4352" width="6.7109375" style="1269"/>
    <col min="4353" max="4354" width="22.42578125" style="1269" customWidth="1"/>
    <col min="4355" max="4359" width="20.7109375" style="1269" customWidth="1"/>
    <col min="4360" max="4608" width="6.7109375" style="1269"/>
    <col min="4609" max="4610" width="22.42578125" style="1269" customWidth="1"/>
    <col min="4611" max="4615" width="20.7109375" style="1269" customWidth="1"/>
    <col min="4616" max="4864" width="6.7109375" style="1269"/>
    <col min="4865" max="4866" width="22.42578125" style="1269" customWidth="1"/>
    <col min="4867" max="4871" width="20.7109375" style="1269" customWidth="1"/>
    <col min="4872" max="5120" width="6.7109375" style="1269"/>
    <col min="5121" max="5122" width="22.42578125" style="1269" customWidth="1"/>
    <col min="5123" max="5127" width="20.7109375" style="1269" customWidth="1"/>
    <col min="5128" max="5376" width="6.7109375" style="1269"/>
    <col min="5377" max="5378" width="22.42578125" style="1269" customWidth="1"/>
    <col min="5379" max="5383" width="20.7109375" style="1269" customWidth="1"/>
    <col min="5384" max="5632" width="6.7109375" style="1269"/>
    <col min="5633" max="5634" width="22.42578125" style="1269" customWidth="1"/>
    <col min="5635" max="5639" width="20.7109375" style="1269" customWidth="1"/>
    <col min="5640" max="5888" width="6.7109375" style="1269"/>
    <col min="5889" max="5890" width="22.42578125" style="1269" customWidth="1"/>
    <col min="5891" max="5895" width="20.7109375" style="1269" customWidth="1"/>
    <col min="5896" max="6144" width="6.7109375" style="1269"/>
    <col min="6145" max="6146" width="22.42578125" style="1269" customWidth="1"/>
    <col min="6147" max="6151" width="20.7109375" style="1269" customWidth="1"/>
    <col min="6152" max="6400" width="6.7109375" style="1269"/>
    <col min="6401" max="6402" width="22.42578125" style="1269" customWidth="1"/>
    <col min="6403" max="6407" width="20.7109375" style="1269" customWidth="1"/>
    <col min="6408" max="6656" width="6.7109375" style="1269"/>
    <col min="6657" max="6658" width="22.42578125" style="1269" customWidth="1"/>
    <col min="6659" max="6663" width="20.7109375" style="1269" customWidth="1"/>
    <col min="6664" max="6912" width="6.7109375" style="1269"/>
    <col min="6913" max="6914" width="22.42578125" style="1269" customWidth="1"/>
    <col min="6915" max="6919" width="20.7109375" style="1269" customWidth="1"/>
    <col min="6920" max="7168" width="6.7109375" style="1269"/>
    <col min="7169" max="7170" width="22.42578125" style="1269" customWidth="1"/>
    <col min="7171" max="7175" width="20.7109375" style="1269" customWidth="1"/>
    <col min="7176" max="7424" width="6.7109375" style="1269"/>
    <col min="7425" max="7426" width="22.42578125" style="1269" customWidth="1"/>
    <col min="7427" max="7431" width="20.7109375" style="1269" customWidth="1"/>
    <col min="7432" max="7680" width="6.7109375" style="1269"/>
    <col min="7681" max="7682" width="22.42578125" style="1269" customWidth="1"/>
    <col min="7683" max="7687" width="20.7109375" style="1269" customWidth="1"/>
    <col min="7688" max="7936" width="6.7109375" style="1269"/>
    <col min="7937" max="7938" width="22.42578125" style="1269" customWidth="1"/>
    <col min="7939" max="7943" width="20.7109375" style="1269" customWidth="1"/>
    <col min="7944" max="8192" width="6.7109375" style="1269"/>
    <col min="8193" max="8194" width="22.42578125" style="1269" customWidth="1"/>
    <col min="8195" max="8199" width="20.7109375" style="1269" customWidth="1"/>
    <col min="8200" max="8448" width="6.7109375" style="1269"/>
    <col min="8449" max="8450" width="22.42578125" style="1269" customWidth="1"/>
    <col min="8451" max="8455" width="20.7109375" style="1269" customWidth="1"/>
    <col min="8456" max="8704" width="6.7109375" style="1269"/>
    <col min="8705" max="8706" width="22.42578125" style="1269" customWidth="1"/>
    <col min="8707" max="8711" width="20.7109375" style="1269" customWidth="1"/>
    <col min="8712" max="8960" width="6.7109375" style="1269"/>
    <col min="8961" max="8962" width="22.42578125" style="1269" customWidth="1"/>
    <col min="8963" max="8967" width="20.7109375" style="1269" customWidth="1"/>
    <col min="8968" max="9216" width="6.7109375" style="1269"/>
    <col min="9217" max="9218" width="22.42578125" style="1269" customWidth="1"/>
    <col min="9219" max="9223" width="20.7109375" style="1269" customWidth="1"/>
    <col min="9224" max="9472" width="6.7109375" style="1269"/>
    <col min="9473" max="9474" width="22.42578125" style="1269" customWidth="1"/>
    <col min="9475" max="9479" width="20.7109375" style="1269" customWidth="1"/>
    <col min="9480" max="9728" width="6.7109375" style="1269"/>
    <col min="9729" max="9730" width="22.42578125" style="1269" customWidth="1"/>
    <col min="9731" max="9735" width="20.7109375" style="1269" customWidth="1"/>
    <col min="9736" max="9984" width="6.7109375" style="1269"/>
    <col min="9985" max="9986" width="22.42578125" style="1269" customWidth="1"/>
    <col min="9987" max="9991" width="20.7109375" style="1269" customWidth="1"/>
    <col min="9992" max="10240" width="6.7109375" style="1269"/>
    <col min="10241" max="10242" width="22.42578125" style="1269" customWidth="1"/>
    <col min="10243" max="10247" width="20.7109375" style="1269" customWidth="1"/>
    <col min="10248" max="10496" width="6.7109375" style="1269"/>
    <col min="10497" max="10498" width="22.42578125" style="1269" customWidth="1"/>
    <col min="10499" max="10503" width="20.7109375" style="1269" customWidth="1"/>
    <col min="10504" max="10752" width="6.7109375" style="1269"/>
    <col min="10753" max="10754" width="22.42578125" style="1269" customWidth="1"/>
    <col min="10755" max="10759" width="20.7109375" style="1269" customWidth="1"/>
    <col min="10760" max="11008" width="6.7109375" style="1269"/>
    <col min="11009" max="11010" width="22.42578125" style="1269" customWidth="1"/>
    <col min="11011" max="11015" width="20.7109375" style="1269" customWidth="1"/>
    <col min="11016" max="11264" width="6.7109375" style="1269"/>
    <col min="11265" max="11266" width="22.42578125" style="1269" customWidth="1"/>
    <col min="11267" max="11271" width="20.7109375" style="1269" customWidth="1"/>
    <col min="11272" max="11520" width="6.7109375" style="1269"/>
    <col min="11521" max="11522" width="22.42578125" style="1269" customWidth="1"/>
    <col min="11523" max="11527" width="20.7109375" style="1269" customWidth="1"/>
    <col min="11528" max="11776" width="6.7109375" style="1269"/>
    <col min="11777" max="11778" width="22.42578125" style="1269" customWidth="1"/>
    <col min="11779" max="11783" width="20.7109375" style="1269" customWidth="1"/>
    <col min="11784" max="12032" width="6.7109375" style="1269"/>
    <col min="12033" max="12034" width="22.42578125" style="1269" customWidth="1"/>
    <col min="12035" max="12039" width="20.7109375" style="1269" customWidth="1"/>
    <col min="12040" max="12288" width="6.7109375" style="1269"/>
    <col min="12289" max="12290" width="22.42578125" style="1269" customWidth="1"/>
    <col min="12291" max="12295" width="20.7109375" style="1269" customWidth="1"/>
    <col min="12296" max="12544" width="6.7109375" style="1269"/>
    <col min="12545" max="12546" width="22.42578125" style="1269" customWidth="1"/>
    <col min="12547" max="12551" width="20.7109375" style="1269" customWidth="1"/>
    <col min="12552" max="12800" width="6.7109375" style="1269"/>
    <col min="12801" max="12802" width="22.42578125" style="1269" customWidth="1"/>
    <col min="12803" max="12807" width="20.7109375" style="1269" customWidth="1"/>
    <col min="12808" max="13056" width="6.7109375" style="1269"/>
    <col min="13057" max="13058" width="22.42578125" style="1269" customWidth="1"/>
    <col min="13059" max="13063" width="20.7109375" style="1269" customWidth="1"/>
    <col min="13064" max="13312" width="6.7109375" style="1269"/>
    <col min="13313" max="13314" width="22.42578125" style="1269" customWidth="1"/>
    <col min="13315" max="13319" width="20.7109375" style="1269" customWidth="1"/>
    <col min="13320" max="13568" width="6.7109375" style="1269"/>
    <col min="13569" max="13570" width="22.42578125" style="1269" customWidth="1"/>
    <col min="13571" max="13575" width="20.7109375" style="1269" customWidth="1"/>
    <col min="13576" max="13824" width="6.7109375" style="1269"/>
    <col min="13825" max="13826" width="22.42578125" style="1269" customWidth="1"/>
    <col min="13827" max="13831" width="20.7109375" style="1269" customWidth="1"/>
    <col min="13832" max="14080" width="6.7109375" style="1269"/>
    <col min="14081" max="14082" width="22.42578125" style="1269" customWidth="1"/>
    <col min="14083" max="14087" width="20.7109375" style="1269" customWidth="1"/>
    <col min="14088" max="14336" width="6.7109375" style="1269"/>
    <col min="14337" max="14338" width="22.42578125" style="1269" customWidth="1"/>
    <col min="14339" max="14343" width="20.7109375" style="1269" customWidth="1"/>
    <col min="14344" max="14592" width="6.7109375" style="1269"/>
    <col min="14593" max="14594" width="22.42578125" style="1269" customWidth="1"/>
    <col min="14595" max="14599" width="20.7109375" style="1269" customWidth="1"/>
    <col min="14600" max="14848" width="6.7109375" style="1269"/>
    <col min="14849" max="14850" width="22.42578125" style="1269" customWidth="1"/>
    <col min="14851" max="14855" width="20.7109375" style="1269" customWidth="1"/>
    <col min="14856" max="15104" width="6.7109375" style="1269"/>
    <col min="15105" max="15106" width="22.42578125" style="1269" customWidth="1"/>
    <col min="15107" max="15111" width="20.7109375" style="1269" customWidth="1"/>
    <col min="15112" max="15360" width="6.7109375" style="1269"/>
    <col min="15361" max="15362" width="22.42578125" style="1269" customWidth="1"/>
    <col min="15363" max="15367" width="20.7109375" style="1269" customWidth="1"/>
    <col min="15368" max="15616" width="6.7109375" style="1269"/>
    <col min="15617" max="15618" width="22.42578125" style="1269" customWidth="1"/>
    <col min="15619" max="15623" width="20.7109375" style="1269" customWidth="1"/>
    <col min="15624" max="15872" width="6.7109375" style="1269"/>
    <col min="15873" max="15874" width="22.42578125" style="1269" customWidth="1"/>
    <col min="15875" max="15879" width="20.7109375" style="1269" customWidth="1"/>
    <col min="15880" max="16128" width="6.7109375" style="1269"/>
    <col min="16129" max="16130" width="22.42578125" style="1269" customWidth="1"/>
    <col min="16131" max="16135" width="20.7109375" style="1269" customWidth="1"/>
    <col min="16136" max="16384" width="6.7109375" style="1269"/>
  </cols>
  <sheetData>
    <row r="1" spans="1:34" ht="45" customHeight="1">
      <c r="A1" s="784" t="s">
        <v>1144</v>
      </c>
      <c r="B1" s="784"/>
      <c r="C1" s="784"/>
      <c r="D1" s="784"/>
      <c r="E1" s="784"/>
      <c r="F1" s="784"/>
      <c r="G1" s="784"/>
    </row>
    <row r="2" spans="1:34" ht="45" customHeight="1">
      <c r="A2" s="784" t="s">
        <v>1145</v>
      </c>
      <c r="B2" s="784"/>
      <c r="C2" s="784"/>
      <c r="D2" s="784"/>
      <c r="E2" s="784"/>
      <c r="F2" s="784"/>
      <c r="G2" s="784"/>
      <c r="H2" s="1270"/>
      <c r="I2" s="1270"/>
      <c r="J2" s="1270"/>
      <c r="K2" s="1270"/>
      <c r="L2" s="1270"/>
      <c r="M2" s="1960"/>
      <c r="N2" s="1960"/>
      <c r="O2" s="1960"/>
      <c r="P2" s="1960"/>
      <c r="Q2" s="1960"/>
      <c r="R2" s="1960"/>
      <c r="S2" s="1960"/>
      <c r="T2" s="1960"/>
      <c r="U2" s="1960"/>
      <c r="V2" s="1960"/>
      <c r="W2" s="1960"/>
      <c r="X2" s="1960"/>
      <c r="Y2" s="1960"/>
      <c r="Z2" s="1960"/>
      <c r="AA2" s="1960"/>
      <c r="AB2" s="1960"/>
      <c r="AC2" s="1960"/>
      <c r="AD2" s="1960"/>
      <c r="AE2" s="1960"/>
      <c r="AF2" s="1960"/>
      <c r="AG2" s="1960"/>
      <c r="AH2" s="1960"/>
    </row>
    <row r="3" spans="1:34" s="1275" customFormat="1" ht="45" customHeight="1">
      <c r="A3" s="1271" t="s">
        <v>1146</v>
      </c>
      <c r="B3" s="1272"/>
      <c r="C3" s="1273"/>
      <c r="D3" s="1273"/>
      <c r="E3" s="1273"/>
      <c r="F3" s="1273"/>
      <c r="G3" s="1274" t="s">
        <v>1147</v>
      </c>
    </row>
    <row r="4" spans="1:34" ht="45" customHeight="1">
      <c r="A4" s="1276"/>
      <c r="B4" s="1277"/>
      <c r="C4" s="903" t="s">
        <v>322</v>
      </c>
      <c r="D4" s="1278" t="s">
        <v>1148</v>
      </c>
      <c r="E4" s="1278" t="s">
        <v>1149</v>
      </c>
      <c r="F4" s="903" t="s">
        <v>1150</v>
      </c>
      <c r="G4" s="903" t="s">
        <v>1151</v>
      </c>
    </row>
    <row r="5" spans="1:34" ht="45" customHeight="1">
      <c r="A5" s="1279" t="s">
        <v>40</v>
      </c>
      <c r="B5" s="1280" t="s">
        <v>41</v>
      </c>
      <c r="C5" s="1281" t="s">
        <v>1152</v>
      </c>
      <c r="D5" s="1282" t="s">
        <v>1153</v>
      </c>
      <c r="E5" s="1282" t="s">
        <v>1154</v>
      </c>
      <c r="F5" s="1282" t="s">
        <v>1155</v>
      </c>
      <c r="G5" s="1281" t="s">
        <v>1156</v>
      </c>
    </row>
    <row r="6" spans="1:34" ht="45" customHeight="1">
      <c r="A6" s="616" t="s">
        <v>175</v>
      </c>
      <c r="B6" s="617" t="s">
        <v>4</v>
      </c>
      <c r="C6" s="908">
        <v>1</v>
      </c>
      <c r="D6" s="1283">
        <v>34318</v>
      </c>
      <c r="E6" s="1283">
        <v>40888</v>
      </c>
      <c r="F6" s="1283">
        <f>D6+E6</f>
        <v>75206</v>
      </c>
      <c r="G6" s="1283">
        <v>517555</v>
      </c>
    </row>
    <row r="7" spans="1:34" ht="45" customHeight="1">
      <c r="A7" s="619" t="s">
        <v>176</v>
      </c>
      <c r="B7" s="620" t="s">
        <v>6</v>
      </c>
      <c r="C7" s="908">
        <v>1</v>
      </c>
      <c r="D7" s="1283">
        <v>47864</v>
      </c>
      <c r="E7" s="1283">
        <v>16541</v>
      </c>
      <c r="F7" s="1283">
        <f t="shared" ref="F7:F14" si="0">D7+E7</f>
        <v>64405</v>
      </c>
      <c r="G7" s="1283">
        <v>424186</v>
      </c>
    </row>
    <row r="8" spans="1:34" ht="45" customHeight="1">
      <c r="A8" s="619" t="s">
        <v>177</v>
      </c>
      <c r="B8" s="620" t="s">
        <v>8</v>
      </c>
      <c r="C8" s="908">
        <v>1</v>
      </c>
      <c r="D8" s="1283">
        <v>29313</v>
      </c>
      <c r="E8" s="1283">
        <v>7742</v>
      </c>
      <c r="F8" s="1283">
        <f t="shared" si="0"/>
        <v>37055</v>
      </c>
      <c r="G8" s="1283">
        <v>237929</v>
      </c>
    </row>
    <row r="9" spans="1:34" ht="45" customHeight="1">
      <c r="A9" s="619" t="s">
        <v>179</v>
      </c>
      <c r="B9" s="620" t="s">
        <v>11</v>
      </c>
      <c r="C9" s="908">
        <v>1</v>
      </c>
      <c r="D9" s="1283">
        <v>15807</v>
      </c>
      <c r="E9" s="1283">
        <v>13308</v>
      </c>
      <c r="F9" s="1283">
        <f t="shared" si="0"/>
        <v>29115</v>
      </c>
      <c r="G9" s="1283">
        <v>199440</v>
      </c>
    </row>
    <row r="10" spans="1:34" ht="45" customHeight="1">
      <c r="A10" s="619" t="s">
        <v>180</v>
      </c>
      <c r="B10" s="620" t="s">
        <v>13</v>
      </c>
      <c r="C10" s="908">
        <v>1</v>
      </c>
      <c r="D10" s="1283">
        <v>15666</v>
      </c>
      <c r="E10" s="1283">
        <v>8567</v>
      </c>
      <c r="F10" s="1283">
        <f t="shared" si="0"/>
        <v>24233</v>
      </c>
      <c r="G10" s="1283">
        <v>75764</v>
      </c>
    </row>
    <row r="11" spans="1:34" ht="45" customHeight="1">
      <c r="A11" s="619" t="s">
        <v>44</v>
      </c>
      <c r="B11" s="620" t="s">
        <v>14</v>
      </c>
      <c r="C11" s="908">
        <v>1</v>
      </c>
      <c r="D11" s="1283">
        <v>49724</v>
      </c>
      <c r="E11" s="1283">
        <v>11314</v>
      </c>
      <c r="F11" s="1283">
        <f t="shared" si="0"/>
        <v>61038</v>
      </c>
      <c r="G11" s="1283">
        <v>219122</v>
      </c>
    </row>
    <row r="12" spans="1:34" ht="45" customHeight="1">
      <c r="A12" s="619" t="s">
        <v>184</v>
      </c>
      <c r="B12" s="620" t="s">
        <v>20</v>
      </c>
      <c r="C12" s="908">
        <v>1</v>
      </c>
      <c r="D12" s="1283">
        <v>12967</v>
      </c>
      <c r="E12" s="1283">
        <v>10410</v>
      </c>
      <c r="F12" s="1283">
        <f t="shared" si="0"/>
        <v>23377</v>
      </c>
      <c r="G12" s="1283">
        <v>69718</v>
      </c>
    </row>
    <row r="13" spans="1:34" ht="45" customHeight="1">
      <c r="A13" s="619" t="s">
        <v>185</v>
      </c>
      <c r="B13" s="620" t="s">
        <v>23</v>
      </c>
      <c r="C13" s="908">
        <v>1</v>
      </c>
      <c r="D13" s="1283">
        <v>5394</v>
      </c>
      <c r="E13" s="1283">
        <v>8466</v>
      </c>
      <c r="F13" s="1283">
        <f t="shared" si="0"/>
        <v>13860</v>
      </c>
      <c r="G13" s="1283">
        <v>51555</v>
      </c>
    </row>
    <row r="14" spans="1:34" ht="45" customHeight="1">
      <c r="A14" s="619" t="s">
        <v>27</v>
      </c>
      <c r="B14" s="620" t="s">
        <v>28</v>
      </c>
      <c r="C14" s="908">
        <v>1</v>
      </c>
      <c r="D14" s="1283">
        <v>6788</v>
      </c>
      <c r="E14" s="1283">
        <v>11299</v>
      </c>
      <c r="F14" s="1283">
        <f t="shared" si="0"/>
        <v>18087</v>
      </c>
      <c r="G14" s="1283">
        <v>75115</v>
      </c>
    </row>
    <row r="15" spans="1:34" ht="45" customHeight="1">
      <c r="A15" s="621" t="s">
        <v>66</v>
      </c>
      <c r="B15" s="622" t="s">
        <v>39</v>
      </c>
      <c r="C15" s="908">
        <f>SUM(C6:C14)</f>
        <v>9</v>
      </c>
      <c r="D15" s="1283">
        <f>SUM(D6:D14)</f>
        <v>217841</v>
      </c>
      <c r="E15" s="1283">
        <f>SUM(E6:E14)</f>
        <v>128535</v>
      </c>
      <c r="F15" s="1283">
        <f>SUM(F6:F14)</f>
        <v>346376</v>
      </c>
      <c r="G15" s="1283">
        <f>SUM(G6:G14)</f>
        <v>1870384</v>
      </c>
    </row>
    <row r="16" spans="1:34" ht="45" customHeight="1">
      <c r="A16" s="1284"/>
    </row>
  </sheetData>
  <mergeCells count="2">
    <mergeCell ref="M2:AD2"/>
    <mergeCell ref="AE2:AH2"/>
  </mergeCells>
  <pageMargins left="0.7" right="0.7" top="0.75" bottom="0.75" header="0.3" footer="0.3"/>
  <pageSetup paperSize="9" scale="5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:W87"/>
  <sheetViews>
    <sheetView showGridLines="0" rightToLeft="1" view="pageBreakPreview" zoomScale="60" zoomScaleNormal="100" workbookViewId="0">
      <selection activeCell="U28" sqref="U28"/>
    </sheetView>
  </sheetViews>
  <sheetFormatPr defaultColWidth="7.7109375" defaultRowHeight="12.75"/>
  <cols>
    <col min="1" max="1" width="14.7109375" style="240" bestFit="1" customWidth="1"/>
    <col min="2" max="2" width="12.140625" style="294" bestFit="1" customWidth="1"/>
    <col min="3" max="3" width="12.7109375" style="1309" bestFit="1" customWidth="1"/>
    <col min="4" max="4" width="12" style="1309" bestFit="1" customWidth="1"/>
    <col min="5" max="5" width="12.28515625" style="1309" bestFit="1" customWidth="1"/>
    <col min="6" max="6" width="9.42578125" style="1309" bestFit="1" customWidth="1"/>
    <col min="7" max="7" width="9.7109375" style="1309" bestFit="1" customWidth="1"/>
    <col min="8" max="8" width="8.85546875" style="240" hidden="1" customWidth="1"/>
    <col min="9" max="13" width="0" style="240" hidden="1" customWidth="1"/>
    <col min="14" max="14" width="8.85546875" style="240" hidden="1" customWidth="1"/>
    <col min="15" max="19" width="0" style="240" hidden="1" customWidth="1"/>
    <col min="20" max="20" width="7.7109375" style="240"/>
    <col min="21" max="23" width="0" style="240" hidden="1" customWidth="1"/>
    <col min="24" max="256" width="7.7109375" style="240"/>
    <col min="257" max="257" width="14.7109375" style="240" bestFit="1" customWidth="1"/>
    <col min="258" max="258" width="12.140625" style="240" bestFit="1" customWidth="1"/>
    <col min="259" max="259" width="12.7109375" style="240" bestFit="1" customWidth="1"/>
    <col min="260" max="260" width="12" style="240" bestFit="1" customWidth="1"/>
    <col min="261" max="261" width="12.28515625" style="240" bestFit="1" customWidth="1"/>
    <col min="262" max="262" width="9.42578125" style="240" bestFit="1" customWidth="1"/>
    <col min="263" max="263" width="9.7109375" style="240" bestFit="1" customWidth="1"/>
    <col min="264" max="275" width="0" style="240" hidden="1" customWidth="1"/>
    <col min="276" max="276" width="7.7109375" style="240"/>
    <col min="277" max="279" width="0" style="240" hidden="1" customWidth="1"/>
    <col min="280" max="512" width="7.7109375" style="240"/>
    <col min="513" max="513" width="14.7109375" style="240" bestFit="1" customWidth="1"/>
    <col min="514" max="514" width="12.140625" style="240" bestFit="1" customWidth="1"/>
    <col min="515" max="515" width="12.7109375" style="240" bestFit="1" customWidth="1"/>
    <col min="516" max="516" width="12" style="240" bestFit="1" customWidth="1"/>
    <col min="517" max="517" width="12.28515625" style="240" bestFit="1" customWidth="1"/>
    <col min="518" max="518" width="9.42578125" style="240" bestFit="1" customWidth="1"/>
    <col min="519" max="519" width="9.7109375" style="240" bestFit="1" customWidth="1"/>
    <col min="520" max="531" width="0" style="240" hidden="1" customWidth="1"/>
    <col min="532" max="532" width="7.7109375" style="240"/>
    <col min="533" max="535" width="0" style="240" hidden="1" customWidth="1"/>
    <col min="536" max="768" width="7.7109375" style="240"/>
    <col min="769" max="769" width="14.7109375" style="240" bestFit="1" customWidth="1"/>
    <col min="770" max="770" width="12.140625" style="240" bestFit="1" customWidth="1"/>
    <col min="771" max="771" width="12.7109375" style="240" bestFit="1" customWidth="1"/>
    <col min="772" max="772" width="12" style="240" bestFit="1" customWidth="1"/>
    <col min="773" max="773" width="12.28515625" style="240" bestFit="1" customWidth="1"/>
    <col min="774" max="774" width="9.42578125" style="240" bestFit="1" customWidth="1"/>
    <col min="775" max="775" width="9.7109375" style="240" bestFit="1" customWidth="1"/>
    <col min="776" max="787" width="0" style="240" hidden="1" customWidth="1"/>
    <col min="788" max="788" width="7.7109375" style="240"/>
    <col min="789" max="791" width="0" style="240" hidden="1" customWidth="1"/>
    <col min="792" max="1024" width="7.7109375" style="240"/>
    <col min="1025" max="1025" width="14.7109375" style="240" bestFit="1" customWidth="1"/>
    <col min="1026" max="1026" width="12.140625" style="240" bestFit="1" customWidth="1"/>
    <col min="1027" max="1027" width="12.7109375" style="240" bestFit="1" customWidth="1"/>
    <col min="1028" max="1028" width="12" style="240" bestFit="1" customWidth="1"/>
    <col min="1029" max="1029" width="12.28515625" style="240" bestFit="1" customWidth="1"/>
    <col min="1030" max="1030" width="9.42578125" style="240" bestFit="1" customWidth="1"/>
    <col min="1031" max="1031" width="9.7109375" style="240" bestFit="1" customWidth="1"/>
    <col min="1032" max="1043" width="0" style="240" hidden="1" customWidth="1"/>
    <col min="1044" max="1044" width="7.7109375" style="240"/>
    <col min="1045" max="1047" width="0" style="240" hidden="1" customWidth="1"/>
    <col min="1048" max="1280" width="7.7109375" style="240"/>
    <col min="1281" max="1281" width="14.7109375" style="240" bestFit="1" customWidth="1"/>
    <col min="1282" max="1282" width="12.140625" style="240" bestFit="1" customWidth="1"/>
    <col min="1283" max="1283" width="12.7109375" style="240" bestFit="1" customWidth="1"/>
    <col min="1284" max="1284" width="12" style="240" bestFit="1" customWidth="1"/>
    <col min="1285" max="1285" width="12.28515625" style="240" bestFit="1" customWidth="1"/>
    <col min="1286" max="1286" width="9.42578125" style="240" bestFit="1" customWidth="1"/>
    <col min="1287" max="1287" width="9.7109375" style="240" bestFit="1" customWidth="1"/>
    <col min="1288" max="1299" width="0" style="240" hidden="1" customWidth="1"/>
    <col min="1300" max="1300" width="7.7109375" style="240"/>
    <col min="1301" max="1303" width="0" style="240" hidden="1" customWidth="1"/>
    <col min="1304" max="1536" width="7.7109375" style="240"/>
    <col min="1537" max="1537" width="14.7109375" style="240" bestFit="1" customWidth="1"/>
    <col min="1538" max="1538" width="12.140625" style="240" bestFit="1" customWidth="1"/>
    <col min="1539" max="1539" width="12.7109375" style="240" bestFit="1" customWidth="1"/>
    <col min="1540" max="1540" width="12" style="240" bestFit="1" customWidth="1"/>
    <col min="1541" max="1541" width="12.28515625" style="240" bestFit="1" customWidth="1"/>
    <col min="1542" max="1542" width="9.42578125" style="240" bestFit="1" customWidth="1"/>
    <col min="1543" max="1543" width="9.7109375" style="240" bestFit="1" customWidth="1"/>
    <col min="1544" max="1555" width="0" style="240" hidden="1" customWidth="1"/>
    <col min="1556" max="1556" width="7.7109375" style="240"/>
    <col min="1557" max="1559" width="0" style="240" hidden="1" customWidth="1"/>
    <col min="1560" max="1792" width="7.7109375" style="240"/>
    <col min="1793" max="1793" width="14.7109375" style="240" bestFit="1" customWidth="1"/>
    <col min="1794" max="1794" width="12.140625" style="240" bestFit="1" customWidth="1"/>
    <col min="1795" max="1795" width="12.7109375" style="240" bestFit="1" customWidth="1"/>
    <col min="1796" max="1796" width="12" style="240" bestFit="1" customWidth="1"/>
    <col min="1797" max="1797" width="12.28515625" style="240" bestFit="1" customWidth="1"/>
    <col min="1798" max="1798" width="9.42578125" style="240" bestFit="1" customWidth="1"/>
    <col min="1799" max="1799" width="9.7109375" style="240" bestFit="1" customWidth="1"/>
    <col min="1800" max="1811" width="0" style="240" hidden="1" customWidth="1"/>
    <col min="1812" max="1812" width="7.7109375" style="240"/>
    <col min="1813" max="1815" width="0" style="240" hidden="1" customWidth="1"/>
    <col min="1816" max="2048" width="7.7109375" style="240"/>
    <col min="2049" max="2049" width="14.7109375" style="240" bestFit="1" customWidth="1"/>
    <col min="2050" max="2050" width="12.140625" style="240" bestFit="1" customWidth="1"/>
    <col min="2051" max="2051" width="12.7109375" style="240" bestFit="1" customWidth="1"/>
    <col min="2052" max="2052" width="12" style="240" bestFit="1" customWidth="1"/>
    <col min="2053" max="2053" width="12.28515625" style="240" bestFit="1" customWidth="1"/>
    <col min="2054" max="2054" width="9.42578125" style="240" bestFit="1" customWidth="1"/>
    <col min="2055" max="2055" width="9.7109375" style="240" bestFit="1" customWidth="1"/>
    <col min="2056" max="2067" width="0" style="240" hidden="1" customWidth="1"/>
    <col min="2068" max="2068" width="7.7109375" style="240"/>
    <col min="2069" max="2071" width="0" style="240" hidden="1" customWidth="1"/>
    <col min="2072" max="2304" width="7.7109375" style="240"/>
    <col min="2305" max="2305" width="14.7109375" style="240" bestFit="1" customWidth="1"/>
    <col min="2306" max="2306" width="12.140625" style="240" bestFit="1" customWidth="1"/>
    <col min="2307" max="2307" width="12.7109375" style="240" bestFit="1" customWidth="1"/>
    <col min="2308" max="2308" width="12" style="240" bestFit="1" customWidth="1"/>
    <col min="2309" max="2309" width="12.28515625" style="240" bestFit="1" customWidth="1"/>
    <col min="2310" max="2310" width="9.42578125" style="240" bestFit="1" customWidth="1"/>
    <col min="2311" max="2311" width="9.7109375" style="240" bestFit="1" customWidth="1"/>
    <col min="2312" max="2323" width="0" style="240" hidden="1" customWidth="1"/>
    <col min="2324" max="2324" width="7.7109375" style="240"/>
    <col min="2325" max="2327" width="0" style="240" hidden="1" customWidth="1"/>
    <col min="2328" max="2560" width="7.7109375" style="240"/>
    <col min="2561" max="2561" width="14.7109375" style="240" bestFit="1" customWidth="1"/>
    <col min="2562" max="2562" width="12.140625" style="240" bestFit="1" customWidth="1"/>
    <col min="2563" max="2563" width="12.7109375" style="240" bestFit="1" customWidth="1"/>
    <col min="2564" max="2564" width="12" style="240" bestFit="1" customWidth="1"/>
    <col min="2565" max="2565" width="12.28515625" style="240" bestFit="1" customWidth="1"/>
    <col min="2566" max="2566" width="9.42578125" style="240" bestFit="1" customWidth="1"/>
    <col min="2567" max="2567" width="9.7109375" style="240" bestFit="1" customWidth="1"/>
    <col min="2568" max="2579" width="0" style="240" hidden="1" customWidth="1"/>
    <col min="2580" max="2580" width="7.7109375" style="240"/>
    <col min="2581" max="2583" width="0" style="240" hidden="1" customWidth="1"/>
    <col min="2584" max="2816" width="7.7109375" style="240"/>
    <col min="2817" max="2817" width="14.7109375" style="240" bestFit="1" customWidth="1"/>
    <col min="2818" max="2818" width="12.140625" style="240" bestFit="1" customWidth="1"/>
    <col min="2819" max="2819" width="12.7109375" style="240" bestFit="1" customWidth="1"/>
    <col min="2820" max="2820" width="12" style="240" bestFit="1" customWidth="1"/>
    <col min="2821" max="2821" width="12.28515625" style="240" bestFit="1" customWidth="1"/>
    <col min="2822" max="2822" width="9.42578125" style="240" bestFit="1" customWidth="1"/>
    <col min="2823" max="2823" width="9.7109375" style="240" bestFit="1" customWidth="1"/>
    <col min="2824" max="2835" width="0" style="240" hidden="1" customWidth="1"/>
    <col min="2836" max="2836" width="7.7109375" style="240"/>
    <col min="2837" max="2839" width="0" style="240" hidden="1" customWidth="1"/>
    <col min="2840" max="3072" width="7.7109375" style="240"/>
    <col min="3073" max="3073" width="14.7109375" style="240" bestFit="1" customWidth="1"/>
    <col min="3074" max="3074" width="12.140625" style="240" bestFit="1" customWidth="1"/>
    <col min="3075" max="3075" width="12.7109375" style="240" bestFit="1" customWidth="1"/>
    <col min="3076" max="3076" width="12" style="240" bestFit="1" customWidth="1"/>
    <col min="3077" max="3077" width="12.28515625" style="240" bestFit="1" customWidth="1"/>
    <col min="3078" max="3078" width="9.42578125" style="240" bestFit="1" customWidth="1"/>
    <col min="3079" max="3079" width="9.7109375" style="240" bestFit="1" customWidth="1"/>
    <col min="3080" max="3091" width="0" style="240" hidden="1" customWidth="1"/>
    <col min="3092" max="3092" width="7.7109375" style="240"/>
    <col min="3093" max="3095" width="0" style="240" hidden="1" customWidth="1"/>
    <col min="3096" max="3328" width="7.7109375" style="240"/>
    <col min="3329" max="3329" width="14.7109375" style="240" bestFit="1" customWidth="1"/>
    <col min="3330" max="3330" width="12.140625" style="240" bestFit="1" customWidth="1"/>
    <col min="3331" max="3331" width="12.7109375" style="240" bestFit="1" customWidth="1"/>
    <col min="3332" max="3332" width="12" style="240" bestFit="1" customWidth="1"/>
    <col min="3333" max="3333" width="12.28515625" style="240" bestFit="1" customWidth="1"/>
    <col min="3334" max="3334" width="9.42578125" style="240" bestFit="1" customWidth="1"/>
    <col min="3335" max="3335" width="9.7109375" style="240" bestFit="1" customWidth="1"/>
    <col min="3336" max="3347" width="0" style="240" hidden="1" customWidth="1"/>
    <col min="3348" max="3348" width="7.7109375" style="240"/>
    <col min="3349" max="3351" width="0" style="240" hidden="1" customWidth="1"/>
    <col min="3352" max="3584" width="7.7109375" style="240"/>
    <col min="3585" max="3585" width="14.7109375" style="240" bestFit="1" customWidth="1"/>
    <col min="3586" max="3586" width="12.140625" style="240" bestFit="1" customWidth="1"/>
    <col min="3587" max="3587" width="12.7109375" style="240" bestFit="1" customWidth="1"/>
    <col min="3588" max="3588" width="12" style="240" bestFit="1" customWidth="1"/>
    <col min="3589" max="3589" width="12.28515625" style="240" bestFit="1" customWidth="1"/>
    <col min="3590" max="3590" width="9.42578125" style="240" bestFit="1" customWidth="1"/>
    <col min="3591" max="3591" width="9.7109375" style="240" bestFit="1" customWidth="1"/>
    <col min="3592" max="3603" width="0" style="240" hidden="1" customWidth="1"/>
    <col min="3604" max="3604" width="7.7109375" style="240"/>
    <col min="3605" max="3607" width="0" style="240" hidden="1" customWidth="1"/>
    <col min="3608" max="3840" width="7.7109375" style="240"/>
    <col min="3841" max="3841" width="14.7109375" style="240" bestFit="1" customWidth="1"/>
    <col min="3842" max="3842" width="12.140625" style="240" bestFit="1" customWidth="1"/>
    <col min="3843" max="3843" width="12.7109375" style="240" bestFit="1" customWidth="1"/>
    <col min="3844" max="3844" width="12" style="240" bestFit="1" customWidth="1"/>
    <col min="3845" max="3845" width="12.28515625" style="240" bestFit="1" customWidth="1"/>
    <col min="3846" max="3846" width="9.42578125" style="240" bestFit="1" customWidth="1"/>
    <col min="3847" max="3847" width="9.7109375" style="240" bestFit="1" customWidth="1"/>
    <col min="3848" max="3859" width="0" style="240" hidden="1" customWidth="1"/>
    <col min="3860" max="3860" width="7.7109375" style="240"/>
    <col min="3861" max="3863" width="0" style="240" hidden="1" customWidth="1"/>
    <col min="3864" max="4096" width="7.7109375" style="240"/>
    <col min="4097" max="4097" width="14.7109375" style="240" bestFit="1" customWidth="1"/>
    <col min="4098" max="4098" width="12.140625" style="240" bestFit="1" customWidth="1"/>
    <col min="4099" max="4099" width="12.7109375" style="240" bestFit="1" customWidth="1"/>
    <col min="4100" max="4100" width="12" style="240" bestFit="1" customWidth="1"/>
    <col min="4101" max="4101" width="12.28515625" style="240" bestFit="1" customWidth="1"/>
    <col min="4102" max="4102" width="9.42578125" style="240" bestFit="1" customWidth="1"/>
    <col min="4103" max="4103" width="9.7109375" style="240" bestFit="1" customWidth="1"/>
    <col min="4104" max="4115" width="0" style="240" hidden="1" customWidth="1"/>
    <col min="4116" max="4116" width="7.7109375" style="240"/>
    <col min="4117" max="4119" width="0" style="240" hidden="1" customWidth="1"/>
    <col min="4120" max="4352" width="7.7109375" style="240"/>
    <col min="4353" max="4353" width="14.7109375" style="240" bestFit="1" customWidth="1"/>
    <col min="4354" max="4354" width="12.140625" style="240" bestFit="1" customWidth="1"/>
    <col min="4355" max="4355" width="12.7109375" style="240" bestFit="1" customWidth="1"/>
    <col min="4356" max="4356" width="12" style="240" bestFit="1" customWidth="1"/>
    <col min="4357" max="4357" width="12.28515625" style="240" bestFit="1" customWidth="1"/>
    <col min="4358" max="4358" width="9.42578125" style="240" bestFit="1" customWidth="1"/>
    <col min="4359" max="4359" width="9.7109375" style="240" bestFit="1" customWidth="1"/>
    <col min="4360" max="4371" width="0" style="240" hidden="1" customWidth="1"/>
    <col min="4372" max="4372" width="7.7109375" style="240"/>
    <col min="4373" max="4375" width="0" style="240" hidden="1" customWidth="1"/>
    <col min="4376" max="4608" width="7.7109375" style="240"/>
    <col min="4609" max="4609" width="14.7109375" style="240" bestFit="1" customWidth="1"/>
    <col min="4610" max="4610" width="12.140625" style="240" bestFit="1" customWidth="1"/>
    <col min="4611" max="4611" width="12.7109375" style="240" bestFit="1" customWidth="1"/>
    <col min="4612" max="4612" width="12" style="240" bestFit="1" customWidth="1"/>
    <col min="4613" max="4613" width="12.28515625" style="240" bestFit="1" customWidth="1"/>
    <col min="4614" max="4614" width="9.42578125" style="240" bestFit="1" customWidth="1"/>
    <col min="4615" max="4615" width="9.7109375" style="240" bestFit="1" customWidth="1"/>
    <col min="4616" max="4627" width="0" style="240" hidden="1" customWidth="1"/>
    <col min="4628" max="4628" width="7.7109375" style="240"/>
    <col min="4629" max="4631" width="0" style="240" hidden="1" customWidth="1"/>
    <col min="4632" max="4864" width="7.7109375" style="240"/>
    <col min="4865" max="4865" width="14.7109375" style="240" bestFit="1" customWidth="1"/>
    <col min="4866" max="4866" width="12.140625" style="240" bestFit="1" customWidth="1"/>
    <col min="4867" max="4867" width="12.7109375" style="240" bestFit="1" customWidth="1"/>
    <col min="4868" max="4868" width="12" style="240" bestFit="1" customWidth="1"/>
    <col min="4869" max="4869" width="12.28515625" style="240" bestFit="1" customWidth="1"/>
    <col min="4870" max="4870" width="9.42578125" style="240" bestFit="1" customWidth="1"/>
    <col min="4871" max="4871" width="9.7109375" style="240" bestFit="1" customWidth="1"/>
    <col min="4872" max="4883" width="0" style="240" hidden="1" customWidth="1"/>
    <col min="4884" max="4884" width="7.7109375" style="240"/>
    <col min="4885" max="4887" width="0" style="240" hidden="1" customWidth="1"/>
    <col min="4888" max="5120" width="7.7109375" style="240"/>
    <col min="5121" max="5121" width="14.7109375" style="240" bestFit="1" customWidth="1"/>
    <col min="5122" max="5122" width="12.140625" style="240" bestFit="1" customWidth="1"/>
    <col min="5123" max="5123" width="12.7109375" style="240" bestFit="1" customWidth="1"/>
    <col min="5124" max="5124" width="12" style="240" bestFit="1" customWidth="1"/>
    <col min="5125" max="5125" width="12.28515625" style="240" bestFit="1" customWidth="1"/>
    <col min="5126" max="5126" width="9.42578125" style="240" bestFit="1" customWidth="1"/>
    <col min="5127" max="5127" width="9.7109375" style="240" bestFit="1" customWidth="1"/>
    <col min="5128" max="5139" width="0" style="240" hidden="1" customWidth="1"/>
    <col min="5140" max="5140" width="7.7109375" style="240"/>
    <col min="5141" max="5143" width="0" style="240" hidden="1" customWidth="1"/>
    <col min="5144" max="5376" width="7.7109375" style="240"/>
    <col min="5377" max="5377" width="14.7109375" style="240" bestFit="1" customWidth="1"/>
    <col min="5378" max="5378" width="12.140625" style="240" bestFit="1" customWidth="1"/>
    <col min="5379" max="5379" width="12.7109375" style="240" bestFit="1" customWidth="1"/>
    <col min="5380" max="5380" width="12" style="240" bestFit="1" customWidth="1"/>
    <col min="5381" max="5381" width="12.28515625" style="240" bestFit="1" customWidth="1"/>
    <col min="5382" max="5382" width="9.42578125" style="240" bestFit="1" customWidth="1"/>
    <col min="5383" max="5383" width="9.7109375" style="240" bestFit="1" customWidth="1"/>
    <col min="5384" max="5395" width="0" style="240" hidden="1" customWidth="1"/>
    <col min="5396" max="5396" width="7.7109375" style="240"/>
    <col min="5397" max="5399" width="0" style="240" hidden="1" customWidth="1"/>
    <col min="5400" max="5632" width="7.7109375" style="240"/>
    <col min="5633" max="5633" width="14.7109375" style="240" bestFit="1" customWidth="1"/>
    <col min="5634" max="5634" width="12.140625" style="240" bestFit="1" customWidth="1"/>
    <col min="5635" max="5635" width="12.7109375" style="240" bestFit="1" customWidth="1"/>
    <col min="5636" max="5636" width="12" style="240" bestFit="1" customWidth="1"/>
    <col min="5637" max="5637" width="12.28515625" style="240" bestFit="1" customWidth="1"/>
    <col min="5638" max="5638" width="9.42578125" style="240" bestFit="1" customWidth="1"/>
    <col min="5639" max="5639" width="9.7109375" style="240" bestFit="1" customWidth="1"/>
    <col min="5640" max="5651" width="0" style="240" hidden="1" customWidth="1"/>
    <col min="5652" max="5652" width="7.7109375" style="240"/>
    <col min="5653" max="5655" width="0" style="240" hidden="1" customWidth="1"/>
    <col min="5656" max="5888" width="7.7109375" style="240"/>
    <col min="5889" max="5889" width="14.7109375" style="240" bestFit="1" customWidth="1"/>
    <col min="5890" max="5890" width="12.140625" style="240" bestFit="1" customWidth="1"/>
    <col min="5891" max="5891" width="12.7109375" style="240" bestFit="1" customWidth="1"/>
    <col min="5892" max="5892" width="12" style="240" bestFit="1" customWidth="1"/>
    <col min="5893" max="5893" width="12.28515625" style="240" bestFit="1" customWidth="1"/>
    <col min="5894" max="5894" width="9.42578125" style="240" bestFit="1" customWidth="1"/>
    <col min="5895" max="5895" width="9.7109375" style="240" bestFit="1" customWidth="1"/>
    <col min="5896" max="5907" width="0" style="240" hidden="1" customWidth="1"/>
    <col min="5908" max="5908" width="7.7109375" style="240"/>
    <col min="5909" max="5911" width="0" style="240" hidden="1" customWidth="1"/>
    <col min="5912" max="6144" width="7.7109375" style="240"/>
    <col min="6145" max="6145" width="14.7109375" style="240" bestFit="1" customWidth="1"/>
    <col min="6146" max="6146" width="12.140625" style="240" bestFit="1" customWidth="1"/>
    <col min="6147" max="6147" width="12.7109375" style="240" bestFit="1" customWidth="1"/>
    <col min="6148" max="6148" width="12" style="240" bestFit="1" customWidth="1"/>
    <col min="6149" max="6149" width="12.28515625" style="240" bestFit="1" customWidth="1"/>
    <col min="6150" max="6150" width="9.42578125" style="240" bestFit="1" customWidth="1"/>
    <col min="6151" max="6151" width="9.7109375" style="240" bestFit="1" customWidth="1"/>
    <col min="6152" max="6163" width="0" style="240" hidden="1" customWidth="1"/>
    <col min="6164" max="6164" width="7.7109375" style="240"/>
    <col min="6165" max="6167" width="0" style="240" hidden="1" customWidth="1"/>
    <col min="6168" max="6400" width="7.7109375" style="240"/>
    <col min="6401" max="6401" width="14.7109375" style="240" bestFit="1" customWidth="1"/>
    <col min="6402" max="6402" width="12.140625" style="240" bestFit="1" customWidth="1"/>
    <col min="6403" max="6403" width="12.7109375" style="240" bestFit="1" customWidth="1"/>
    <col min="6404" max="6404" width="12" style="240" bestFit="1" customWidth="1"/>
    <col min="6405" max="6405" width="12.28515625" style="240" bestFit="1" customWidth="1"/>
    <col min="6406" max="6406" width="9.42578125" style="240" bestFit="1" customWidth="1"/>
    <col min="6407" max="6407" width="9.7109375" style="240" bestFit="1" customWidth="1"/>
    <col min="6408" max="6419" width="0" style="240" hidden="1" customWidth="1"/>
    <col min="6420" max="6420" width="7.7109375" style="240"/>
    <col min="6421" max="6423" width="0" style="240" hidden="1" customWidth="1"/>
    <col min="6424" max="6656" width="7.7109375" style="240"/>
    <col min="6657" max="6657" width="14.7109375" style="240" bestFit="1" customWidth="1"/>
    <col min="6658" max="6658" width="12.140625" style="240" bestFit="1" customWidth="1"/>
    <col min="6659" max="6659" width="12.7109375" style="240" bestFit="1" customWidth="1"/>
    <col min="6660" max="6660" width="12" style="240" bestFit="1" customWidth="1"/>
    <col min="6661" max="6661" width="12.28515625" style="240" bestFit="1" customWidth="1"/>
    <col min="6662" max="6662" width="9.42578125" style="240" bestFit="1" customWidth="1"/>
    <col min="6663" max="6663" width="9.7109375" style="240" bestFit="1" customWidth="1"/>
    <col min="6664" max="6675" width="0" style="240" hidden="1" customWidth="1"/>
    <col min="6676" max="6676" width="7.7109375" style="240"/>
    <col min="6677" max="6679" width="0" style="240" hidden="1" customWidth="1"/>
    <col min="6680" max="6912" width="7.7109375" style="240"/>
    <col min="6913" max="6913" width="14.7109375" style="240" bestFit="1" customWidth="1"/>
    <col min="6914" max="6914" width="12.140625" style="240" bestFit="1" customWidth="1"/>
    <col min="6915" max="6915" width="12.7109375" style="240" bestFit="1" customWidth="1"/>
    <col min="6916" max="6916" width="12" style="240" bestFit="1" customWidth="1"/>
    <col min="6917" max="6917" width="12.28515625" style="240" bestFit="1" customWidth="1"/>
    <col min="6918" max="6918" width="9.42578125" style="240" bestFit="1" customWidth="1"/>
    <col min="6919" max="6919" width="9.7109375" style="240" bestFit="1" customWidth="1"/>
    <col min="6920" max="6931" width="0" style="240" hidden="1" customWidth="1"/>
    <col min="6932" max="6932" width="7.7109375" style="240"/>
    <col min="6933" max="6935" width="0" style="240" hidden="1" customWidth="1"/>
    <col min="6936" max="7168" width="7.7109375" style="240"/>
    <col min="7169" max="7169" width="14.7109375" style="240" bestFit="1" customWidth="1"/>
    <col min="7170" max="7170" width="12.140625" style="240" bestFit="1" customWidth="1"/>
    <col min="7171" max="7171" width="12.7109375" style="240" bestFit="1" customWidth="1"/>
    <col min="7172" max="7172" width="12" style="240" bestFit="1" customWidth="1"/>
    <col min="7173" max="7173" width="12.28515625" style="240" bestFit="1" customWidth="1"/>
    <col min="7174" max="7174" width="9.42578125" style="240" bestFit="1" customWidth="1"/>
    <col min="7175" max="7175" width="9.7109375" style="240" bestFit="1" customWidth="1"/>
    <col min="7176" max="7187" width="0" style="240" hidden="1" customWidth="1"/>
    <col min="7188" max="7188" width="7.7109375" style="240"/>
    <col min="7189" max="7191" width="0" style="240" hidden="1" customWidth="1"/>
    <col min="7192" max="7424" width="7.7109375" style="240"/>
    <col min="7425" max="7425" width="14.7109375" style="240" bestFit="1" customWidth="1"/>
    <col min="7426" max="7426" width="12.140625" style="240" bestFit="1" customWidth="1"/>
    <col min="7427" max="7427" width="12.7109375" style="240" bestFit="1" customWidth="1"/>
    <col min="7428" max="7428" width="12" style="240" bestFit="1" customWidth="1"/>
    <col min="7429" max="7429" width="12.28515625" style="240" bestFit="1" customWidth="1"/>
    <col min="7430" max="7430" width="9.42578125" style="240" bestFit="1" customWidth="1"/>
    <col min="7431" max="7431" width="9.7109375" style="240" bestFit="1" customWidth="1"/>
    <col min="7432" max="7443" width="0" style="240" hidden="1" customWidth="1"/>
    <col min="7444" max="7444" width="7.7109375" style="240"/>
    <col min="7445" max="7447" width="0" style="240" hidden="1" customWidth="1"/>
    <col min="7448" max="7680" width="7.7109375" style="240"/>
    <col min="7681" max="7681" width="14.7109375" style="240" bestFit="1" customWidth="1"/>
    <col min="7682" max="7682" width="12.140625" style="240" bestFit="1" customWidth="1"/>
    <col min="7683" max="7683" width="12.7109375" style="240" bestFit="1" customWidth="1"/>
    <col min="7684" max="7684" width="12" style="240" bestFit="1" customWidth="1"/>
    <col min="7685" max="7685" width="12.28515625" style="240" bestFit="1" customWidth="1"/>
    <col min="7686" max="7686" width="9.42578125" style="240" bestFit="1" customWidth="1"/>
    <col min="7687" max="7687" width="9.7109375" style="240" bestFit="1" customWidth="1"/>
    <col min="7688" max="7699" width="0" style="240" hidden="1" customWidth="1"/>
    <col min="7700" max="7700" width="7.7109375" style="240"/>
    <col min="7701" max="7703" width="0" style="240" hidden="1" customWidth="1"/>
    <col min="7704" max="7936" width="7.7109375" style="240"/>
    <col min="7937" max="7937" width="14.7109375" style="240" bestFit="1" customWidth="1"/>
    <col min="7938" max="7938" width="12.140625" style="240" bestFit="1" customWidth="1"/>
    <col min="7939" max="7939" width="12.7109375" style="240" bestFit="1" customWidth="1"/>
    <col min="7940" max="7940" width="12" style="240" bestFit="1" customWidth="1"/>
    <col min="7941" max="7941" width="12.28515625" style="240" bestFit="1" customWidth="1"/>
    <col min="7942" max="7942" width="9.42578125" style="240" bestFit="1" customWidth="1"/>
    <col min="7943" max="7943" width="9.7109375" style="240" bestFit="1" customWidth="1"/>
    <col min="7944" max="7955" width="0" style="240" hidden="1" customWidth="1"/>
    <col min="7956" max="7956" width="7.7109375" style="240"/>
    <col min="7957" max="7959" width="0" style="240" hidden="1" customWidth="1"/>
    <col min="7960" max="8192" width="7.7109375" style="240"/>
    <col min="8193" max="8193" width="14.7109375" style="240" bestFit="1" customWidth="1"/>
    <col min="8194" max="8194" width="12.140625" style="240" bestFit="1" customWidth="1"/>
    <col min="8195" max="8195" width="12.7109375" style="240" bestFit="1" customWidth="1"/>
    <col min="8196" max="8196" width="12" style="240" bestFit="1" customWidth="1"/>
    <col min="8197" max="8197" width="12.28515625" style="240" bestFit="1" customWidth="1"/>
    <col min="8198" max="8198" width="9.42578125" style="240" bestFit="1" customWidth="1"/>
    <col min="8199" max="8199" width="9.7109375" style="240" bestFit="1" customWidth="1"/>
    <col min="8200" max="8211" width="0" style="240" hidden="1" customWidth="1"/>
    <col min="8212" max="8212" width="7.7109375" style="240"/>
    <col min="8213" max="8215" width="0" style="240" hidden="1" customWidth="1"/>
    <col min="8216" max="8448" width="7.7109375" style="240"/>
    <col min="8449" max="8449" width="14.7109375" style="240" bestFit="1" customWidth="1"/>
    <col min="8450" max="8450" width="12.140625" style="240" bestFit="1" customWidth="1"/>
    <col min="8451" max="8451" width="12.7109375" style="240" bestFit="1" customWidth="1"/>
    <col min="8452" max="8452" width="12" style="240" bestFit="1" customWidth="1"/>
    <col min="8453" max="8453" width="12.28515625" style="240" bestFit="1" customWidth="1"/>
    <col min="8454" max="8454" width="9.42578125" style="240" bestFit="1" customWidth="1"/>
    <col min="8455" max="8455" width="9.7109375" style="240" bestFit="1" customWidth="1"/>
    <col min="8456" max="8467" width="0" style="240" hidden="1" customWidth="1"/>
    <col min="8468" max="8468" width="7.7109375" style="240"/>
    <col min="8469" max="8471" width="0" style="240" hidden="1" customWidth="1"/>
    <col min="8472" max="8704" width="7.7109375" style="240"/>
    <col min="8705" max="8705" width="14.7109375" style="240" bestFit="1" customWidth="1"/>
    <col min="8706" max="8706" width="12.140625" style="240" bestFit="1" customWidth="1"/>
    <col min="8707" max="8707" width="12.7109375" style="240" bestFit="1" customWidth="1"/>
    <col min="8708" max="8708" width="12" style="240" bestFit="1" customWidth="1"/>
    <col min="8709" max="8709" width="12.28515625" style="240" bestFit="1" customWidth="1"/>
    <col min="8710" max="8710" width="9.42578125" style="240" bestFit="1" customWidth="1"/>
    <col min="8711" max="8711" width="9.7109375" style="240" bestFit="1" customWidth="1"/>
    <col min="8712" max="8723" width="0" style="240" hidden="1" customWidth="1"/>
    <col min="8724" max="8724" width="7.7109375" style="240"/>
    <col min="8725" max="8727" width="0" style="240" hidden="1" customWidth="1"/>
    <col min="8728" max="8960" width="7.7109375" style="240"/>
    <col min="8961" max="8961" width="14.7109375" style="240" bestFit="1" customWidth="1"/>
    <col min="8962" max="8962" width="12.140625" style="240" bestFit="1" customWidth="1"/>
    <col min="8963" max="8963" width="12.7109375" style="240" bestFit="1" customWidth="1"/>
    <col min="8964" max="8964" width="12" style="240" bestFit="1" customWidth="1"/>
    <col min="8965" max="8965" width="12.28515625" style="240" bestFit="1" customWidth="1"/>
    <col min="8966" max="8966" width="9.42578125" style="240" bestFit="1" customWidth="1"/>
    <col min="8967" max="8967" width="9.7109375" style="240" bestFit="1" customWidth="1"/>
    <col min="8968" max="8979" width="0" style="240" hidden="1" customWidth="1"/>
    <col min="8980" max="8980" width="7.7109375" style="240"/>
    <col min="8981" max="8983" width="0" style="240" hidden="1" customWidth="1"/>
    <col min="8984" max="9216" width="7.7109375" style="240"/>
    <col min="9217" max="9217" width="14.7109375" style="240" bestFit="1" customWidth="1"/>
    <col min="9218" max="9218" width="12.140625" style="240" bestFit="1" customWidth="1"/>
    <col min="9219" max="9219" width="12.7109375" style="240" bestFit="1" customWidth="1"/>
    <col min="9220" max="9220" width="12" style="240" bestFit="1" customWidth="1"/>
    <col min="9221" max="9221" width="12.28515625" style="240" bestFit="1" customWidth="1"/>
    <col min="9222" max="9222" width="9.42578125" style="240" bestFit="1" customWidth="1"/>
    <col min="9223" max="9223" width="9.7109375" style="240" bestFit="1" customWidth="1"/>
    <col min="9224" max="9235" width="0" style="240" hidden="1" customWidth="1"/>
    <col min="9236" max="9236" width="7.7109375" style="240"/>
    <col min="9237" max="9239" width="0" style="240" hidden="1" customWidth="1"/>
    <col min="9240" max="9472" width="7.7109375" style="240"/>
    <col min="9473" max="9473" width="14.7109375" style="240" bestFit="1" customWidth="1"/>
    <col min="9474" max="9474" width="12.140625" style="240" bestFit="1" customWidth="1"/>
    <col min="9475" max="9475" width="12.7109375" style="240" bestFit="1" customWidth="1"/>
    <col min="9476" max="9476" width="12" style="240" bestFit="1" customWidth="1"/>
    <col min="9477" max="9477" width="12.28515625" style="240" bestFit="1" customWidth="1"/>
    <col min="9478" max="9478" width="9.42578125" style="240" bestFit="1" customWidth="1"/>
    <col min="9479" max="9479" width="9.7109375" style="240" bestFit="1" customWidth="1"/>
    <col min="9480" max="9491" width="0" style="240" hidden="1" customWidth="1"/>
    <col min="9492" max="9492" width="7.7109375" style="240"/>
    <col min="9493" max="9495" width="0" style="240" hidden="1" customWidth="1"/>
    <col min="9496" max="9728" width="7.7109375" style="240"/>
    <col min="9729" max="9729" width="14.7109375" style="240" bestFit="1" customWidth="1"/>
    <col min="9730" max="9730" width="12.140625" style="240" bestFit="1" customWidth="1"/>
    <col min="9731" max="9731" width="12.7109375" style="240" bestFit="1" customWidth="1"/>
    <col min="9732" max="9732" width="12" style="240" bestFit="1" customWidth="1"/>
    <col min="9733" max="9733" width="12.28515625" style="240" bestFit="1" customWidth="1"/>
    <col min="9734" max="9734" width="9.42578125" style="240" bestFit="1" customWidth="1"/>
    <col min="9735" max="9735" width="9.7109375" style="240" bestFit="1" customWidth="1"/>
    <col min="9736" max="9747" width="0" style="240" hidden="1" customWidth="1"/>
    <col min="9748" max="9748" width="7.7109375" style="240"/>
    <col min="9749" max="9751" width="0" style="240" hidden="1" customWidth="1"/>
    <col min="9752" max="9984" width="7.7109375" style="240"/>
    <col min="9985" max="9985" width="14.7109375" style="240" bestFit="1" customWidth="1"/>
    <col min="9986" max="9986" width="12.140625" style="240" bestFit="1" customWidth="1"/>
    <col min="9987" max="9987" width="12.7109375" style="240" bestFit="1" customWidth="1"/>
    <col min="9988" max="9988" width="12" style="240" bestFit="1" customWidth="1"/>
    <col min="9989" max="9989" width="12.28515625" style="240" bestFit="1" customWidth="1"/>
    <col min="9990" max="9990" width="9.42578125" style="240" bestFit="1" customWidth="1"/>
    <col min="9991" max="9991" width="9.7109375" style="240" bestFit="1" customWidth="1"/>
    <col min="9992" max="10003" width="0" style="240" hidden="1" customWidth="1"/>
    <col min="10004" max="10004" width="7.7109375" style="240"/>
    <col min="10005" max="10007" width="0" style="240" hidden="1" customWidth="1"/>
    <col min="10008" max="10240" width="7.7109375" style="240"/>
    <col min="10241" max="10241" width="14.7109375" style="240" bestFit="1" customWidth="1"/>
    <col min="10242" max="10242" width="12.140625" style="240" bestFit="1" customWidth="1"/>
    <col min="10243" max="10243" width="12.7109375" style="240" bestFit="1" customWidth="1"/>
    <col min="10244" max="10244" width="12" style="240" bestFit="1" customWidth="1"/>
    <col min="10245" max="10245" width="12.28515625" style="240" bestFit="1" customWidth="1"/>
    <col min="10246" max="10246" width="9.42578125" style="240" bestFit="1" customWidth="1"/>
    <col min="10247" max="10247" width="9.7109375" style="240" bestFit="1" customWidth="1"/>
    <col min="10248" max="10259" width="0" style="240" hidden="1" customWidth="1"/>
    <col min="10260" max="10260" width="7.7109375" style="240"/>
    <col min="10261" max="10263" width="0" style="240" hidden="1" customWidth="1"/>
    <col min="10264" max="10496" width="7.7109375" style="240"/>
    <col min="10497" max="10497" width="14.7109375" style="240" bestFit="1" customWidth="1"/>
    <col min="10498" max="10498" width="12.140625" style="240" bestFit="1" customWidth="1"/>
    <col min="10499" max="10499" width="12.7109375" style="240" bestFit="1" customWidth="1"/>
    <col min="10500" max="10500" width="12" style="240" bestFit="1" customWidth="1"/>
    <col min="10501" max="10501" width="12.28515625" style="240" bestFit="1" customWidth="1"/>
    <col min="10502" max="10502" width="9.42578125" style="240" bestFit="1" customWidth="1"/>
    <col min="10503" max="10503" width="9.7109375" style="240" bestFit="1" customWidth="1"/>
    <col min="10504" max="10515" width="0" style="240" hidden="1" customWidth="1"/>
    <col min="10516" max="10516" width="7.7109375" style="240"/>
    <col min="10517" max="10519" width="0" style="240" hidden="1" customWidth="1"/>
    <col min="10520" max="10752" width="7.7109375" style="240"/>
    <col min="10753" max="10753" width="14.7109375" style="240" bestFit="1" customWidth="1"/>
    <col min="10754" max="10754" width="12.140625" style="240" bestFit="1" customWidth="1"/>
    <col min="10755" max="10755" width="12.7109375" style="240" bestFit="1" customWidth="1"/>
    <col min="10756" max="10756" width="12" style="240" bestFit="1" customWidth="1"/>
    <col min="10757" max="10757" width="12.28515625" style="240" bestFit="1" customWidth="1"/>
    <col min="10758" max="10758" width="9.42578125" style="240" bestFit="1" customWidth="1"/>
    <col min="10759" max="10759" width="9.7109375" style="240" bestFit="1" customWidth="1"/>
    <col min="10760" max="10771" width="0" style="240" hidden="1" customWidth="1"/>
    <col min="10772" max="10772" width="7.7109375" style="240"/>
    <col min="10773" max="10775" width="0" style="240" hidden="1" customWidth="1"/>
    <col min="10776" max="11008" width="7.7109375" style="240"/>
    <col min="11009" max="11009" width="14.7109375" style="240" bestFit="1" customWidth="1"/>
    <col min="11010" max="11010" width="12.140625" style="240" bestFit="1" customWidth="1"/>
    <col min="11011" max="11011" width="12.7109375" style="240" bestFit="1" customWidth="1"/>
    <col min="11012" max="11012" width="12" style="240" bestFit="1" customWidth="1"/>
    <col min="11013" max="11013" width="12.28515625" style="240" bestFit="1" customWidth="1"/>
    <col min="11014" max="11014" width="9.42578125" style="240" bestFit="1" customWidth="1"/>
    <col min="11015" max="11015" width="9.7109375" style="240" bestFit="1" customWidth="1"/>
    <col min="11016" max="11027" width="0" style="240" hidden="1" customWidth="1"/>
    <col min="11028" max="11028" width="7.7109375" style="240"/>
    <col min="11029" max="11031" width="0" style="240" hidden="1" customWidth="1"/>
    <col min="11032" max="11264" width="7.7109375" style="240"/>
    <col min="11265" max="11265" width="14.7109375" style="240" bestFit="1" customWidth="1"/>
    <col min="11266" max="11266" width="12.140625" style="240" bestFit="1" customWidth="1"/>
    <col min="11267" max="11267" width="12.7109375" style="240" bestFit="1" customWidth="1"/>
    <col min="11268" max="11268" width="12" style="240" bestFit="1" customWidth="1"/>
    <col min="11269" max="11269" width="12.28515625" style="240" bestFit="1" customWidth="1"/>
    <col min="11270" max="11270" width="9.42578125" style="240" bestFit="1" customWidth="1"/>
    <col min="11271" max="11271" width="9.7109375" style="240" bestFit="1" customWidth="1"/>
    <col min="11272" max="11283" width="0" style="240" hidden="1" customWidth="1"/>
    <col min="11284" max="11284" width="7.7109375" style="240"/>
    <col min="11285" max="11287" width="0" style="240" hidden="1" customWidth="1"/>
    <col min="11288" max="11520" width="7.7109375" style="240"/>
    <col min="11521" max="11521" width="14.7109375" style="240" bestFit="1" customWidth="1"/>
    <col min="11522" max="11522" width="12.140625" style="240" bestFit="1" customWidth="1"/>
    <col min="11523" max="11523" width="12.7109375" style="240" bestFit="1" customWidth="1"/>
    <col min="11524" max="11524" width="12" style="240" bestFit="1" customWidth="1"/>
    <col min="11525" max="11525" width="12.28515625" style="240" bestFit="1" customWidth="1"/>
    <col min="11526" max="11526" width="9.42578125" style="240" bestFit="1" customWidth="1"/>
    <col min="11527" max="11527" width="9.7109375" style="240" bestFit="1" customWidth="1"/>
    <col min="11528" max="11539" width="0" style="240" hidden="1" customWidth="1"/>
    <col min="11540" max="11540" width="7.7109375" style="240"/>
    <col min="11541" max="11543" width="0" style="240" hidden="1" customWidth="1"/>
    <col min="11544" max="11776" width="7.7109375" style="240"/>
    <col min="11777" max="11777" width="14.7109375" style="240" bestFit="1" customWidth="1"/>
    <col min="11778" max="11778" width="12.140625" style="240" bestFit="1" customWidth="1"/>
    <col min="11779" max="11779" width="12.7109375" style="240" bestFit="1" customWidth="1"/>
    <col min="11780" max="11780" width="12" style="240" bestFit="1" customWidth="1"/>
    <col min="11781" max="11781" width="12.28515625" style="240" bestFit="1" customWidth="1"/>
    <col min="11782" max="11782" width="9.42578125" style="240" bestFit="1" customWidth="1"/>
    <col min="11783" max="11783" width="9.7109375" style="240" bestFit="1" customWidth="1"/>
    <col min="11784" max="11795" width="0" style="240" hidden="1" customWidth="1"/>
    <col min="11796" max="11796" width="7.7109375" style="240"/>
    <col min="11797" max="11799" width="0" style="240" hidden="1" customWidth="1"/>
    <col min="11800" max="12032" width="7.7109375" style="240"/>
    <col min="12033" max="12033" width="14.7109375" style="240" bestFit="1" customWidth="1"/>
    <col min="12034" max="12034" width="12.140625" style="240" bestFit="1" customWidth="1"/>
    <col min="12035" max="12035" width="12.7109375" style="240" bestFit="1" customWidth="1"/>
    <col min="12036" max="12036" width="12" style="240" bestFit="1" customWidth="1"/>
    <col min="12037" max="12037" width="12.28515625" style="240" bestFit="1" customWidth="1"/>
    <col min="12038" max="12038" width="9.42578125" style="240" bestFit="1" customWidth="1"/>
    <col min="12039" max="12039" width="9.7109375" style="240" bestFit="1" customWidth="1"/>
    <col min="12040" max="12051" width="0" style="240" hidden="1" customWidth="1"/>
    <col min="12052" max="12052" width="7.7109375" style="240"/>
    <col min="12053" max="12055" width="0" style="240" hidden="1" customWidth="1"/>
    <col min="12056" max="12288" width="7.7109375" style="240"/>
    <col min="12289" max="12289" width="14.7109375" style="240" bestFit="1" customWidth="1"/>
    <col min="12290" max="12290" width="12.140625" style="240" bestFit="1" customWidth="1"/>
    <col min="12291" max="12291" width="12.7109375" style="240" bestFit="1" customWidth="1"/>
    <col min="12292" max="12292" width="12" style="240" bestFit="1" customWidth="1"/>
    <col min="12293" max="12293" width="12.28515625" style="240" bestFit="1" customWidth="1"/>
    <col min="12294" max="12294" width="9.42578125" style="240" bestFit="1" customWidth="1"/>
    <col min="12295" max="12295" width="9.7109375" style="240" bestFit="1" customWidth="1"/>
    <col min="12296" max="12307" width="0" style="240" hidden="1" customWidth="1"/>
    <col min="12308" max="12308" width="7.7109375" style="240"/>
    <col min="12309" max="12311" width="0" style="240" hidden="1" customWidth="1"/>
    <col min="12312" max="12544" width="7.7109375" style="240"/>
    <col min="12545" max="12545" width="14.7109375" style="240" bestFit="1" customWidth="1"/>
    <col min="12546" max="12546" width="12.140625" style="240" bestFit="1" customWidth="1"/>
    <col min="12547" max="12547" width="12.7109375" style="240" bestFit="1" customWidth="1"/>
    <col min="12548" max="12548" width="12" style="240" bestFit="1" customWidth="1"/>
    <col min="12549" max="12549" width="12.28515625" style="240" bestFit="1" customWidth="1"/>
    <col min="12550" max="12550" width="9.42578125" style="240" bestFit="1" customWidth="1"/>
    <col min="12551" max="12551" width="9.7109375" style="240" bestFit="1" customWidth="1"/>
    <col min="12552" max="12563" width="0" style="240" hidden="1" customWidth="1"/>
    <col min="12564" max="12564" width="7.7109375" style="240"/>
    <col min="12565" max="12567" width="0" style="240" hidden="1" customWidth="1"/>
    <col min="12568" max="12800" width="7.7109375" style="240"/>
    <col min="12801" max="12801" width="14.7109375" style="240" bestFit="1" customWidth="1"/>
    <col min="12802" max="12802" width="12.140625" style="240" bestFit="1" customWidth="1"/>
    <col min="12803" max="12803" width="12.7109375" style="240" bestFit="1" customWidth="1"/>
    <col min="12804" max="12804" width="12" style="240" bestFit="1" customWidth="1"/>
    <col min="12805" max="12805" width="12.28515625" style="240" bestFit="1" customWidth="1"/>
    <col min="12806" max="12806" width="9.42578125" style="240" bestFit="1" customWidth="1"/>
    <col min="12807" max="12807" width="9.7109375" style="240" bestFit="1" customWidth="1"/>
    <col min="12808" max="12819" width="0" style="240" hidden="1" customWidth="1"/>
    <col min="12820" max="12820" width="7.7109375" style="240"/>
    <col min="12821" max="12823" width="0" style="240" hidden="1" customWidth="1"/>
    <col min="12824" max="13056" width="7.7109375" style="240"/>
    <col min="13057" max="13057" width="14.7109375" style="240" bestFit="1" customWidth="1"/>
    <col min="13058" max="13058" width="12.140625" style="240" bestFit="1" customWidth="1"/>
    <col min="13059" max="13059" width="12.7109375" style="240" bestFit="1" customWidth="1"/>
    <col min="13060" max="13060" width="12" style="240" bestFit="1" customWidth="1"/>
    <col min="13061" max="13061" width="12.28515625" style="240" bestFit="1" customWidth="1"/>
    <col min="13062" max="13062" width="9.42578125" style="240" bestFit="1" customWidth="1"/>
    <col min="13063" max="13063" width="9.7109375" style="240" bestFit="1" customWidth="1"/>
    <col min="13064" max="13075" width="0" style="240" hidden="1" customWidth="1"/>
    <col min="13076" max="13076" width="7.7109375" style="240"/>
    <col min="13077" max="13079" width="0" style="240" hidden="1" customWidth="1"/>
    <col min="13080" max="13312" width="7.7109375" style="240"/>
    <col min="13313" max="13313" width="14.7109375" style="240" bestFit="1" customWidth="1"/>
    <col min="13314" max="13314" width="12.140625" style="240" bestFit="1" customWidth="1"/>
    <col min="13315" max="13315" width="12.7109375" style="240" bestFit="1" customWidth="1"/>
    <col min="13316" max="13316" width="12" style="240" bestFit="1" customWidth="1"/>
    <col min="13317" max="13317" width="12.28515625" style="240" bestFit="1" customWidth="1"/>
    <col min="13318" max="13318" width="9.42578125" style="240" bestFit="1" customWidth="1"/>
    <col min="13319" max="13319" width="9.7109375" style="240" bestFit="1" customWidth="1"/>
    <col min="13320" max="13331" width="0" style="240" hidden="1" customWidth="1"/>
    <col min="13332" max="13332" width="7.7109375" style="240"/>
    <col min="13333" max="13335" width="0" style="240" hidden="1" customWidth="1"/>
    <col min="13336" max="13568" width="7.7109375" style="240"/>
    <col min="13569" max="13569" width="14.7109375" style="240" bestFit="1" customWidth="1"/>
    <col min="13570" max="13570" width="12.140625" style="240" bestFit="1" customWidth="1"/>
    <col min="13571" max="13571" width="12.7109375" style="240" bestFit="1" customWidth="1"/>
    <col min="13572" max="13572" width="12" style="240" bestFit="1" customWidth="1"/>
    <col min="13573" max="13573" width="12.28515625" style="240" bestFit="1" customWidth="1"/>
    <col min="13574" max="13574" width="9.42578125" style="240" bestFit="1" customWidth="1"/>
    <col min="13575" max="13575" width="9.7109375" style="240" bestFit="1" customWidth="1"/>
    <col min="13576" max="13587" width="0" style="240" hidden="1" customWidth="1"/>
    <col min="13588" max="13588" width="7.7109375" style="240"/>
    <col min="13589" max="13591" width="0" style="240" hidden="1" customWidth="1"/>
    <col min="13592" max="13824" width="7.7109375" style="240"/>
    <col min="13825" max="13825" width="14.7109375" style="240" bestFit="1" customWidth="1"/>
    <col min="13826" max="13826" width="12.140625" style="240" bestFit="1" customWidth="1"/>
    <col min="13827" max="13827" width="12.7109375" style="240" bestFit="1" customWidth="1"/>
    <col min="13828" max="13828" width="12" style="240" bestFit="1" customWidth="1"/>
    <col min="13829" max="13829" width="12.28515625" style="240" bestFit="1" customWidth="1"/>
    <col min="13830" max="13830" width="9.42578125" style="240" bestFit="1" customWidth="1"/>
    <col min="13831" max="13831" width="9.7109375" style="240" bestFit="1" customWidth="1"/>
    <col min="13832" max="13843" width="0" style="240" hidden="1" customWidth="1"/>
    <col min="13844" max="13844" width="7.7109375" style="240"/>
    <col min="13845" max="13847" width="0" style="240" hidden="1" customWidth="1"/>
    <col min="13848" max="14080" width="7.7109375" style="240"/>
    <col min="14081" max="14081" width="14.7109375" style="240" bestFit="1" customWidth="1"/>
    <col min="14082" max="14082" width="12.140625" style="240" bestFit="1" customWidth="1"/>
    <col min="14083" max="14083" width="12.7109375" style="240" bestFit="1" customWidth="1"/>
    <col min="14084" max="14084" width="12" style="240" bestFit="1" customWidth="1"/>
    <col min="14085" max="14085" width="12.28515625" style="240" bestFit="1" customWidth="1"/>
    <col min="14086" max="14086" width="9.42578125" style="240" bestFit="1" customWidth="1"/>
    <col min="14087" max="14087" width="9.7109375" style="240" bestFit="1" customWidth="1"/>
    <col min="14088" max="14099" width="0" style="240" hidden="1" customWidth="1"/>
    <col min="14100" max="14100" width="7.7109375" style="240"/>
    <col min="14101" max="14103" width="0" style="240" hidden="1" customWidth="1"/>
    <col min="14104" max="14336" width="7.7109375" style="240"/>
    <col min="14337" max="14337" width="14.7109375" style="240" bestFit="1" customWidth="1"/>
    <col min="14338" max="14338" width="12.140625" style="240" bestFit="1" customWidth="1"/>
    <col min="14339" max="14339" width="12.7109375" style="240" bestFit="1" customWidth="1"/>
    <col min="14340" max="14340" width="12" style="240" bestFit="1" customWidth="1"/>
    <col min="14341" max="14341" width="12.28515625" style="240" bestFit="1" customWidth="1"/>
    <col min="14342" max="14342" width="9.42578125" style="240" bestFit="1" customWidth="1"/>
    <col min="14343" max="14343" width="9.7109375" style="240" bestFit="1" customWidth="1"/>
    <col min="14344" max="14355" width="0" style="240" hidden="1" customWidth="1"/>
    <col min="14356" max="14356" width="7.7109375" style="240"/>
    <col min="14357" max="14359" width="0" style="240" hidden="1" customWidth="1"/>
    <col min="14360" max="14592" width="7.7109375" style="240"/>
    <col min="14593" max="14593" width="14.7109375" style="240" bestFit="1" customWidth="1"/>
    <col min="14594" max="14594" width="12.140625" style="240" bestFit="1" customWidth="1"/>
    <col min="14595" max="14595" width="12.7109375" style="240" bestFit="1" customWidth="1"/>
    <col min="14596" max="14596" width="12" style="240" bestFit="1" customWidth="1"/>
    <col min="14597" max="14597" width="12.28515625" style="240" bestFit="1" customWidth="1"/>
    <col min="14598" max="14598" width="9.42578125" style="240" bestFit="1" customWidth="1"/>
    <col min="14599" max="14599" width="9.7109375" style="240" bestFit="1" customWidth="1"/>
    <col min="14600" max="14611" width="0" style="240" hidden="1" customWidth="1"/>
    <col min="14612" max="14612" width="7.7109375" style="240"/>
    <col min="14613" max="14615" width="0" style="240" hidden="1" customWidth="1"/>
    <col min="14616" max="14848" width="7.7109375" style="240"/>
    <col min="14849" max="14849" width="14.7109375" style="240" bestFit="1" customWidth="1"/>
    <col min="14850" max="14850" width="12.140625" style="240" bestFit="1" customWidth="1"/>
    <col min="14851" max="14851" width="12.7109375" style="240" bestFit="1" customWidth="1"/>
    <col min="14852" max="14852" width="12" style="240" bestFit="1" customWidth="1"/>
    <col min="14853" max="14853" width="12.28515625" style="240" bestFit="1" customWidth="1"/>
    <col min="14854" max="14854" width="9.42578125" style="240" bestFit="1" customWidth="1"/>
    <col min="14855" max="14855" width="9.7109375" style="240" bestFit="1" customWidth="1"/>
    <col min="14856" max="14867" width="0" style="240" hidden="1" customWidth="1"/>
    <col min="14868" max="14868" width="7.7109375" style="240"/>
    <col min="14869" max="14871" width="0" style="240" hidden="1" customWidth="1"/>
    <col min="14872" max="15104" width="7.7109375" style="240"/>
    <col min="15105" max="15105" width="14.7109375" style="240" bestFit="1" customWidth="1"/>
    <col min="15106" max="15106" width="12.140625" style="240" bestFit="1" customWidth="1"/>
    <col min="15107" max="15107" width="12.7109375" style="240" bestFit="1" customWidth="1"/>
    <col min="15108" max="15108" width="12" style="240" bestFit="1" customWidth="1"/>
    <col min="15109" max="15109" width="12.28515625" style="240" bestFit="1" customWidth="1"/>
    <col min="15110" max="15110" width="9.42578125" style="240" bestFit="1" customWidth="1"/>
    <col min="15111" max="15111" width="9.7109375" style="240" bestFit="1" customWidth="1"/>
    <col min="15112" max="15123" width="0" style="240" hidden="1" customWidth="1"/>
    <col min="15124" max="15124" width="7.7109375" style="240"/>
    <col min="15125" max="15127" width="0" style="240" hidden="1" customWidth="1"/>
    <col min="15128" max="15360" width="7.7109375" style="240"/>
    <col min="15361" max="15361" width="14.7109375" style="240" bestFit="1" customWidth="1"/>
    <col min="15362" max="15362" width="12.140625" style="240" bestFit="1" customWidth="1"/>
    <col min="15363" max="15363" width="12.7109375" style="240" bestFit="1" customWidth="1"/>
    <col min="15364" max="15364" width="12" style="240" bestFit="1" customWidth="1"/>
    <col min="15365" max="15365" width="12.28515625" style="240" bestFit="1" customWidth="1"/>
    <col min="15366" max="15366" width="9.42578125" style="240" bestFit="1" customWidth="1"/>
    <col min="15367" max="15367" width="9.7109375" style="240" bestFit="1" customWidth="1"/>
    <col min="15368" max="15379" width="0" style="240" hidden="1" customWidth="1"/>
    <col min="15380" max="15380" width="7.7109375" style="240"/>
    <col min="15381" max="15383" width="0" style="240" hidden="1" customWidth="1"/>
    <col min="15384" max="15616" width="7.7109375" style="240"/>
    <col min="15617" max="15617" width="14.7109375" style="240" bestFit="1" customWidth="1"/>
    <col min="15618" max="15618" width="12.140625" style="240" bestFit="1" customWidth="1"/>
    <col min="15619" max="15619" width="12.7109375" style="240" bestFit="1" customWidth="1"/>
    <col min="15620" max="15620" width="12" style="240" bestFit="1" customWidth="1"/>
    <col min="15621" max="15621" width="12.28515625" style="240" bestFit="1" customWidth="1"/>
    <col min="15622" max="15622" width="9.42578125" style="240" bestFit="1" customWidth="1"/>
    <col min="15623" max="15623" width="9.7109375" style="240" bestFit="1" customWidth="1"/>
    <col min="15624" max="15635" width="0" style="240" hidden="1" customWidth="1"/>
    <col min="15636" max="15636" width="7.7109375" style="240"/>
    <col min="15637" max="15639" width="0" style="240" hidden="1" customWidth="1"/>
    <col min="15640" max="15872" width="7.7109375" style="240"/>
    <col min="15873" max="15873" width="14.7109375" style="240" bestFit="1" customWidth="1"/>
    <col min="15874" max="15874" width="12.140625" style="240" bestFit="1" customWidth="1"/>
    <col min="15875" max="15875" width="12.7109375" style="240" bestFit="1" customWidth="1"/>
    <col min="15876" max="15876" width="12" style="240" bestFit="1" customWidth="1"/>
    <col min="15877" max="15877" width="12.28515625" style="240" bestFit="1" customWidth="1"/>
    <col min="15878" max="15878" width="9.42578125" style="240" bestFit="1" customWidth="1"/>
    <col min="15879" max="15879" width="9.7109375" style="240" bestFit="1" customWidth="1"/>
    <col min="15880" max="15891" width="0" style="240" hidden="1" customWidth="1"/>
    <col min="15892" max="15892" width="7.7109375" style="240"/>
    <col min="15893" max="15895" width="0" style="240" hidden="1" customWidth="1"/>
    <col min="15896" max="16128" width="7.7109375" style="240"/>
    <col min="16129" max="16129" width="14.7109375" style="240" bestFit="1" customWidth="1"/>
    <col min="16130" max="16130" width="12.140625" style="240" bestFit="1" customWidth="1"/>
    <col min="16131" max="16131" width="12.7109375" style="240" bestFit="1" customWidth="1"/>
    <col min="16132" max="16132" width="12" style="240" bestFit="1" customWidth="1"/>
    <col min="16133" max="16133" width="12.28515625" style="240" bestFit="1" customWidth="1"/>
    <col min="16134" max="16134" width="9.42578125" style="240" bestFit="1" customWidth="1"/>
    <col min="16135" max="16135" width="9.7109375" style="240" bestFit="1" customWidth="1"/>
    <col min="16136" max="16147" width="0" style="240" hidden="1" customWidth="1"/>
    <col min="16148" max="16148" width="7.7109375" style="240"/>
    <col min="16149" max="16151" width="0" style="240" hidden="1" customWidth="1"/>
    <col min="16152" max="16384" width="7.7109375" style="240"/>
  </cols>
  <sheetData>
    <row r="1" spans="1:19" ht="24" customHeight="1">
      <c r="A1" s="784" t="s">
        <v>1157</v>
      </c>
      <c r="B1" s="784"/>
      <c r="C1" s="784"/>
      <c r="D1" s="784"/>
      <c r="E1" s="784"/>
      <c r="F1" s="784"/>
      <c r="G1" s="784"/>
    </row>
    <row r="2" spans="1:19" s="13" customFormat="1" ht="22.5" customHeight="1">
      <c r="A2" s="784" t="s">
        <v>1158</v>
      </c>
      <c r="B2" s="784"/>
      <c r="C2" s="784"/>
      <c r="D2" s="784"/>
      <c r="E2" s="784"/>
      <c r="F2" s="784"/>
      <c r="G2" s="784"/>
    </row>
    <row r="3" spans="1:19" s="13" customFormat="1" ht="15.75">
      <c r="A3" s="14" t="s">
        <v>1159</v>
      </c>
      <c r="B3" s="713"/>
      <c r="C3" s="1286"/>
      <c r="D3" s="1286"/>
      <c r="E3" s="1286"/>
      <c r="F3" s="1286"/>
      <c r="G3" s="204" t="s">
        <v>1160</v>
      </c>
    </row>
    <row r="4" spans="1:19" s="13" customFormat="1" ht="20.100000000000001" customHeight="1">
      <c r="A4" s="705"/>
      <c r="B4" s="706"/>
      <c r="C4" s="379" t="s">
        <v>1161</v>
      </c>
      <c r="D4" s="379" t="s">
        <v>1162</v>
      </c>
      <c r="E4" s="379"/>
      <c r="F4" s="379" t="s">
        <v>1163</v>
      </c>
      <c r="G4" s="379" t="s">
        <v>1163</v>
      </c>
    </row>
    <row r="5" spans="1:19" s="13" customFormat="1" ht="20.100000000000001" customHeight="1">
      <c r="A5" s="707"/>
      <c r="B5" s="708"/>
      <c r="C5" s="383" t="s">
        <v>1164</v>
      </c>
      <c r="D5" s="383" t="s">
        <v>1165</v>
      </c>
      <c r="E5" s="383" t="s">
        <v>1166</v>
      </c>
      <c r="F5" s="383" t="s">
        <v>1167</v>
      </c>
      <c r="G5" s="383" t="s">
        <v>1168</v>
      </c>
    </row>
    <row r="6" spans="1:19" s="13" customFormat="1" ht="20.100000000000001" customHeight="1">
      <c r="A6" s="707"/>
      <c r="B6" s="708"/>
      <c r="C6" s="383" t="s">
        <v>208</v>
      </c>
      <c r="D6" s="383" t="s">
        <v>208</v>
      </c>
      <c r="E6" s="383" t="s">
        <v>858</v>
      </c>
      <c r="F6" s="383" t="s">
        <v>1169</v>
      </c>
      <c r="G6" s="383" t="s">
        <v>1170</v>
      </c>
    </row>
    <row r="7" spans="1:19" ht="20.100000000000001" customHeight="1">
      <c r="A7" s="1287" t="s">
        <v>40</v>
      </c>
      <c r="B7" s="1288" t="s">
        <v>41</v>
      </c>
      <c r="C7" s="383" t="s">
        <v>1171</v>
      </c>
      <c r="D7" s="1289" t="s">
        <v>1172</v>
      </c>
      <c r="E7" s="383" t="s">
        <v>39</v>
      </c>
      <c r="F7" s="1290" t="s">
        <v>208</v>
      </c>
      <c r="G7" s="1290" t="s">
        <v>208</v>
      </c>
    </row>
    <row r="8" spans="1:19" ht="24.95" customHeight="1">
      <c r="A8" s="1291"/>
      <c r="B8" s="1292"/>
      <c r="C8" s="383" t="s">
        <v>1173</v>
      </c>
      <c r="D8" s="383" t="s">
        <v>1174</v>
      </c>
      <c r="E8" s="1290" t="s">
        <v>1175</v>
      </c>
      <c r="F8" s="383" t="s">
        <v>1176</v>
      </c>
      <c r="G8" s="383" t="s">
        <v>1177</v>
      </c>
    </row>
    <row r="9" spans="1:19" ht="18" customHeight="1">
      <c r="A9" s="1293"/>
      <c r="B9" s="1294"/>
      <c r="C9" s="700"/>
      <c r="D9" s="700" t="s">
        <v>1178</v>
      </c>
      <c r="E9" s="700"/>
      <c r="F9" s="700" t="s">
        <v>1179</v>
      </c>
      <c r="G9" s="700" t="s">
        <v>1179</v>
      </c>
    </row>
    <row r="10" spans="1:19" ht="24.95" customHeight="1">
      <c r="A10" s="1207" t="s">
        <v>175</v>
      </c>
      <c r="B10" s="1208" t="s">
        <v>4</v>
      </c>
      <c r="C10" s="693">
        <v>1044369</v>
      </c>
      <c r="D10" s="693">
        <v>638221</v>
      </c>
      <c r="E10" s="693">
        <f>SUM(C10:D10)</f>
        <v>1682590</v>
      </c>
      <c r="F10" s="693">
        <v>66610</v>
      </c>
      <c r="G10" s="693">
        <v>94986</v>
      </c>
      <c r="H10" s="70">
        <f>C10</f>
        <v>1044369</v>
      </c>
      <c r="I10" s="70">
        <f>D10</f>
        <v>638221</v>
      </c>
      <c r="J10" s="70">
        <f>E10</f>
        <v>1682590</v>
      </c>
      <c r="K10" s="70">
        <f>F10</f>
        <v>66610</v>
      </c>
      <c r="L10" s="70">
        <f>G10</f>
        <v>94986</v>
      </c>
      <c r="M10" s="70"/>
      <c r="N10" s="70">
        <f>C10</f>
        <v>1044369</v>
      </c>
      <c r="O10" s="70">
        <f>D10</f>
        <v>638221</v>
      </c>
      <c r="P10" s="70">
        <f>E10</f>
        <v>1682590</v>
      </c>
      <c r="Q10" s="70">
        <f>F10</f>
        <v>66610</v>
      </c>
      <c r="R10" s="70">
        <f>G10</f>
        <v>94986</v>
      </c>
      <c r="S10" s="70"/>
    </row>
    <row r="11" spans="1:19" ht="24.95" customHeight="1">
      <c r="A11" s="1295" t="s">
        <v>176</v>
      </c>
      <c r="B11" s="1296" t="s">
        <v>6</v>
      </c>
      <c r="C11" s="1297">
        <v>38758</v>
      </c>
      <c r="D11" s="697">
        <v>144672</v>
      </c>
      <c r="E11" s="693">
        <f t="shared" ref="E11:E30" si="0">SUM(C11:D11)</f>
        <v>183430</v>
      </c>
      <c r="F11" s="697">
        <v>20803</v>
      </c>
      <c r="G11" s="697">
        <v>45379</v>
      </c>
      <c r="H11" s="1298">
        <f>C11+C12+C13+C29</f>
        <v>150226</v>
      </c>
      <c r="I11" s="1298">
        <f>D11+D12+D13+D29</f>
        <v>257804</v>
      </c>
      <c r="J11" s="1298">
        <f>E11+E12+E13+E29</f>
        <v>408030</v>
      </c>
      <c r="K11" s="1298">
        <f>F11+F12+F13+F29</f>
        <v>45257</v>
      </c>
      <c r="L11" s="1298">
        <f>G11+G12+G13+G29</f>
        <v>95463</v>
      </c>
      <c r="M11" s="1298"/>
      <c r="N11" s="70">
        <f>C11+C12+C13+C29</f>
        <v>150226</v>
      </c>
      <c r="O11" s="70">
        <f>D11+D12+D13+D29</f>
        <v>257804</v>
      </c>
      <c r="P11" s="70">
        <f>E11+E12+E13+E29</f>
        <v>408030</v>
      </c>
      <c r="Q11" s="70">
        <f>F11+F12+F13+F29</f>
        <v>45257</v>
      </c>
      <c r="R11" s="70">
        <f>G11+G12+G13+G29</f>
        <v>95463</v>
      </c>
    </row>
    <row r="12" spans="1:19" ht="24.95" customHeight="1">
      <c r="A12" s="1295" t="s">
        <v>177</v>
      </c>
      <c r="B12" s="1296" t="s">
        <v>8</v>
      </c>
      <c r="C12" s="1297">
        <v>60315</v>
      </c>
      <c r="D12" s="697">
        <v>89787</v>
      </c>
      <c r="E12" s="693">
        <f t="shared" si="0"/>
        <v>150102</v>
      </c>
      <c r="F12" s="697">
        <v>19594</v>
      </c>
      <c r="G12" s="697">
        <v>36600</v>
      </c>
      <c r="H12" s="70">
        <f t="shared" ref="H12:L13" si="1">C14</f>
        <v>13051</v>
      </c>
      <c r="I12" s="70">
        <f t="shared" si="1"/>
        <v>55843</v>
      </c>
      <c r="J12" s="70">
        <f t="shared" si="1"/>
        <v>68894</v>
      </c>
      <c r="K12" s="70">
        <f t="shared" si="1"/>
        <v>13117</v>
      </c>
      <c r="L12" s="70">
        <f t="shared" si="1"/>
        <v>33603</v>
      </c>
      <c r="M12" s="70"/>
      <c r="N12" s="70">
        <f t="shared" ref="N12:R13" si="2">C14</f>
        <v>13051</v>
      </c>
      <c r="O12" s="70">
        <f t="shared" si="2"/>
        <v>55843</v>
      </c>
      <c r="P12" s="70">
        <f t="shared" si="2"/>
        <v>68894</v>
      </c>
      <c r="Q12" s="70">
        <f t="shared" si="2"/>
        <v>13117</v>
      </c>
      <c r="R12" s="70">
        <f t="shared" si="2"/>
        <v>33603</v>
      </c>
    </row>
    <row r="13" spans="1:19" ht="24.95" customHeight="1">
      <c r="A13" s="1295" t="s">
        <v>178</v>
      </c>
      <c r="B13" s="1296" t="s">
        <v>10</v>
      </c>
      <c r="C13" s="1297">
        <v>50041</v>
      </c>
      <c r="D13" s="697">
        <v>19807</v>
      </c>
      <c r="E13" s="693">
        <f t="shared" si="0"/>
        <v>69848</v>
      </c>
      <c r="F13" s="697">
        <v>3721</v>
      </c>
      <c r="G13" s="697">
        <v>12171</v>
      </c>
      <c r="H13" s="70">
        <f t="shared" si="1"/>
        <v>185693</v>
      </c>
      <c r="I13" s="70">
        <f t="shared" si="1"/>
        <v>78972</v>
      </c>
      <c r="J13" s="70">
        <f t="shared" si="1"/>
        <v>264665</v>
      </c>
      <c r="K13" s="70">
        <f t="shared" si="1"/>
        <v>19436</v>
      </c>
      <c r="L13" s="70">
        <f t="shared" si="1"/>
        <v>21423</v>
      </c>
      <c r="M13" s="70"/>
      <c r="N13" s="70">
        <f t="shared" si="2"/>
        <v>185693</v>
      </c>
      <c r="O13" s="70">
        <f t="shared" si="2"/>
        <v>78972</v>
      </c>
      <c r="P13" s="70">
        <f t="shared" si="2"/>
        <v>264665</v>
      </c>
      <c r="Q13" s="70">
        <f t="shared" si="2"/>
        <v>19436</v>
      </c>
      <c r="R13" s="70">
        <f t="shared" si="2"/>
        <v>21423</v>
      </c>
    </row>
    <row r="14" spans="1:19" ht="24.95" customHeight="1">
      <c r="A14" s="1295" t="s">
        <v>179</v>
      </c>
      <c r="B14" s="1296" t="s">
        <v>11</v>
      </c>
      <c r="C14" s="1297">
        <v>13051</v>
      </c>
      <c r="D14" s="697">
        <v>55843</v>
      </c>
      <c r="E14" s="693">
        <f t="shared" si="0"/>
        <v>68894</v>
      </c>
      <c r="F14" s="697">
        <v>13117</v>
      </c>
      <c r="G14" s="697">
        <v>33603</v>
      </c>
      <c r="H14" s="70">
        <f>C16+C17+C18</f>
        <v>562758</v>
      </c>
      <c r="I14" s="70">
        <f>D16+D17+D18</f>
        <v>291261</v>
      </c>
      <c r="J14" s="70">
        <f>E16+E17+E18</f>
        <v>854019</v>
      </c>
      <c r="K14" s="70">
        <f>F16+F17+F18</f>
        <v>61520</v>
      </c>
      <c r="L14" s="70">
        <f>G16+G17+G18</f>
        <v>85955</v>
      </c>
      <c r="M14" s="70"/>
      <c r="N14" s="70">
        <f>C16+C17+C18</f>
        <v>562758</v>
      </c>
      <c r="O14" s="70">
        <f>D16+D17+D18</f>
        <v>291261</v>
      </c>
      <c r="P14" s="70">
        <f>E16+E17+E18</f>
        <v>854019</v>
      </c>
      <c r="Q14" s="70">
        <f>F16+F17+F18</f>
        <v>61520</v>
      </c>
      <c r="R14" s="70">
        <f>G16+G17+G18</f>
        <v>85955</v>
      </c>
    </row>
    <row r="15" spans="1:19" ht="24.95" customHeight="1">
      <c r="A15" s="1295" t="s">
        <v>180</v>
      </c>
      <c r="B15" s="1296" t="s">
        <v>13</v>
      </c>
      <c r="C15" s="697">
        <v>185693</v>
      </c>
      <c r="D15" s="697">
        <v>78972</v>
      </c>
      <c r="E15" s="693">
        <f t="shared" si="0"/>
        <v>264665</v>
      </c>
      <c r="F15" s="697">
        <v>19436</v>
      </c>
      <c r="G15" s="697">
        <v>21423</v>
      </c>
      <c r="H15" s="70">
        <f>C19+C20</f>
        <v>33637</v>
      </c>
      <c r="I15" s="70">
        <f>D19+D20</f>
        <v>116428</v>
      </c>
      <c r="J15" s="70">
        <f>E19+E20</f>
        <v>150065</v>
      </c>
      <c r="K15" s="70">
        <f>F19+F20</f>
        <v>20774</v>
      </c>
      <c r="L15" s="70">
        <f>G19+G20</f>
        <v>27800</v>
      </c>
      <c r="M15" s="70"/>
      <c r="N15" s="70">
        <f>C19+C20</f>
        <v>33637</v>
      </c>
      <c r="O15" s="70">
        <f>D19+D20</f>
        <v>116428</v>
      </c>
      <c r="P15" s="70">
        <f>E19+E20</f>
        <v>150065</v>
      </c>
      <c r="Q15" s="70">
        <f>F19+F20</f>
        <v>20774</v>
      </c>
      <c r="R15" s="70">
        <f>G19+G20</f>
        <v>27800</v>
      </c>
    </row>
    <row r="16" spans="1:19" ht="24.95" customHeight="1">
      <c r="A16" s="1295" t="s">
        <v>44</v>
      </c>
      <c r="B16" s="1296" t="s">
        <v>14</v>
      </c>
      <c r="C16" s="697">
        <v>346891</v>
      </c>
      <c r="D16" s="697">
        <v>175158</v>
      </c>
      <c r="E16" s="693">
        <f t="shared" si="0"/>
        <v>522049</v>
      </c>
      <c r="F16" s="697">
        <v>37529</v>
      </c>
      <c r="G16" s="697">
        <v>56242</v>
      </c>
      <c r="H16" s="70">
        <f t="shared" ref="H16:L21" si="3">C21</f>
        <v>144532</v>
      </c>
      <c r="I16" s="70">
        <f t="shared" si="3"/>
        <v>53798</v>
      </c>
      <c r="J16" s="70">
        <f t="shared" si="3"/>
        <v>198330</v>
      </c>
      <c r="K16" s="70">
        <f t="shared" si="3"/>
        <v>7701</v>
      </c>
      <c r="L16" s="70">
        <f t="shared" si="3"/>
        <v>6143</v>
      </c>
      <c r="M16" s="70"/>
      <c r="N16" s="70">
        <f t="shared" ref="N16:R21" si="4">C21</f>
        <v>144532</v>
      </c>
      <c r="O16" s="70">
        <f t="shared" si="4"/>
        <v>53798</v>
      </c>
      <c r="P16" s="70">
        <f t="shared" si="4"/>
        <v>198330</v>
      </c>
      <c r="Q16" s="70">
        <f t="shared" si="4"/>
        <v>7701</v>
      </c>
      <c r="R16" s="70">
        <f t="shared" si="4"/>
        <v>6143</v>
      </c>
    </row>
    <row r="17" spans="1:23" s="734" customFormat="1" ht="24.95" customHeight="1">
      <c r="A17" s="1299" t="s">
        <v>183</v>
      </c>
      <c r="B17" s="1300" t="s">
        <v>16</v>
      </c>
      <c r="C17" s="1297">
        <v>171891</v>
      </c>
      <c r="D17" s="1297">
        <v>97248</v>
      </c>
      <c r="E17" s="693">
        <f t="shared" si="0"/>
        <v>269139</v>
      </c>
      <c r="F17" s="1297">
        <v>19049</v>
      </c>
      <c r="G17" s="1297">
        <v>24370</v>
      </c>
      <c r="H17" s="1301">
        <f t="shared" si="3"/>
        <v>38554</v>
      </c>
      <c r="I17" s="1301">
        <f t="shared" si="3"/>
        <v>73639</v>
      </c>
      <c r="J17" s="1301">
        <f t="shared" si="3"/>
        <v>112193</v>
      </c>
      <c r="K17" s="1301">
        <f t="shared" si="3"/>
        <v>8501</v>
      </c>
      <c r="L17" s="1301">
        <f t="shared" si="3"/>
        <v>8182</v>
      </c>
      <c r="M17" s="1301"/>
      <c r="N17" s="1301">
        <f t="shared" si="4"/>
        <v>38554</v>
      </c>
      <c r="O17" s="1301">
        <f t="shared" si="4"/>
        <v>73639</v>
      </c>
      <c r="P17" s="1301">
        <f t="shared" si="4"/>
        <v>112193</v>
      </c>
      <c r="Q17" s="1301">
        <f t="shared" si="4"/>
        <v>8501</v>
      </c>
      <c r="R17" s="1301">
        <f t="shared" si="4"/>
        <v>8182</v>
      </c>
    </row>
    <row r="18" spans="1:23" ht="24.95" customHeight="1">
      <c r="A18" s="1295" t="s">
        <v>200</v>
      </c>
      <c r="B18" s="1296" t="s">
        <v>18</v>
      </c>
      <c r="C18" s="1297">
        <v>43976</v>
      </c>
      <c r="D18" s="697">
        <v>18855</v>
      </c>
      <c r="E18" s="693">
        <f t="shared" si="0"/>
        <v>62831</v>
      </c>
      <c r="F18" s="697">
        <v>4942</v>
      </c>
      <c r="G18" s="697">
        <v>5343</v>
      </c>
      <c r="H18" s="70">
        <f t="shared" si="3"/>
        <v>7899</v>
      </c>
      <c r="I18" s="70">
        <f t="shared" si="3"/>
        <v>6141</v>
      </c>
      <c r="J18" s="70">
        <f t="shared" si="3"/>
        <v>14040</v>
      </c>
      <c r="K18" s="70">
        <f t="shared" si="3"/>
        <v>879</v>
      </c>
      <c r="L18" s="70">
        <f t="shared" si="3"/>
        <v>1102</v>
      </c>
      <c r="M18" s="70"/>
      <c r="N18" s="70">
        <f t="shared" si="4"/>
        <v>7899</v>
      </c>
      <c r="O18" s="70">
        <f t="shared" si="4"/>
        <v>6141</v>
      </c>
      <c r="P18" s="70">
        <f t="shared" si="4"/>
        <v>14040</v>
      </c>
      <c r="Q18" s="70">
        <f t="shared" si="4"/>
        <v>879</v>
      </c>
      <c r="R18" s="70">
        <f t="shared" si="4"/>
        <v>1102</v>
      </c>
    </row>
    <row r="19" spans="1:23" ht="24.95" customHeight="1">
      <c r="A19" s="1295" t="s">
        <v>184</v>
      </c>
      <c r="B19" s="1296" t="s">
        <v>20</v>
      </c>
      <c r="C19" s="1297">
        <v>25446</v>
      </c>
      <c r="D19" s="697">
        <v>97529</v>
      </c>
      <c r="E19" s="693">
        <f>SUM(C19:D19)</f>
        <v>122975</v>
      </c>
      <c r="F19" s="697">
        <v>16961</v>
      </c>
      <c r="G19" s="697">
        <v>23505</v>
      </c>
      <c r="H19" s="70">
        <f t="shared" si="3"/>
        <v>153528</v>
      </c>
      <c r="I19" s="70">
        <f t="shared" si="3"/>
        <v>166993</v>
      </c>
      <c r="J19" s="70">
        <f t="shared" si="3"/>
        <v>320521</v>
      </c>
      <c r="K19" s="70">
        <f t="shared" si="3"/>
        <v>30758</v>
      </c>
      <c r="L19" s="70">
        <f t="shared" si="3"/>
        <v>37879</v>
      </c>
      <c r="M19" s="70"/>
      <c r="N19" s="70">
        <f t="shared" si="4"/>
        <v>153528</v>
      </c>
      <c r="O19" s="70">
        <f t="shared" si="4"/>
        <v>166993</v>
      </c>
      <c r="P19" s="70">
        <f t="shared" si="4"/>
        <v>320521</v>
      </c>
      <c r="Q19" s="70">
        <f t="shared" si="4"/>
        <v>30758</v>
      </c>
      <c r="R19" s="70">
        <f t="shared" si="4"/>
        <v>37879</v>
      </c>
    </row>
    <row r="20" spans="1:23" ht="24.95" customHeight="1">
      <c r="A20" s="1295" t="s">
        <v>45</v>
      </c>
      <c r="B20" s="1296" t="s">
        <v>21</v>
      </c>
      <c r="C20" s="1297">
        <v>8191</v>
      </c>
      <c r="D20" s="697">
        <v>18899</v>
      </c>
      <c r="E20" s="693">
        <f t="shared" si="0"/>
        <v>27090</v>
      </c>
      <c r="F20" s="697">
        <v>3813</v>
      </c>
      <c r="G20" s="697">
        <v>4295</v>
      </c>
      <c r="H20" s="70">
        <f t="shared" si="3"/>
        <v>21862</v>
      </c>
      <c r="I20" s="70">
        <f t="shared" si="3"/>
        <v>18209</v>
      </c>
      <c r="J20" s="70">
        <f t="shared" si="3"/>
        <v>40071</v>
      </c>
      <c r="K20" s="70">
        <f t="shared" si="3"/>
        <v>8011</v>
      </c>
      <c r="L20" s="70">
        <f t="shared" si="3"/>
        <v>14434</v>
      </c>
      <c r="M20" s="70"/>
      <c r="N20" s="70">
        <f t="shared" si="4"/>
        <v>21862</v>
      </c>
      <c r="O20" s="70">
        <f t="shared" si="4"/>
        <v>18209</v>
      </c>
      <c r="P20" s="70">
        <f t="shared" si="4"/>
        <v>40071</v>
      </c>
      <c r="Q20" s="70">
        <f t="shared" si="4"/>
        <v>8011</v>
      </c>
      <c r="R20" s="70">
        <f t="shared" si="4"/>
        <v>14434</v>
      </c>
    </row>
    <row r="21" spans="1:23" ht="24.95" customHeight="1">
      <c r="A21" s="1295" t="s">
        <v>185</v>
      </c>
      <c r="B21" s="1296" t="s">
        <v>23</v>
      </c>
      <c r="C21" s="697">
        <v>144532</v>
      </c>
      <c r="D21" s="697">
        <v>53798</v>
      </c>
      <c r="E21" s="693">
        <f t="shared" si="0"/>
        <v>198330</v>
      </c>
      <c r="F21" s="697">
        <v>7701</v>
      </c>
      <c r="G21" s="697">
        <v>6143</v>
      </c>
      <c r="H21" s="70">
        <f t="shared" si="3"/>
        <v>62652</v>
      </c>
      <c r="I21" s="70">
        <f t="shared" si="3"/>
        <v>34551</v>
      </c>
      <c r="J21" s="70">
        <f t="shared" si="3"/>
        <v>97203</v>
      </c>
      <c r="K21" s="70">
        <f t="shared" si="3"/>
        <v>7262</v>
      </c>
      <c r="L21" s="70">
        <f t="shared" si="3"/>
        <v>10739</v>
      </c>
      <c r="M21" s="70"/>
      <c r="N21" s="70">
        <f t="shared" si="4"/>
        <v>62652</v>
      </c>
      <c r="O21" s="70">
        <f t="shared" si="4"/>
        <v>34551</v>
      </c>
      <c r="P21" s="70">
        <f t="shared" si="4"/>
        <v>97203</v>
      </c>
      <c r="Q21" s="70">
        <f t="shared" si="4"/>
        <v>7262</v>
      </c>
      <c r="R21" s="70">
        <f t="shared" si="4"/>
        <v>10739</v>
      </c>
      <c r="U21" s="735" t="s">
        <v>1180</v>
      </c>
      <c r="V21" s="735"/>
      <c r="W21" s="735"/>
    </row>
    <row r="22" spans="1:23" ht="24.95" customHeight="1">
      <c r="A22" s="1295" t="s">
        <v>24</v>
      </c>
      <c r="B22" s="1296" t="s">
        <v>186</v>
      </c>
      <c r="C22" s="697">
        <v>38554</v>
      </c>
      <c r="D22" s="697">
        <v>73639</v>
      </c>
      <c r="E22" s="693">
        <f t="shared" si="0"/>
        <v>112193</v>
      </c>
      <c r="F22" s="697">
        <v>8501</v>
      </c>
      <c r="G22" s="697">
        <v>8182</v>
      </c>
      <c r="H22" s="70">
        <f>C27+C28</f>
        <v>63415</v>
      </c>
      <c r="I22" s="70">
        <f>D27+D28</f>
        <v>67314</v>
      </c>
      <c r="J22" s="70">
        <f>E27+E28</f>
        <v>130729</v>
      </c>
      <c r="K22" s="70">
        <f>F27+F28</f>
        <v>10767</v>
      </c>
      <c r="L22" s="70">
        <f>G27+G28</f>
        <v>14126</v>
      </c>
      <c r="M22" s="70"/>
      <c r="N22" s="70">
        <f>C27+C28</f>
        <v>63415</v>
      </c>
      <c r="O22" s="70">
        <f>D27+D28</f>
        <v>67314</v>
      </c>
      <c r="P22" s="70">
        <f>E27+E28</f>
        <v>130729</v>
      </c>
      <c r="Q22" s="70">
        <f>F27+F28</f>
        <v>10767</v>
      </c>
      <c r="R22" s="70">
        <f>G27+G28</f>
        <v>14126</v>
      </c>
    </row>
    <row r="23" spans="1:23" ht="24.95" customHeight="1">
      <c r="A23" s="1295" t="s">
        <v>187</v>
      </c>
      <c r="B23" s="1296" t="s">
        <v>26</v>
      </c>
      <c r="C23" s="1297">
        <v>7899</v>
      </c>
      <c r="D23" s="697">
        <v>6141</v>
      </c>
      <c r="E23" s="693">
        <f t="shared" si="0"/>
        <v>14040</v>
      </c>
      <c r="F23" s="697">
        <v>879</v>
      </c>
      <c r="G23" s="697">
        <v>1102</v>
      </c>
      <c r="H23" s="70"/>
      <c r="N23" s="70">
        <f>SUM(N10:N22)</f>
        <v>2482176</v>
      </c>
      <c r="O23" s="70">
        <f>SUM(O10:O22)</f>
        <v>1859174</v>
      </c>
      <c r="P23" s="70">
        <f>SUM(P10:P22)</f>
        <v>4341350</v>
      </c>
      <c r="Q23" s="70">
        <f>SUM(Q10:Q22)</f>
        <v>300593</v>
      </c>
      <c r="R23" s="70">
        <f>SUM(R10:R22)</f>
        <v>451835</v>
      </c>
    </row>
    <row r="24" spans="1:23" ht="24.95" customHeight="1">
      <c r="A24" s="1295" t="s">
        <v>27</v>
      </c>
      <c r="B24" s="1296" t="s">
        <v>28</v>
      </c>
      <c r="C24" s="1297">
        <v>153528</v>
      </c>
      <c r="D24" s="697">
        <v>166993</v>
      </c>
      <c r="E24" s="693">
        <f t="shared" si="0"/>
        <v>320521</v>
      </c>
      <c r="F24" s="697">
        <v>30758</v>
      </c>
      <c r="G24" s="697">
        <v>37879</v>
      </c>
    </row>
    <row r="25" spans="1:23" ht="24.95" customHeight="1">
      <c r="A25" s="1295" t="s">
        <v>188</v>
      </c>
      <c r="B25" s="1296" t="s">
        <v>189</v>
      </c>
      <c r="C25" s="1297">
        <v>21862</v>
      </c>
      <c r="D25" s="697">
        <v>18209</v>
      </c>
      <c r="E25" s="693">
        <f t="shared" si="0"/>
        <v>40071</v>
      </c>
      <c r="F25" s="697">
        <v>8011</v>
      </c>
      <c r="G25" s="697">
        <v>14434</v>
      </c>
      <c r="N25" s="70"/>
    </row>
    <row r="26" spans="1:23" ht="24.95" customHeight="1">
      <c r="A26" s="1295" t="s">
        <v>190</v>
      </c>
      <c r="B26" s="1296" t="s">
        <v>31</v>
      </c>
      <c r="C26" s="1297">
        <v>62652</v>
      </c>
      <c r="D26" s="697">
        <v>34551</v>
      </c>
      <c r="E26" s="693">
        <f>SUM(C26:D26)</f>
        <v>97203</v>
      </c>
      <c r="F26" s="697">
        <v>7262</v>
      </c>
      <c r="G26" s="697">
        <v>10739</v>
      </c>
    </row>
    <row r="27" spans="1:23" ht="24.95" customHeight="1">
      <c r="A27" s="1295" t="s">
        <v>202</v>
      </c>
      <c r="B27" s="1296" t="s">
        <v>33</v>
      </c>
      <c r="C27" s="1297">
        <v>43381</v>
      </c>
      <c r="D27" s="697">
        <v>40512</v>
      </c>
      <c r="E27" s="693">
        <f t="shared" si="0"/>
        <v>83893</v>
      </c>
      <c r="F27" s="697">
        <v>7681</v>
      </c>
      <c r="G27" s="697">
        <v>8129</v>
      </c>
      <c r="N27" s="70"/>
    </row>
    <row r="28" spans="1:23" ht="24.95" customHeight="1">
      <c r="A28" s="1295" t="s">
        <v>191</v>
      </c>
      <c r="B28" s="1296" t="s">
        <v>35</v>
      </c>
      <c r="C28" s="1297">
        <v>20034</v>
      </c>
      <c r="D28" s="697">
        <v>26802</v>
      </c>
      <c r="E28" s="693">
        <f t="shared" si="0"/>
        <v>46836</v>
      </c>
      <c r="F28" s="697">
        <v>3086</v>
      </c>
      <c r="G28" s="697">
        <v>5997</v>
      </c>
    </row>
    <row r="29" spans="1:23" ht="24.95" customHeight="1">
      <c r="A29" s="1302" t="s">
        <v>36</v>
      </c>
      <c r="B29" s="1303" t="s">
        <v>37</v>
      </c>
      <c r="C29" s="1297">
        <v>1112</v>
      </c>
      <c r="D29" s="1304">
        <v>3538</v>
      </c>
      <c r="E29" s="693">
        <f t="shared" si="0"/>
        <v>4650</v>
      </c>
      <c r="F29" s="1304">
        <v>1139</v>
      </c>
      <c r="G29" s="1304">
        <v>1313</v>
      </c>
      <c r="N29" s="70"/>
    </row>
    <row r="30" spans="1:23" ht="24.95" customHeight="1">
      <c r="A30" s="1305" t="s">
        <v>66</v>
      </c>
      <c r="B30" s="1306" t="s">
        <v>39</v>
      </c>
      <c r="C30" s="1307">
        <f>SUM(C10:C29)</f>
        <v>2482176</v>
      </c>
      <c r="D30" s="1307">
        <f>SUM(D10:D29)</f>
        <v>1859174</v>
      </c>
      <c r="E30" s="693">
        <f t="shared" si="0"/>
        <v>4341350</v>
      </c>
      <c r="F30" s="1307">
        <f>SUM(F10:F29)</f>
        <v>300593</v>
      </c>
      <c r="G30" s="1307">
        <f>SUM(G10:G29)</f>
        <v>451835</v>
      </c>
      <c r="N30" s="70"/>
    </row>
    <row r="31" spans="1:23" s="101" customFormat="1" ht="22.5" customHeight="1">
      <c r="A31" s="928"/>
      <c r="C31" s="1308"/>
      <c r="D31" s="1308"/>
      <c r="E31" s="1308"/>
      <c r="F31" s="1308"/>
      <c r="G31" s="1308"/>
    </row>
    <row r="32" spans="1:23" ht="15" hidden="1">
      <c r="A32" s="1196"/>
      <c r="C32" s="1309">
        <v>608</v>
      </c>
      <c r="D32" s="1309">
        <v>0</v>
      </c>
      <c r="E32" s="1309">
        <v>608</v>
      </c>
      <c r="F32" s="1309">
        <v>608</v>
      </c>
      <c r="G32" s="1309">
        <v>493</v>
      </c>
    </row>
    <row r="33" spans="1:12" ht="15" hidden="1">
      <c r="A33" s="1196"/>
      <c r="C33" s="1309">
        <v>5372</v>
      </c>
      <c r="D33" s="1309">
        <v>13787</v>
      </c>
      <c r="E33" s="1309">
        <f>C33+D33</f>
        <v>19159</v>
      </c>
      <c r="F33" s="1309">
        <v>3277</v>
      </c>
      <c r="G33" s="1309">
        <v>2686</v>
      </c>
    </row>
    <row r="34" spans="1:12" ht="15" hidden="1">
      <c r="A34" s="1196"/>
      <c r="C34" s="1309">
        <v>37401</v>
      </c>
      <c r="D34" s="1309">
        <v>26725</v>
      </c>
      <c r="E34" s="1309">
        <f>C34+D34</f>
        <v>64126</v>
      </c>
      <c r="F34" s="1309">
        <v>3796</v>
      </c>
      <c r="G34" s="1309">
        <v>4950</v>
      </c>
    </row>
    <row r="35" spans="1:12" hidden="1">
      <c r="C35" s="1309">
        <f>SUM(C32:C34)</f>
        <v>43381</v>
      </c>
      <c r="D35" s="1309">
        <f>SUM(D32:D34)</f>
        <v>40512</v>
      </c>
      <c r="E35" s="1309">
        <f>SUM(E32:E34)</f>
        <v>83893</v>
      </c>
      <c r="F35" s="1309">
        <f>SUM(F32:F34)</f>
        <v>7681</v>
      </c>
      <c r="G35" s="1309">
        <f>SUM(G32:G34)</f>
        <v>8129</v>
      </c>
    </row>
    <row r="36" spans="1:12" hidden="1"/>
    <row r="37" spans="1:12" hidden="1"/>
    <row r="38" spans="1:12" hidden="1"/>
    <row r="39" spans="1:12" hidden="1"/>
    <row r="40" spans="1:12" ht="24.95" hidden="1" customHeight="1">
      <c r="A40" s="1207" t="s">
        <v>175</v>
      </c>
      <c r="B40" s="1306" t="s">
        <v>4</v>
      </c>
      <c r="C40" s="1307">
        <v>484326</v>
      </c>
      <c r="D40" s="1307">
        <v>296402</v>
      </c>
      <c r="E40" s="1307">
        <f>SUM(C40:D40)</f>
        <v>780728</v>
      </c>
      <c r="F40" s="1307">
        <v>21538</v>
      </c>
      <c r="G40" s="1310">
        <v>22221</v>
      </c>
    </row>
    <row r="41" spans="1:12" ht="24.95" hidden="1" customHeight="1">
      <c r="A41" s="1217" t="s">
        <v>1102</v>
      </c>
      <c r="B41" s="1306"/>
      <c r="C41" s="1307">
        <v>477194</v>
      </c>
      <c r="D41" s="1307">
        <v>224869</v>
      </c>
      <c r="E41" s="1307">
        <f>SUM(C41:D41)</f>
        <v>702063</v>
      </c>
      <c r="F41" s="1307">
        <v>25260</v>
      </c>
      <c r="G41" s="1310">
        <v>38664</v>
      </c>
    </row>
    <row r="42" spans="1:12" ht="24.95" hidden="1" customHeight="1">
      <c r="A42" s="1217" t="s">
        <v>740</v>
      </c>
      <c r="B42" s="1306"/>
      <c r="C42" s="1307">
        <v>72076</v>
      </c>
      <c r="D42" s="1307">
        <v>129151</v>
      </c>
      <c r="E42" s="1307">
        <f>SUM(C42:D42)</f>
        <v>201227</v>
      </c>
      <c r="F42" s="1307">
        <v>11764</v>
      </c>
      <c r="G42" s="1310">
        <v>29408</v>
      </c>
    </row>
    <row r="43" spans="1:12" ht="24.95" hidden="1" customHeight="1">
      <c r="A43" s="1217" t="s">
        <v>741</v>
      </c>
      <c r="B43" s="1306"/>
      <c r="C43" s="1307"/>
      <c r="D43" s="1307"/>
      <c r="E43" s="1307"/>
      <c r="F43" s="1307"/>
      <c r="G43" s="1310"/>
    </row>
    <row r="44" spans="1:12" ht="24.95" hidden="1" customHeight="1">
      <c r="A44" s="1217" t="s">
        <v>176</v>
      </c>
      <c r="B44" s="1306" t="s">
        <v>6</v>
      </c>
      <c r="C44" s="1307">
        <v>278287</v>
      </c>
      <c r="D44" s="1307">
        <v>80737</v>
      </c>
      <c r="E44" s="1307">
        <f>SUM(C44:D44)</f>
        <v>359024</v>
      </c>
      <c r="F44" s="1307">
        <v>13586</v>
      </c>
      <c r="G44" s="1310">
        <v>39479</v>
      </c>
      <c r="H44" s="1311"/>
      <c r="I44" s="1311"/>
      <c r="J44" s="35"/>
      <c r="K44" s="35"/>
      <c r="L44" s="35"/>
    </row>
    <row r="45" spans="1:12" ht="24.95" hidden="1" customHeight="1">
      <c r="A45" s="1217" t="s">
        <v>742</v>
      </c>
      <c r="B45" s="1306"/>
      <c r="C45" s="1307">
        <v>83365</v>
      </c>
      <c r="D45" s="1307">
        <v>40758</v>
      </c>
      <c r="E45" s="1307">
        <f>SUM(C45:D45)</f>
        <v>124123</v>
      </c>
      <c r="F45" s="1307">
        <v>6793</v>
      </c>
      <c r="G45" s="1310">
        <v>14557</v>
      </c>
      <c r="H45" s="1311"/>
      <c r="I45" s="1311"/>
      <c r="J45" s="35"/>
      <c r="K45" s="35"/>
      <c r="L45" s="35"/>
    </row>
    <row r="46" spans="1:12" hidden="1"/>
    <row r="47" spans="1:12" hidden="1"/>
    <row r="48" spans="1:12" hidden="1">
      <c r="A48" s="240" t="s">
        <v>818</v>
      </c>
    </row>
    <row r="49" spans="1:7" hidden="1">
      <c r="A49" s="1851" t="s">
        <v>434</v>
      </c>
      <c r="B49" s="1851"/>
    </row>
    <row r="50" spans="1:7" hidden="1"/>
    <row r="51" spans="1:7" hidden="1"/>
    <row r="52" spans="1:7" hidden="1">
      <c r="A52" s="240">
        <v>2017</v>
      </c>
      <c r="B52" s="294" t="s">
        <v>3</v>
      </c>
      <c r="C52" s="1309">
        <v>149930</v>
      </c>
      <c r="D52" s="1309">
        <v>133004</v>
      </c>
      <c r="E52" s="1309">
        <v>282934</v>
      </c>
      <c r="F52" s="1309">
        <v>21697</v>
      </c>
      <c r="G52" s="1309">
        <v>21941</v>
      </c>
    </row>
    <row r="53" spans="1:7" hidden="1">
      <c r="B53" s="294" t="s">
        <v>264</v>
      </c>
      <c r="C53" s="1309">
        <v>101024</v>
      </c>
      <c r="D53" s="1309">
        <v>224255</v>
      </c>
      <c r="E53" s="1309">
        <f>SUM(C53:D53)</f>
        <v>325279</v>
      </c>
      <c r="F53" s="1309">
        <v>19653</v>
      </c>
      <c r="G53" s="1309">
        <v>34381</v>
      </c>
    </row>
    <row r="54" spans="1:7" hidden="1">
      <c r="B54" s="294" t="s">
        <v>1103</v>
      </c>
      <c r="C54" s="1309">
        <v>793415</v>
      </c>
      <c r="D54" s="1309">
        <v>280962</v>
      </c>
      <c r="E54" s="1309">
        <f>SUM(C54:D54)</f>
        <v>1074377</v>
      </c>
      <c r="F54" s="1309">
        <v>25260</v>
      </c>
      <c r="G54" s="1309">
        <v>38664</v>
      </c>
    </row>
    <row r="55" spans="1:7" hidden="1">
      <c r="C55" s="1309">
        <f>SUM(C52:C54)</f>
        <v>1044369</v>
      </c>
      <c r="D55" s="1309">
        <f>SUM(D52:D54)</f>
        <v>638221</v>
      </c>
      <c r="E55" s="1309">
        <f>SUM(E52:E54)</f>
        <v>1682590</v>
      </c>
      <c r="F55" s="1309">
        <f>SUM(F52:F54)</f>
        <v>66610</v>
      </c>
      <c r="G55" s="1309">
        <f>SUM(G52:G54)</f>
        <v>94986</v>
      </c>
    </row>
    <row r="56" spans="1:7" hidden="1"/>
    <row r="57" spans="1:7" hidden="1">
      <c r="A57" s="240">
        <v>2017</v>
      </c>
      <c r="B57" s="294" t="s">
        <v>44</v>
      </c>
      <c r="C57" s="1309">
        <v>14582</v>
      </c>
      <c r="D57" s="1309">
        <v>6164</v>
      </c>
      <c r="E57" s="1309">
        <v>20746</v>
      </c>
      <c r="F57" s="1309">
        <v>1649</v>
      </c>
      <c r="G57" s="1309">
        <v>14102</v>
      </c>
    </row>
    <row r="58" spans="1:7" hidden="1">
      <c r="B58" s="294" t="s">
        <v>264</v>
      </c>
      <c r="C58" s="1309">
        <v>248097</v>
      </c>
      <c r="D58" s="1309">
        <v>68285</v>
      </c>
      <c r="E58" s="1309">
        <f>SUM(C58:D58)</f>
        <v>316382</v>
      </c>
      <c r="F58" s="1309">
        <v>21493</v>
      </c>
      <c r="G58" s="1309">
        <v>25855</v>
      </c>
    </row>
    <row r="59" spans="1:7" hidden="1">
      <c r="B59" s="294" t="s">
        <v>1101</v>
      </c>
      <c r="C59" s="1309">
        <v>84212</v>
      </c>
      <c r="D59" s="1309">
        <v>100709</v>
      </c>
      <c r="E59" s="1309">
        <f>SUM(C59:D59)</f>
        <v>184921</v>
      </c>
      <c r="F59" s="1309">
        <v>14387</v>
      </c>
      <c r="G59" s="1309">
        <v>16285</v>
      </c>
    </row>
    <row r="60" spans="1:7" hidden="1">
      <c r="C60" s="1309">
        <f>SUM(C57:C59)</f>
        <v>346891</v>
      </c>
      <c r="D60" s="1309">
        <f>SUM(D57:D59)</f>
        <v>175158</v>
      </c>
      <c r="E60" s="1309">
        <f>SUM(E57:E59)</f>
        <v>522049</v>
      </c>
      <c r="F60" s="1309">
        <f>SUM(F57:F59)</f>
        <v>37529</v>
      </c>
      <c r="G60" s="1309">
        <f>SUM(G57:G59)</f>
        <v>56242</v>
      </c>
    </row>
    <row r="61" spans="1:7" hidden="1"/>
    <row r="62" spans="1:7" hidden="1"/>
    <row r="63" spans="1:7" hidden="1">
      <c r="B63" s="294" t="s">
        <v>552</v>
      </c>
      <c r="C63" s="1309">
        <v>31728</v>
      </c>
      <c r="D63" s="1309">
        <v>140003</v>
      </c>
      <c r="E63" s="1309">
        <v>171731</v>
      </c>
      <c r="F63" s="1309">
        <v>12945</v>
      </c>
      <c r="G63" s="1309">
        <v>26689</v>
      </c>
    </row>
    <row r="64" spans="1:7" hidden="1">
      <c r="B64" s="294" t="s">
        <v>553</v>
      </c>
      <c r="C64" s="1309">
        <v>7030</v>
      </c>
      <c r="D64" s="1309">
        <v>4669</v>
      </c>
      <c r="E64" s="1309">
        <f>D64+C64</f>
        <v>11699</v>
      </c>
      <c r="F64" s="1309">
        <v>7858</v>
      </c>
      <c r="G64" s="1309">
        <v>18690</v>
      </c>
    </row>
    <row r="65" spans="3:7" hidden="1">
      <c r="C65" s="1309">
        <f>SUM(C63:C64)</f>
        <v>38758</v>
      </c>
      <c r="D65" s="1309">
        <f>SUM(D63:D64)</f>
        <v>144672</v>
      </c>
      <c r="E65" s="1309">
        <f>SUM(E63:E64)</f>
        <v>183430</v>
      </c>
      <c r="F65" s="1309">
        <f>SUM(F63:F64)</f>
        <v>20803</v>
      </c>
      <c r="G65" s="1309">
        <f>SUM(G63:G64)</f>
        <v>45379</v>
      </c>
    </row>
    <row r="66" spans="3:7" hidden="1"/>
    <row r="67" spans="3:7" hidden="1"/>
    <row r="68" spans="3:7" hidden="1"/>
    <row r="69" spans="3:7" hidden="1"/>
    <row r="70" spans="3:7" hidden="1"/>
    <row r="71" spans="3:7" hidden="1"/>
    <row r="72" spans="3:7" hidden="1"/>
    <row r="73" spans="3:7" hidden="1"/>
    <row r="74" spans="3:7" hidden="1"/>
    <row r="75" spans="3:7" hidden="1"/>
    <row r="76" spans="3:7" hidden="1"/>
    <row r="77" spans="3:7" hidden="1"/>
    <row r="78" spans="3:7" hidden="1"/>
    <row r="79" spans="3:7" hidden="1"/>
    <row r="80" spans="3:7" hidden="1"/>
    <row r="81" hidden="1"/>
    <row r="82" hidden="1"/>
    <row r="83" hidden="1"/>
    <row r="84" hidden="1"/>
    <row r="85" hidden="1"/>
    <row r="86" hidden="1"/>
    <row r="87" hidden="1"/>
  </sheetData>
  <mergeCells count="1">
    <mergeCell ref="A49:B49"/>
  </mergeCells>
  <printOptions horizontalCentered="1" verticalCentered="1"/>
  <pageMargins left="0.7" right="0.7" top="1" bottom="1" header="0.5" footer="0.5"/>
  <pageSetup paperSize="9" scale="63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F9"/>
  <sheetViews>
    <sheetView showGridLines="0" rightToLeft="1" zoomScale="75" zoomScaleNormal="75" workbookViewId="0">
      <selection activeCell="U28" sqref="U28"/>
    </sheetView>
  </sheetViews>
  <sheetFormatPr defaultColWidth="7.7109375" defaultRowHeight="15.75"/>
  <cols>
    <col min="1" max="1" width="33.42578125" style="481" customWidth="1"/>
    <col min="2" max="2" width="11.7109375" style="481" customWidth="1"/>
    <col min="3" max="4" width="11" style="481" customWidth="1"/>
    <col min="5" max="5" width="11.28515625" style="481" customWidth="1"/>
    <col min="6" max="6" width="11.7109375" style="481" customWidth="1"/>
    <col min="7" max="256" width="7.7109375" style="481"/>
    <col min="257" max="257" width="33.42578125" style="481" customWidth="1"/>
    <col min="258" max="258" width="11.7109375" style="481" customWidth="1"/>
    <col min="259" max="260" width="11" style="481" customWidth="1"/>
    <col min="261" max="261" width="11.28515625" style="481" customWidth="1"/>
    <col min="262" max="262" width="11.7109375" style="481" customWidth="1"/>
    <col min="263" max="512" width="7.7109375" style="481"/>
    <col min="513" max="513" width="33.42578125" style="481" customWidth="1"/>
    <col min="514" max="514" width="11.7109375" style="481" customWidth="1"/>
    <col min="515" max="516" width="11" style="481" customWidth="1"/>
    <col min="517" max="517" width="11.28515625" style="481" customWidth="1"/>
    <col min="518" max="518" width="11.7109375" style="481" customWidth="1"/>
    <col min="519" max="768" width="7.7109375" style="481"/>
    <col min="769" max="769" width="33.42578125" style="481" customWidth="1"/>
    <col min="770" max="770" width="11.7109375" style="481" customWidth="1"/>
    <col min="771" max="772" width="11" style="481" customWidth="1"/>
    <col min="773" max="773" width="11.28515625" style="481" customWidth="1"/>
    <col min="774" max="774" width="11.7109375" style="481" customWidth="1"/>
    <col min="775" max="1024" width="7.7109375" style="481"/>
    <col min="1025" max="1025" width="33.42578125" style="481" customWidth="1"/>
    <col min="1026" max="1026" width="11.7109375" style="481" customWidth="1"/>
    <col min="1027" max="1028" width="11" style="481" customWidth="1"/>
    <col min="1029" max="1029" width="11.28515625" style="481" customWidth="1"/>
    <col min="1030" max="1030" width="11.7109375" style="481" customWidth="1"/>
    <col min="1031" max="1280" width="7.7109375" style="481"/>
    <col min="1281" max="1281" width="33.42578125" style="481" customWidth="1"/>
    <col min="1282" max="1282" width="11.7109375" style="481" customWidth="1"/>
    <col min="1283" max="1284" width="11" style="481" customWidth="1"/>
    <col min="1285" max="1285" width="11.28515625" style="481" customWidth="1"/>
    <col min="1286" max="1286" width="11.7109375" style="481" customWidth="1"/>
    <col min="1287" max="1536" width="7.7109375" style="481"/>
    <col min="1537" max="1537" width="33.42578125" style="481" customWidth="1"/>
    <col min="1538" max="1538" width="11.7109375" style="481" customWidth="1"/>
    <col min="1539" max="1540" width="11" style="481" customWidth="1"/>
    <col min="1541" max="1541" width="11.28515625" style="481" customWidth="1"/>
    <col min="1542" max="1542" width="11.7109375" style="481" customWidth="1"/>
    <col min="1543" max="1792" width="7.7109375" style="481"/>
    <col min="1793" max="1793" width="33.42578125" style="481" customWidth="1"/>
    <col min="1794" max="1794" width="11.7109375" style="481" customWidth="1"/>
    <col min="1795" max="1796" width="11" style="481" customWidth="1"/>
    <col min="1797" max="1797" width="11.28515625" style="481" customWidth="1"/>
    <col min="1798" max="1798" width="11.7109375" style="481" customWidth="1"/>
    <col min="1799" max="2048" width="7.7109375" style="481"/>
    <col min="2049" max="2049" width="33.42578125" style="481" customWidth="1"/>
    <col min="2050" max="2050" width="11.7109375" style="481" customWidth="1"/>
    <col min="2051" max="2052" width="11" style="481" customWidth="1"/>
    <col min="2053" max="2053" width="11.28515625" style="481" customWidth="1"/>
    <col min="2054" max="2054" width="11.7109375" style="481" customWidth="1"/>
    <col min="2055" max="2304" width="7.7109375" style="481"/>
    <col min="2305" max="2305" width="33.42578125" style="481" customWidth="1"/>
    <col min="2306" max="2306" width="11.7109375" style="481" customWidth="1"/>
    <col min="2307" max="2308" width="11" style="481" customWidth="1"/>
    <col min="2309" max="2309" width="11.28515625" style="481" customWidth="1"/>
    <col min="2310" max="2310" width="11.7109375" style="481" customWidth="1"/>
    <col min="2311" max="2560" width="7.7109375" style="481"/>
    <col min="2561" max="2561" width="33.42578125" style="481" customWidth="1"/>
    <col min="2562" max="2562" width="11.7109375" style="481" customWidth="1"/>
    <col min="2563" max="2564" width="11" style="481" customWidth="1"/>
    <col min="2565" max="2565" width="11.28515625" style="481" customWidth="1"/>
    <col min="2566" max="2566" width="11.7109375" style="481" customWidth="1"/>
    <col min="2567" max="2816" width="7.7109375" style="481"/>
    <col min="2817" max="2817" width="33.42578125" style="481" customWidth="1"/>
    <col min="2818" max="2818" width="11.7109375" style="481" customWidth="1"/>
    <col min="2819" max="2820" width="11" style="481" customWidth="1"/>
    <col min="2821" max="2821" width="11.28515625" style="481" customWidth="1"/>
    <col min="2822" max="2822" width="11.7109375" style="481" customWidth="1"/>
    <col min="2823" max="3072" width="7.7109375" style="481"/>
    <col min="3073" max="3073" width="33.42578125" style="481" customWidth="1"/>
    <col min="3074" max="3074" width="11.7109375" style="481" customWidth="1"/>
    <col min="3075" max="3076" width="11" style="481" customWidth="1"/>
    <col min="3077" max="3077" width="11.28515625" style="481" customWidth="1"/>
    <col min="3078" max="3078" width="11.7109375" style="481" customWidth="1"/>
    <col min="3079" max="3328" width="7.7109375" style="481"/>
    <col min="3329" max="3329" width="33.42578125" style="481" customWidth="1"/>
    <col min="3330" max="3330" width="11.7109375" style="481" customWidth="1"/>
    <col min="3331" max="3332" width="11" style="481" customWidth="1"/>
    <col min="3333" max="3333" width="11.28515625" style="481" customWidth="1"/>
    <col min="3334" max="3334" width="11.7109375" style="481" customWidth="1"/>
    <col min="3335" max="3584" width="7.7109375" style="481"/>
    <col min="3585" max="3585" width="33.42578125" style="481" customWidth="1"/>
    <col min="3586" max="3586" width="11.7109375" style="481" customWidth="1"/>
    <col min="3587" max="3588" width="11" style="481" customWidth="1"/>
    <col min="3589" max="3589" width="11.28515625" style="481" customWidth="1"/>
    <col min="3590" max="3590" width="11.7109375" style="481" customWidth="1"/>
    <col min="3591" max="3840" width="7.7109375" style="481"/>
    <col min="3841" max="3841" width="33.42578125" style="481" customWidth="1"/>
    <col min="3842" max="3842" width="11.7109375" style="481" customWidth="1"/>
    <col min="3843" max="3844" width="11" style="481" customWidth="1"/>
    <col min="3845" max="3845" width="11.28515625" style="481" customWidth="1"/>
    <col min="3846" max="3846" width="11.7109375" style="481" customWidth="1"/>
    <col min="3847" max="4096" width="7.7109375" style="481"/>
    <col min="4097" max="4097" width="33.42578125" style="481" customWidth="1"/>
    <col min="4098" max="4098" width="11.7109375" style="481" customWidth="1"/>
    <col min="4099" max="4100" width="11" style="481" customWidth="1"/>
    <col min="4101" max="4101" width="11.28515625" style="481" customWidth="1"/>
    <col min="4102" max="4102" width="11.7109375" style="481" customWidth="1"/>
    <col min="4103" max="4352" width="7.7109375" style="481"/>
    <col min="4353" max="4353" width="33.42578125" style="481" customWidth="1"/>
    <col min="4354" max="4354" width="11.7109375" style="481" customWidth="1"/>
    <col min="4355" max="4356" width="11" style="481" customWidth="1"/>
    <col min="4357" max="4357" width="11.28515625" style="481" customWidth="1"/>
    <col min="4358" max="4358" width="11.7109375" style="481" customWidth="1"/>
    <col min="4359" max="4608" width="7.7109375" style="481"/>
    <col min="4609" max="4609" width="33.42578125" style="481" customWidth="1"/>
    <col min="4610" max="4610" width="11.7109375" style="481" customWidth="1"/>
    <col min="4611" max="4612" width="11" style="481" customWidth="1"/>
    <col min="4613" max="4613" width="11.28515625" style="481" customWidth="1"/>
    <col min="4614" max="4614" width="11.7109375" style="481" customWidth="1"/>
    <col min="4615" max="4864" width="7.7109375" style="481"/>
    <col min="4865" max="4865" width="33.42578125" style="481" customWidth="1"/>
    <col min="4866" max="4866" width="11.7109375" style="481" customWidth="1"/>
    <col min="4867" max="4868" width="11" style="481" customWidth="1"/>
    <col min="4869" max="4869" width="11.28515625" style="481" customWidth="1"/>
    <col min="4870" max="4870" width="11.7109375" style="481" customWidth="1"/>
    <col min="4871" max="5120" width="7.7109375" style="481"/>
    <col min="5121" max="5121" width="33.42578125" style="481" customWidth="1"/>
    <col min="5122" max="5122" width="11.7109375" style="481" customWidth="1"/>
    <col min="5123" max="5124" width="11" style="481" customWidth="1"/>
    <col min="5125" max="5125" width="11.28515625" style="481" customWidth="1"/>
    <col min="5126" max="5126" width="11.7109375" style="481" customWidth="1"/>
    <col min="5127" max="5376" width="7.7109375" style="481"/>
    <col min="5377" max="5377" width="33.42578125" style="481" customWidth="1"/>
    <col min="5378" max="5378" width="11.7109375" style="481" customWidth="1"/>
    <col min="5379" max="5380" width="11" style="481" customWidth="1"/>
    <col min="5381" max="5381" width="11.28515625" style="481" customWidth="1"/>
    <col min="5382" max="5382" width="11.7109375" style="481" customWidth="1"/>
    <col min="5383" max="5632" width="7.7109375" style="481"/>
    <col min="5633" max="5633" width="33.42578125" style="481" customWidth="1"/>
    <col min="5634" max="5634" width="11.7109375" style="481" customWidth="1"/>
    <col min="5635" max="5636" width="11" style="481" customWidth="1"/>
    <col min="5637" max="5637" width="11.28515625" style="481" customWidth="1"/>
    <col min="5638" max="5638" width="11.7109375" style="481" customWidth="1"/>
    <col min="5639" max="5888" width="7.7109375" style="481"/>
    <col min="5889" max="5889" width="33.42578125" style="481" customWidth="1"/>
    <col min="5890" max="5890" width="11.7109375" style="481" customWidth="1"/>
    <col min="5891" max="5892" width="11" style="481" customWidth="1"/>
    <col min="5893" max="5893" width="11.28515625" style="481" customWidth="1"/>
    <col min="5894" max="5894" width="11.7109375" style="481" customWidth="1"/>
    <col min="5895" max="6144" width="7.7109375" style="481"/>
    <col min="6145" max="6145" width="33.42578125" style="481" customWidth="1"/>
    <col min="6146" max="6146" width="11.7109375" style="481" customWidth="1"/>
    <col min="6147" max="6148" width="11" style="481" customWidth="1"/>
    <col min="6149" max="6149" width="11.28515625" style="481" customWidth="1"/>
    <col min="6150" max="6150" width="11.7109375" style="481" customWidth="1"/>
    <col min="6151" max="6400" width="7.7109375" style="481"/>
    <col min="6401" max="6401" width="33.42578125" style="481" customWidth="1"/>
    <col min="6402" max="6402" width="11.7109375" style="481" customWidth="1"/>
    <col min="6403" max="6404" width="11" style="481" customWidth="1"/>
    <col min="6405" max="6405" width="11.28515625" style="481" customWidth="1"/>
    <col min="6406" max="6406" width="11.7109375" style="481" customWidth="1"/>
    <col min="6407" max="6656" width="7.7109375" style="481"/>
    <col min="6657" max="6657" width="33.42578125" style="481" customWidth="1"/>
    <col min="6658" max="6658" width="11.7109375" style="481" customWidth="1"/>
    <col min="6659" max="6660" width="11" style="481" customWidth="1"/>
    <col min="6661" max="6661" width="11.28515625" style="481" customWidth="1"/>
    <col min="6662" max="6662" width="11.7109375" style="481" customWidth="1"/>
    <col min="6663" max="6912" width="7.7109375" style="481"/>
    <col min="6913" max="6913" width="33.42578125" style="481" customWidth="1"/>
    <col min="6914" max="6914" width="11.7109375" style="481" customWidth="1"/>
    <col min="6915" max="6916" width="11" style="481" customWidth="1"/>
    <col min="6917" max="6917" width="11.28515625" style="481" customWidth="1"/>
    <col min="6918" max="6918" width="11.7109375" style="481" customWidth="1"/>
    <col min="6919" max="7168" width="7.7109375" style="481"/>
    <col min="7169" max="7169" width="33.42578125" style="481" customWidth="1"/>
    <col min="7170" max="7170" width="11.7109375" style="481" customWidth="1"/>
    <col min="7171" max="7172" width="11" style="481" customWidth="1"/>
    <col min="7173" max="7173" width="11.28515625" style="481" customWidth="1"/>
    <col min="7174" max="7174" width="11.7109375" style="481" customWidth="1"/>
    <col min="7175" max="7424" width="7.7109375" style="481"/>
    <col min="7425" max="7425" width="33.42578125" style="481" customWidth="1"/>
    <col min="7426" max="7426" width="11.7109375" style="481" customWidth="1"/>
    <col min="7427" max="7428" width="11" style="481" customWidth="1"/>
    <col min="7429" max="7429" width="11.28515625" style="481" customWidth="1"/>
    <col min="7430" max="7430" width="11.7109375" style="481" customWidth="1"/>
    <col min="7431" max="7680" width="7.7109375" style="481"/>
    <col min="7681" max="7681" width="33.42578125" style="481" customWidth="1"/>
    <col min="7682" max="7682" width="11.7109375" style="481" customWidth="1"/>
    <col min="7683" max="7684" width="11" style="481" customWidth="1"/>
    <col min="7685" max="7685" width="11.28515625" style="481" customWidth="1"/>
    <col min="7686" max="7686" width="11.7109375" style="481" customWidth="1"/>
    <col min="7687" max="7936" width="7.7109375" style="481"/>
    <col min="7937" max="7937" width="33.42578125" style="481" customWidth="1"/>
    <col min="7938" max="7938" width="11.7109375" style="481" customWidth="1"/>
    <col min="7939" max="7940" width="11" style="481" customWidth="1"/>
    <col min="7941" max="7941" width="11.28515625" style="481" customWidth="1"/>
    <col min="7942" max="7942" width="11.7109375" style="481" customWidth="1"/>
    <col min="7943" max="8192" width="7.7109375" style="481"/>
    <col min="8193" max="8193" width="33.42578125" style="481" customWidth="1"/>
    <col min="8194" max="8194" width="11.7109375" style="481" customWidth="1"/>
    <col min="8195" max="8196" width="11" style="481" customWidth="1"/>
    <col min="8197" max="8197" width="11.28515625" style="481" customWidth="1"/>
    <col min="8198" max="8198" width="11.7109375" style="481" customWidth="1"/>
    <col min="8199" max="8448" width="7.7109375" style="481"/>
    <col min="8449" max="8449" width="33.42578125" style="481" customWidth="1"/>
    <col min="8450" max="8450" width="11.7109375" style="481" customWidth="1"/>
    <col min="8451" max="8452" width="11" style="481" customWidth="1"/>
    <col min="8453" max="8453" width="11.28515625" style="481" customWidth="1"/>
    <col min="8454" max="8454" width="11.7109375" style="481" customWidth="1"/>
    <col min="8455" max="8704" width="7.7109375" style="481"/>
    <col min="8705" max="8705" width="33.42578125" style="481" customWidth="1"/>
    <col min="8706" max="8706" width="11.7109375" style="481" customWidth="1"/>
    <col min="8707" max="8708" width="11" style="481" customWidth="1"/>
    <col min="8709" max="8709" width="11.28515625" style="481" customWidth="1"/>
    <col min="8710" max="8710" width="11.7109375" style="481" customWidth="1"/>
    <col min="8711" max="8960" width="7.7109375" style="481"/>
    <col min="8961" max="8961" width="33.42578125" style="481" customWidth="1"/>
    <col min="8962" max="8962" width="11.7109375" style="481" customWidth="1"/>
    <col min="8963" max="8964" width="11" style="481" customWidth="1"/>
    <col min="8965" max="8965" width="11.28515625" style="481" customWidth="1"/>
    <col min="8966" max="8966" width="11.7109375" style="481" customWidth="1"/>
    <col min="8967" max="9216" width="7.7109375" style="481"/>
    <col min="9217" max="9217" width="33.42578125" style="481" customWidth="1"/>
    <col min="9218" max="9218" width="11.7109375" style="481" customWidth="1"/>
    <col min="9219" max="9220" width="11" style="481" customWidth="1"/>
    <col min="9221" max="9221" width="11.28515625" style="481" customWidth="1"/>
    <col min="9222" max="9222" width="11.7109375" style="481" customWidth="1"/>
    <col min="9223" max="9472" width="7.7109375" style="481"/>
    <col min="9473" max="9473" width="33.42578125" style="481" customWidth="1"/>
    <col min="9474" max="9474" width="11.7109375" style="481" customWidth="1"/>
    <col min="9475" max="9476" width="11" style="481" customWidth="1"/>
    <col min="9477" max="9477" width="11.28515625" style="481" customWidth="1"/>
    <col min="9478" max="9478" width="11.7109375" style="481" customWidth="1"/>
    <col min="9479" max="9728" width="7.7109375" style="481"/>
    <col min="9729" max="9729" width="33.42578125" style="481" customWidth="1"/>
    <col min="9730" max="9730" width="11.7109375" style="481" customWidth="1"/>
    <col min="9731" max="9732" width="11" style="481" customWidth="1"/>
    <col min="9733" max="9733" width="11.28515625" style="481" customWidth="1"/>
    <col min="9734" max="9734" width="11.7109375" style="481" customWidth="1"/>
    <col min="9735" max="9984" width="7.7109375" style="481"/>
    <col min="9985" max="9985" width="33.42578125" style="481" customWidth="1"/>
    <col min="9986" max="9986" width="11.7109375" style="481" customWidth="1"/>
    <col min="9987" max="9988" width="11" style="481" customWidth="1"/>
    <col min="9989" max="9989" width="11.28515625" style="481" customWidth="1"/>
    <col min="9990" max="9990" width="11.7109375" style="481" customWidth="1"/>
    <col min="9991" max="10240" width="7.7109375" style="481"/>
    <col min="10241" max="10241" width="33.42578125" style="481" customWidth="1"/>
    <col min="10242" max="10242" width="11.7109375" style="481" customWidth="1"/>
    <col min="10243" max="10244" width="11" style="481" customWidth="1"/>
    <col min="10245" max="10245" width="11.28515625" style="481" customWidth="1"/>
    <col min="10246" max="10246" width="11.7109375" style="481" customWidth="1"/>
    <col min="10247" max="10496" width="7.7109375" style="481"/>
    <col min="10497" max="10497" width="33.42578125" style="481" customWidth="1"/>
    <col min="10498" max="10498" width="11.7109375" style="481" customWidth="1"/>
    <col min="10499" max="10500" width="11" style="481" customWidth="1"/>
    <col min="10501" max="10501" width="11.28515625" style="481" customWidth="1"/>
    <col min="10502" max="10502" width="11.7109375" style="481" customWidth="1"/>
    <col min="10503" max="10752" width="7.7109375" style="481"/>
    <col min="10753" max="10753" width="33.42578125" style="481" customWidth="1"/>
    <col min="10754" max="10754" width="11.7109375" style="481" customWidth="1"/>
    <col min="10755" max="10756" width="11" style="481" customWidth="1"/>
    <col min="10757" max="10757" width="11.28515625" style="481" customWidth="1"/>
    <col min="10758" max="10758" width="11.7109375" style="481" customWidth="1"/>
    <col min="10759" max="11008" width="7.7109375" style="481"/>
    <col min="11009" max="11009" width="33.42578125" style="481" customWidth="1"/>
    <col min="11010" max="11010" width="11.7109375" style="481" customWidth="1"/>
    <col min="11011" max="11012" width="11" style="481" customWidth="1"/>
    <col min="11013" max="11013" width="11.28515625" style="481" customWidth="1"/>
    <col min="11014" max="11014" width="11.7109375" style="481" customWidth="1"/>
    <col min="11015" max="11264" width="7.7109375" style="481"/>
    <col min="11265" max="11265" width="33.42578125" style="481" customWidth="1"/>
    <col min="11266" max="11266" width="11.7109375" style="481" customWidth="1"/>
    <col min="11267" max="11268" width="11" style="481" customWidth="1"/>
    <col min="11269" max="11269" width="11.28515625" style="481" customWidth="1"/>
    <col min="11270" max="11270" width="11.7109375" style="481" customWidth="1"/>
    <col min="11271" max="11520" width="7.7109375" style="481"/>
    <col min="11521" max="11521" width="33.42578125" style="481" customWidth="1"/>
    <col min="11522" max="11522" width="11.7109375" style="481" customWidth="1"/>
    <col min="11523" max="11524" width="11" style="481" customWidth="1"/>
    <col min="11525" max="11525" width="11.28515625" style="481" customWidth="1"/>
    <col min="11526" max="11526" width="11.7109375" style="481" customWidth="1"/>
    <col min="11527" max="11776" width="7.7109375" style="481"/>
    <col min="11777" max="11777" width="33.42578125" style="481" customWidth="1"/>
    <col min="11778" max="11778" width="11.7109375" style="481" customWidth="1"/>
    <col min="11779" max="11780" width="11" style="481" customWidth="1"/>
    <col min="11781" max="11781" width="11.28515625" style="481" customWidth="1"/>
    <col min="11782" max="11782" width="11.7109375" style="481" customWidth="1"/>
    <col min="11783" max="12032" width="7.7109375" style="481"/>
    <col min="12033" max="12033" width="33.42578125" style="481" customWidth="1"/>
    <col min="12034" max="12034" width="11.7109375" style="481" customWidth="1"/>
    <col min="12035" max="12036" width="11" style="481" customWidth="1"/>
    <col min="12037" max="12037" width="11.28515625" style="481" customWidth="1"/>
    <col min="12038" max="12038" width="11.7109375" style="481" customWidth="1"/>
    <col min="12039" max="12288" width="7.7109375" style="481"/>
    <col min="12289" max="12289" width="33.42578125" style="481" customWidth="1"/>
    <col min="12290" max="12290" width="11.7109375" style="481" customWidth="1"/>
    <col min="12291" max="12292" width="11" style="481" customWidth="1"/>
    <col min="12293" max="12293" width="11.28515625" style="481" customWidth="1"/>
    <col min="12294" max="12294" width="11.7109375" style="481" customWidth="1"/>
    <col min="12295" max="12544" width="7.7109375" style="481"/>
    <col min="12545" max="12545" width="33.42578125" style="481" customWidth="1"/>
    <col min="12546" max="12546" width="11.7109375" style="481" customWidth="1"/>
    <col min="12547" max="12548" width="11" style="481" customWidth="1"/>
    <col min="12549" max="12549" width="11.28515625" style="481" customWidth="1"/>
    <col min="12550" max="12550" width="11.7109375" style="481" customWidth="1"/>
    <col min="12551" max="12800" width="7.7109375" style="481"/>
    <col min="12801" max="12801" width="33.42578125" style="481" customWidth="1"/>
    <col min="12802" max="12802" width="11.7109375" style="481" customWidth="1"/>
    <col min="12803" max="12804" width="11" style="481" customWidth="1"/>
    <col min="12805" max="12805" width="11.28515625" style="481" customWidth="1"/>
    <col min="12806" max="12806" width="11.7109375" style="481" customWidth="1"/>
    <col min="12807" max="13056" width="7.7109375" style="481"/>
    <col min="13057" max="13057" width="33.42578125" style="481" customWidth="1"/>
    <col min="13058" max="13058" width="11.7109375" style="481" customWidth="1"/>
    <col min="13059" max="13060" width="11" style="481" customWidth="1"/>
    <col min="13061" max="13061" width="11.28515625" style="481" customWidth="1"/>
    <col min="13062" max="13062" width="11.7109375" style="481" customWidth="1"/>
    <col min="13063" max="13312" width="7.7109375" style="481"/>
    <col min="13313" max="13313" width="33.42578125" style="481" customWidth="1"/>
    <col min="13314" max="13314" width="11.7109375" style="481" customWidth="1"/>
    <col min="13315" max="13316" width="11" style="481" customWidth="1"/>
    <col min="13317" max="13317" width="11.28515625" style="481" customWidth="1"/>
    <col min="13318" max="13318" width="11.7109375" style="481" customWidth="1"/>
    <col min="13319" max="13568" width="7.7109375" style="481"/>
    <col min="13569" max="13569" width="33.42578125" style="481" customWidth="1"/>
    <col min="13570" max="13570" width="11.7109375" style="481" customWidth="1"/>
    <col min="13571" max="13572" width="11" style="481" customWidth="1"/>
    <col min="13573" max="13573" width="11.28515625" style="481" customWidth="1"/>
    <col min="13574" max="13574" width="11.7109375" style="481" customWidth="1"/>
    <col min="13575" max="13824" width="7.7109375" style="481"/>
    <col min="13825" max="13825" width="33.42578125" style="481" customWidth="1"/>
    <col min="13826" max="13826" width="11.7109375" style="481" customWidth="1"/>
    <col min="13827" max="13828" width="11" style="481" customWidth="1"/>
    <col min="13829" max="13829" width="11.28515625" style="481" customWidth="1"/>
    <col min="13830" max="13830" width="11.7109375" style="481" customWidth="1"/>
    <col min="13831" max="14080" width="7.7109375" style="481"/>
    <col min="14081" max="14081" width="33.42578125" style="481" customWidth="1"/>
    <col min="14082" max="14082" width="11.7109375" style="481" customWidth="1"/>
    <col min="14083" max="14084" width="11" style="481" customWidth="1"/>
    <col min="14085" max="14085" width="11.28515625" style="481" customWidth="1"/>
    <col min="14086" max="14086" width="11.7109375" style="481" customWidth="1"/>
    <col min="14087" max="14336" width="7.7109375" style="481"/>
    <col min="14337" max="14337" width="33.42578125" style="481" customWidth="1"/>
    <col min="14338" max="14338" width="11.7109375" style="481" customWidth="1"/>
    <col min="14339" max="14340" width="11" style="481" customWidth="1"/>
    <col min="14341" max="14341" width="11.28515625" style="481" customWidth="1"/>
    <col min="14342" max="14342" width="11.7109375" style="481" customWidth="1"/>
    <col min="14343" max="14592" width="7.7109375" style="481"/>
    <col min="14593" max="14593" width="33.42578125" style="481" customWidth="1"/>
    <col min="14594" max="14594" width="11.7109375" style="481" customWidth="1"/>
    <col min="14595" max="14596" width="11" style="481" customWidth="1"/>
    <col min="14597" max="14597" width="11.28515625" style="481" customWidth="1"/>
    <col min="14598" max="14598" width="11.7109375" style="481" customWidth="1"/>
    <col min="14599" max="14848" width="7.7109375" style="481"/>
    <col min="14849" max="14849" width="33.42578125" style="481" customWidth="1"/>
    <col min="14850" max="14850" width="11.7109375" style="481" customWidth="1"/>
    <col min="14851" max="14852" width="11" style="481" customWidth="1"/>
    <col min="14853" max="14853" width="11.28515625" style="481" customWidth="1"/>
    <col min="14854" max="14854" width="11.7109375" style="481" customWidth="1"/>
    <col min="14855" max="15104" width="7.7109375" style="481"/>
    <col min="15105" max="15105" width="33.42578125" style="481" customWidth="1"/>
    <col min="15106" max="15106" width="11.7109375" style="481" customWidth="1"/>
    <col min="15107" max="15108" width="11" style="481" customWidth="1"/>
    <col min="15109" max="15109" width="11.28515625" style="481" customWidth="1"/>
    <col min="15110" max="15110" width="11.7109375" style="481" customWidth="1"/>
    <col min="15111" max="15360" width="7.7109375" style="481"/>
    <col min="15361" max="15361" width="33.42578125" style="481" customWidth="1"/>
    <col min="15362" max="15362" width="11.7109375" style="481" customWidth="1"/>
    <col min="15363" max="15364" width="11" style="481" customWidth="1"/>
    <col min="15365" max="15365" width="11.28515625" style="481" customWidth="1"/>
    <col min="15366" max="15366" width="11.7109375" style="481" customWidth="1"/>
    <col min="15367" max="15616" width="7.7109375" style="481"/>
    <col min="15617" max="15617" width="33.42578125" style="481" customWidth="1"/>
    <col min="15618" max="15618" width="11.7109375" style="481" customWidth="1"/>
    <col min="15619" max="15620" width="11" style="481" customWidth="1"/>
    <col min="15621" max="15621" width="11.28515625" style="481" customWidth="1"/>
    <col min="15622" max="15622" width="11.7109375" style="481" customWidth="1"/>
    <col min="15623" max="15872" width="7.7109375" style="481"/>
    <col min="15873" max="15873" width="33.42578125" style="481" customWidth="1"/>
    <col min="15874" max="15874" width="11.7109375" style="481" customWidth="1"/>
    <col min="15875" max="15876" width="11" style="481" customWidth="1"/>
    <col min="15877" max="15877" width="11.28515625" style="481" customWidth="1"/>
    <col min="15878" max="15878" width="11.7109375" style="481" customWidth="1"/>
    <col min="15879" max="16128" width="7.7109375" style="481"/>
    <col min="16129" max="16129" width="33.42578125" style="481" customWidth="1"/>
    <col min="16130" max="16130" width="11.7109375" style="481" customWidth="1"/>
    <col min="16131" max="16132" width="11" style="481" customWidth="1"/>
    <col min="16133" max="16133" width="11.28515625" style="481" customWidth="1"/>
    <col min="16134" max="16134" width="11.7109375" style="481" customWidth="1"/>
    <col min="16135" max="16384" width="7.7109375" style="481"/>
  </cols>
  <sheetData>
    <row r="1" spans="1:6">
      <c r="A1" s="784" t="s">
        <v>1181</v>
      </c>
      <c r="B1" s="784"/>
      <c r="C1" s="784"/>
      <c r="D1" s="784"/>
      <c r="E1" s="784"/>
      <c r="F1" s="784"/>
    </row>
    <row r="2" spans="1:6">
      <c r="A2" s="784" t="s">
        <v>1182</v>
      </c>
      <c r="B2" s="784"/>
      <c r="C2" s="784"/>
      <c r="D2" s="784"/>
      <c r="E2" s="784"/>
      <c r="F2" s="784"/>
    </row>
    <row r="3" spans="1:6">
      <c r="A3" s="481" t="s">
        <v>1183</v>
      </c>
      <c r="F3" s="482" t="s">
        <v>1184</v>
      </c>
    </row>
    <row r="4" spans="1:6" ht="54.95" customHeight="1">
      <c r="A4" s="34" t="s">
        <v>1113</v>
      </c>
      <c r="B4" s="485" t="s">
        <v>1185</v>
      </c>
      <c r="C4" s="485"/>
      <c r="D4" s="485"/>
      <c r="E4" s="485"/>
      <c r="F4" s="486" t="s">
        <v>56</v>
      </c>
    </row>
    <row r="5" spans="1:6" ht="54.95" customHeight="1">
      <c r="A5" s="1312" t="s">
        <v>212</v>
      </c>
      <c r="B5" s="1564" t="s">
        <v>1553</v>
      </c>
      <c r="C5" s="1564" t="s">
        <v>1554</v>
      </c>
      <c r="D5" s="1564" t="s">
        <v>1555</v>
      </c>
      <c r="E5" s="1564" t="s">
        <v>1556</v>
      </c>
      <c r="F5" s="1564" t="s">
        <v>1557</v>
      </c>
    </row>
    <row r="6" spans="1:6" ht="50.1" customHeight="1">
      <c r="A6" s="1313" t="s">
        <v>1186</v>
      </c>
      <c r="B6" s="1314">
        <v>6482062</v>
      </c>
      <c r="C6" s="1314">
        <v>6175607</v>
      </c>
      <c r="D6" s="1314">
        <v>6330489</v>
      </c>
      <c r="E6" s="1314">
        <v>5384259</v>
      </c>
      <c r="F6" s="1314">
        <v>4341350</v>
      </c>
    </row>
    <row r="7" spans="1:6" ht="50.1" customHeight="1">
      <c r="A7" s="1315" t="s">
        <v>1187</v>
      </c>
      <c r="B7" s="1314">
        <v>337996</v>
      </c>
      <c r="C7" s="1314">
        <v>345080</v>
      </c>
      <c r="D7" s="1314">
        <v>354633</v>
      </c>
      <c r="E7" s="1314">
        <v>248793</v>
      </c>
      <c r="F7" s="1314">
        <v>300593</v>
      </c>
    </row>
    <row r="8" spans="1:6" ht="50.1" customHeight="1">
      <c r="A8" s="1316" t="s">
        <v>1188</v>
      </c>
      <c r="B8" s="1317">
        <v>423829</v>
      </c>
      <c r="C8" s="1317">
        <v>406027</v>
      </c>
      <c r="D8" s="1317">
        <v>421580</v>
      </c>
      <c r="E8" s="1317">
        <v>401768</v>
      </c>
      <c r="F8" s="1317">
        <v>451835</v>
      </c>
    </row>
    <row r="9" spans="1:6">
      <c r="A9" s="1318"/>
    </row>
  </sheetData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:E33"/>
  <sheetViews>
    <sheetView showGridLines="0" rightToLeft="1" view="pageBreakPreview" topLeftCell="A7" zoomScale="75" zoomScaleNormal="75" zoomScaleSheetLayoutView="75" workbookViewId="0">
      <selection activeCell="U28" sqref="U28"/>
    </sheetView>
  </sheetViews>
  <sheetFormatPr defaultRowHeight="12.75"/>
  <cols>
    <col min="1" max="1" width="36.28515625" style="650" customWidth="1"/>
    <col min="2" max="2" width="13.28515625" style="650" customWidth="1"/>
    <col min="3" max="3" width="14.28515625" style="650" customWidth="1"/>
    <col min="4" max="4" width="13.28515625" style="650" customWidth="1"/>
    <col min="5" max="5" width="14.42578125" style="650" customWidth="1"/>
    <col min="6" max="256" width="9" style="650"/>
    <col min="257" max="257" width="36.28515625" style="650" customWidth="1"/>
    <col min="258" max="258" width="13.28515625" style="650" customWidth="1"/>
    <col min="259" max="259" width="14.28515625" style="650" customWidth="1"/>
    <col min="260" max="260" width="13.28515625" style="650" customWidth="1"/>
    <col min="261" max="261" width="14.42578125" style="650" customWidth="1"/>
    <col min="262" max="512" width="9" style="650"/>
    <col min="513" max="513" width="36.28515625" style="650" customWidth="1"/>
    <col min="514" max="514" width="13.28515625" style="650" customWidth="1"/>
    <col min="515" max="515" width="14.28515625" style="650" customWidth="1"/>
    <col min="516" max="516" width="13.28515625" style="650" customWidth="1"/>
    <col min="517" max="517" width="14.42578125" style="650" customWidth="1"/>
    <col min="518" max="768" width="9" style="650"/>
    <col min="769" max="769" width="36.28515625" style="650" customWidth="1"/>
    <col min="770" max="770" width="13.28515625" style="650" customWidth="1"/>
    <col min="771" max="771" width="14.28515625" style="650" customWidth="1"/>
    <col min="772" max="772" width="13.28515625" style="650" customWidth="1"/>
    <col min="773" max="773" width="14.42578125" style="650" customWidth="1"/>
    <col min="774" max="1024" width="9" style="650"/>
    <col min="1025" max="1025" width="36.28515625" style="650" customWidth="1"/>
    <col min="1026" max="1026" width="13.28515625" style="650" customWidth="1"/>
    <col min="1027" max="1027" width="14.28515625" style="650" customWidth="1"/>
    <col min="1028" max="1028" width="13.28515625" style="650" customWidth="1"/>
    <col min="1029" max="1029" width="14.42578125" style="650" customWidth="1"/>
    <col min="1030" max="1280" width="9" style="650"/>
    <col min="1281" max="1281" width="36.28515625" style="650" customWidth="1"/>
    <col min="1282" max="1282" width="13.28515625" style="650" customWidth="1"/>
    <col min="1283" max="1283" width="14.28515625" style="650" customWidth="1"/>
    <col min="1284" max="1284" width="13.28515625" style="650" customWidth="1"/>
    <col min="1285" max="1285" width="14.42578125" style="650" customWidth="1"/>
    <col min="1286" max="1536" width="9" style="650"/>
    <col min="1537" max="1537" width="36.28515625" style="650" customWidth="1"/>
    <col min="1538" max="1538" width="13.28515625" style="650" customWidth="1"/>
    <col min="1539" max="1539" width="14.28515625" style="650" customWidth="1"/>
    <col min="1540" max="1540" width="13.28515625" style="650" customWidth="1"/>
    <col min="1541" max="1541" width="14.42578125" style="650" customWidth="1"/>
    <col min="1542" max="1792" width="9" style="650"/>
    <col min="1793" max="1793" width="36.28515625" style="650" customWidth="1"/>
    <col min="1794" max="1794" width="13.28515625" style="650" customWidth="1"/>
    <col min="1795" max="1795" width="14.28515625" style="650" customWidth="1"/>
    <col min="1796" max="1796" width="13.28515625" style="650" customWidth="1"/>
    <col min="1797" max="1797" width="14.42578125" style="650" customWidth="1"/>
    <col min="1798" max="2048" width="9" style="650"/>
    <col min="2049" max="2049" width="36.28515625" style="650" customWidth="1"/>
    <col min="2050" max="2050" width="13.28515625" style="650" customWidth="1"/>
    <col min="2051" max="2051" width="14.28515625" style="650" customWidth="1"/>
    <col min="2052" max="2052" width="13.28515625" style="650" customWidth="1"/>
    <col min="2053" max="2053" width="14.42578125" style="650" customWidth="1"/>
    <col min="2054" max="2304" width="9" style="650"/>
    <col min="2305" max="2305" width="36.28515625" style="650" customWidth="1"/>
    <col min="2306" max="2306" width="13.28515625" style="650" customWidth="1"/>
    <col min="2307" max="2307" width="14.28515625" style="650" customWidth="1"/>
    <col min="2308" max="2308" width="13.28515625" style="650" customWidth="1"/>
    <col min="2309" max="2309" width="14.42578125" style="650" customWidth="1"/>
    <col min="2310" max="2560" width="9" style="650"/>
    <col min="2561" max="2561" width="36.28515625" style="650" customWidth="1"/>
    <col min="2562" max="2562" width="13.28515625" style="650" customWidth="1"/>
    <col min="2563" max="2563" width="14.28515625" style="650" customWidth="1"/>
    <col min="2564" max="2564" width="13.28515625" style="650" customWidth="1"/>
    <col min="2565" max="2565" width="14.42578125" style="650" customWidth="1"/>
    <col min="2566" max="2816" width="9" style="650"/>
    <col min="2817" max="2817" width="36.28515625" style="650" customWidth="1"/>
    <col min="2818" max="2818" width="13.28515625" style="650" customWidth="1"/>
    <col min="2819" max="2819" width="14.28515625" style="650" customWidth="1"/>
    <col min="2820" max="2820" width="13.28515625" style="650" customWidth="1"/>
    <col min="2821" max="2821" width="14.42578125" style="650" customWidth="1"/>
    <col min="2822" max="3072" width="9" style="650"/>
    <col min="3073" max="3073" width="36.28515625" style="650" customWidth="1"/>
    <col min="3074" max="3074" width="13.28515625" style="650" customWidth="1"/>
    <col min="3075" max="3075" width="14.28515625" style="650" customWidth="1"/>
    <col min="3076" max="3076" width="13.28515625" style="650" customWidth="1"/>
    <col min="3077" max="3077" width="14.42578125" style="650" customWidth="1"/>
    <col min="3078" max="3328" width="9" style="650"/>
    <col min="3329" max="3329" width="36.28515625" style="650" customWidth="1"/>
    <col min="3330" max="3330" width="13.28515625" style="650" customWidth="1"/>
    <col min="3331" max="3331" width="14.28515625" style="650" customWidth="1"/>
    <col min="3332" max="3332" width="13.28515625" style="650" customWidth="1"/>
    <col min="3333" max="3333" width="14.42578125" style="650" customWidth="1"/>
    <col min="3334" max="3584" width="9" style="650"/>
    <col min="3585" max="3585" width="36.28515625" style="650" customWidth="1"/>
    <col min="3586" max="3586" width="13.28515625" style="650" customWidth="1"/>
    <col min="3587" max="3587" width="14.28515625" style="650" customWidth="1"/>
    <col min="3588" max="3588" width="13.28515625" style="650" customWidth="1"/>
    <col min="3589" max="3589" width="14.42578125" style="650" customWidth="1"/>
    <col min="3590" max="3840" width="9" style="650"/>
    <col min="3841" max="3841" width="36.28515625" style="650" customWidth="1"/>
    <col min="3842" max="3842" width="13.28515625" style="650" customWidth="1"/>
    <col min="3843" max="3843" width="14.28515625" style="650" customWidth="1"/>
    <col min="3844" max="3844" width="13.28515625" style="650" customWidth="1"/>
    <col min="3845" max="3845" width="14.42578125" style="650" customWidth="1"/>
    <col min="3846" max="4096" width="9" style="650"/>
    <col min="4097" max="4097" width="36.28515625" style="650" customWidth="1"/>
    <col min="4098" max="4098" width="13.28515625" style="650" customWidth="1"/>
    <col min="4099" max="4099" width="14.28515625" style="650" customWidth="1"/>
    <col min="4100" max="4100" width="13.28515625" style="650" customWidth="1"/>
    <col min="4101" max="4101" width="14.42578125" style="650" customWidth="1"/>
    <col min="4102" max="4352" width="9" style="650"/>
    <col min="4353" max="4353" width="36.28515625" style="650" customWidth="1"/>
    <col min="4354" max="4354" width="13.28515625" style="650" customWidth="1"/>
    <col min="4355" max="4355" width="14.28515625" style="650" customWidth="1"/>
    <col min="4356" max="4356" width="13.28515625" style="650" customWidth="1"/>
    <col min="4357" max="4357" width="14.42578125" style="650" customWidth="1"/>
    <col min="4358" max="4608" width="9" style="650"/>
    <col min="4609" max="4609" width="36.28515625" style="650" customWidth="1"/>
    <col min="4610" max="4610" width="13.28515625" style="650" customWidth="1"/>
    <col min="4611" max="4611" width="14.28515625" style="650" customWidth="1"/>
    <col min="4612" max="4612" width="13.28515625" style="650" customWidth="1"/>
    <col min="4613" max="4613" width="14.42578125" style="650" customWidth="1"/>
    <col min="4614" max="4864" width="9" style="650"/>
    <col min="4865" max="4865" width="36.28515625" style="650" customWidth="1"/>
    <col min="4866" max="4866" width="13.28515625" style="650" customWidth="1"/>
    <col min="4867" max="4867" width="14.28515625" style="650" customWidth="1"/>
    <col min="4868" max="4868" width="13.28515625" style="650" customWidth="1"/>
    <col min="4869" max="4869" width="14.42578125" style="650" customWidth="1"/>
    <col min="4870" max="5120" width="9" style="650"/>
    <col min="5121" max="5121" width="36.28515625" style="650" customWidth="1"/>
    <col min="5122" max="5122" width="13.28515625" style="650" customWidth="1"/>
    <col min="5123" max="5123" width="14.28515625" style="650" customWidth="1"/>
    <col min="5124" max="5124" width="13.28515625" style="650" customWidth="1"/>
    <col min="5125" max="5125" width="14.42578125" style="650" customWidth="1"/>
    <col min="5126" max="5376" width="9" style="650"/>
    <col min="5377" max="5377" width="36.28515625" style="650" customWidth="1"/>
    <col min="5378" max="5378" width="13.28515625" style="650" customWidth="1"/>
    <col min="5379" max="5379" width="14.28515625" style="650" customWidth="1"/>
    <col min="5380" max="5380" width="13.28515625" style="650" customWidth="1"/>
    <col min="5381" max="5381" width="14.42578125" style="650" customWidth="1"/>
    <col min="5382" max="5632" width="9" style="650"/>
    <col min="5633" max="5633" width="36.28515625" style="650" customWidth="1"/>
    <col min="5634" max="5634" width="13.28515625" style="650" customWidth="1"/>
    <col min="5635" max="5635" width="14.28515625" style="650" customWidth="1"/>
    <col min="5636" max="5636" width="13.28515625" style="650" customWidth="1"/>
    <col min="5637" max="5637" width="14.42578125" style="650" customWidth="1"/>
    <col min="5638" max="5888" width="9" style="650"/>
    <col min="5889" max="5889" width="36.28515625" style="650" customWidth="1"/>
    <col min="5890" max="5890" width="13.28515625" style="650" customWidth="1"/>
    <col min="5891" max="5891" width="14.28515625" style="650" customWidth="1"/>
    <col min="5892" max="5892" width="13.28515625" style="650" customWidth="1"/>
    <col min="5893" max="5893" width="14.42578125" style="650" customWidth="1"/>
    <col min="5894" max="6144" width="9" style="650"/>
    <col min="6145" max="6145" width="36.28515625" style="650" customWidth="1"/>
    <col min="6146" max="6146" width="13.28515625" style="650" customWidth="1"/>
    <col min="6147" max="6147" width="14.28515625" style="650" customWidth="1"/>
    <col min="6148" max="6148" width="13.28515625" style="650" customWidth="1"/>
    <col min="6149" max="6149" width="14.42578125" style="650" customWidth="1"/>
    <col min="6150" max="6400" width="9" style="650"/>
    <col min="6401" max="6401" width="36.28515625" style="650" customWidth="1"/>
    <col min="6402" max="6402" width="13.28515625" style="650" customWidth="1"/>
    <col min="6403" max="6403" width="14.28515625" style="650" customWidth="1"/>
    <col min="6404" max="6404" width="13.28515625" style="650" customWidth="1"/>
    <col min="6405" max="6405" width="14.42578125" style="650" customWidth="1"/>
    <col min="6406" max="6656" width="9" style="650"/>
    <col min="6657" max="6657" width="36.28515625" style="650" customWidth="1"/>
    <col min="6658" max="6658" width="13.28515625" style="650" customWidth="1"/>
    <col min="6659" max="6659" width="14.28515625" style="650" customWidth="1"/>
    <col min="6660" max="6660" width="13.28515625" style="650" customWidth="1"/>
    <col min="6661" max="6661" width="14.42578125" style="650" customWidth="1"/>
    <col min="6662" max="6912" width="9" style="650"/>
    <col min="6913" max="6913" width="36.28515625" style="650" customWidth="1"/>
    <col min="6914" max="6914" width="13.28515625" style="650" customWidth="1"/>
    <col min="6915" max="6915" width="14.28515625" style="650" customWidth="1"/>
    <col min="6916" max="6916" width="13.28515625" style="650" customWidth="1"/>
    <col min="6917" max="6917" width="14.42578125" style="650" customWidth="1"/>
    <col min="6918" max="7168" width="9" style="650"/>
    <col min="7169" max="7169" width="36.28515625" style="650" customWidth="1"/>
    <col min="7170" max="7170" width="13.28515625" style="650" customWidth="1"/>
    <col min="7171" max="7171" width="14.28515625" style="650" customWidth="1"/>
    <col min="7172" max="7172" width="13.28515625" style="650" customWidth="1"/>
    <col min="7173" max="7173" width="14.42578125" style="650" customWidth="1"/>
    <col min="7174" max="7424" width="9" style="650"/>
    <col min="7425" max="7425" width="36.28515625" style="650" customWidth="1"/>
    <col min="7426" max="7426" width="13.28515625" style="650" customWidth="1"/>
    <col min="7427" max="7427" width="14.28515625" style="650" customWidth="1"/>
    <col min="7428" max="7428" width="13.28515625" style="650" customWidth="1"/>
    <col min="7429" max="7429" width="14.42578125" style="650" customWidth="1"/>
    <col min="7430" max="7680" width="9" style="650"/>
    <col min="7681" max="7681" width="36.28515625" style="650" customWidth="1"/>
    <col min="7682" max="7682" width="13.28515625" style="650" customWidth="1"/>
    <col min="7683" max="7683" width="14.28515625" style="650" customWidth="1"/>
    <col min="7684" max="7684" width="13.28515625" style="650" customWidth="1"/>
    <col min="7685" max="7685" width="14.42578125" style="650" customWidth="1"/>
    <col min="7686" max="7936" width="9" style="650"/>
    <col min="7937" max="7937" width="36.28515625" style="650" customWidth="1"/>
    <col min="7938" max="7938" width="13.28515625" style="650" customWidth="1"/>
    <col min="7939" max="7939" width="14.28515625" style="650" customWidth="1"/>
    <col min="7940" max="7940" width="13.28515625" style="650" customWidth="1"/>
    <col min="7941" max="7941" width="14.42578125" style="650" customWidth="1"/>
    <col min="7942" max="8192" width="9" style="650"/>
    <col min="8193" max="8193" width="36.28515625" style="650" customWidth="1"/>
    <col min="8194" max="8194" width="13.28515625" style="650" customWidth="1"/>
    <col min="8195" max="8195" width="14.28515625" style="650" customWidth="1"/>
    <col min="8196" max="8196" width="13.28515625" style="650" customWidth="1"/>
    <col min="8197" max="8197" width="14.42578125" style="650" customWidth="1"/>
    <col min="8198" max="8448" width="9" style="650"/>
    <col min="8449" max="8449" width="36.28515625" style="650" customWidth="1"/>
    <col min="8450" max="8450" width="13.28515625" style="650" customWidth="1"/>
    <col min="8451" max="8451" width="14.28515625" style="650" customWidth="1"/>
    <col min="8452" max="8452" width="13.28515625" style="650" customWidth="1"/>
    <col min="8453" max="8453" width="14.42578125" style="650" customWidth="1"/>
    <col min="8454" max="8704" width="9" style="650"/>
    <col min="8705" max="8705" width="36.28515625" style="650" customWidth="1"/>
    <col min="8706" max="8706" width="13.28515625" style="650" customWidth="1"/>
    <col min="8707" max="8707" width="14.28515625" style="650" customWidth="1"/>
    <col min="8708" max="8708" width="13.28515625" style="650" customWidth="1"/>
    <col min="8709" max="8709" width="14.42578125" style="650" customWidth="1"/>
    <col min="8710" max="8960" width="9" style="650"/>
    <col min="8961" max="8961" width="36.28515625" style="650" customWidth="1"/>
    <col min="8962" max="8962" width="13.28515625" style="650" customWidth="1"/>
    <col min="8963" max="8963" width="14.28515625" style="650" customWidth="1"/>
    <col min="8964" max="8964" width="13.28515625" style="650" customWidth="1"/>
    <col min="8965" max="8965" width="14.42578125" style="650" customWidth="1"/>
    <col min="8966" max="9216" width="9" style="650"/>
    <col min="9217" max="9217" width="36.28515625" style="650" customWidth="1"/>
    <col min="9218" max="9218" width="13.28515625" style="650" customWidth="1"/>
    <col min="9219" max="9219" width="14.28515625" style="650" customWidth="1"/>
    <col min="9220" max="9220" width="13.28515625" style="650" customWidth="1"/>
    <col min="9221" max="9221" width="14.42578125" style="650" customWidth="1"/>
    <col min="9222" max="9472" width="9" style="650"/>
    <col min="9473" max="9473" width="36.28515625" style="650" customWidth="1"/>
    <col min="9474" max="9474" width="13.28515625" style="650" customWidth="1"/>
    <col min="9475" max="9475" width="14.28515625" style="650" customWidth="1"/>
    <col min="9476" max="9476" width="13.28515625" style="650" customWidth="1"/>
    <col min="9477" max="9477" width="14.42578125" style="650" customWidth="1"/>
    <col min="9478" max="9728" width="9" style="650"/>
    <col min="9729" max="9729" width="36.28515625" style="650" customWidth="1"/>
    <col min="9730" max="9730" width="13.28515625" style="650" customWidth="1"/>
    <col min="9731" max="9731" width="14.28515625" style="650" customWidth="1"/>
    <col min="9732" max="9732" width="13.28515625" style="650" customWidth="1"/>
    <col min="9733" max="9733" width="14.42578125" style="650" customWidth="1"/>
    <col min="9734" max="9984" width="9" style="650"/>
    <col min="9985" max="9985" width="36.28515625" style="650" customWidth="1"/>
    <col min="9986" max="9986" width="13.28515625" style="650" customWidth="1"/>
    <col min="9987" max="9987" width="14.28515625" style="650" customWidth="1"/>
    <col min="9988" max="9988" width="13.28515625" style="650" customWidth="1"/>
    <col min="9989" max="9989" width="14.42578125" style="650" customWidth="1"/>
    <col min="9990" max="10240" width="9" style="650"/>
    <col min="10241" max="10241" width="36.28515625" style="650" customWidth="1"/>
    <col min="10242" max="10242" width="13.28515625" style="650" customWidth="1"/>
    <col min="10243" max="10243" width="14.28515625" style="650" customWidth="1"/>
    <col min="10244" max="10244" width="13.28515625" style="650" customWidth="1"/>
    <col min="10245" max="10245" width="14.42578125" style="650" customWidth="1"/>
    <col min="10246" max="10496" width="9" style="650"/>
    <col min="10497" max="10497" width="36.28515625" style="650" customWidth="1"/>
    <col min="10498" max="10498" width="13.28515625" style="650" customWidth="1"/>
    <col min="10499" max="10499" width="14.28515625" style="650" customWidth="1"/>
    <col min="10500" max="10500" width="13.28515625" style="650" customWidth="1"/>
    <col min="10501" max="10501" width="14.42578125" style="650" customWidth="1"/>
    <col min="10502" max="10752" width="9" style="650"/>
    <col min="10753" max="10753" width="36.28515625" style="650" customWidth="1"/>
    <col min="10754" max="10754" width="13.28515625" style="650" customWidth="1"/>
    <col min="10755" max="10755" width="14.28515625" style="650" customWidth="1"/>
    <col min="10756" max="10756" width="13.28515625" style="650" customWidth="1"/>
    <col min="10757" max="10757" width="14.42578125" style="650" customWidth="1"/>
    <col min="10758" max="11008" width="9" style="650"/>
    <col min="11009" max="11009" width="36.28515625" style="650" customWidth="1"/>
    <col min="11010" max="11010" width="13.28515625" style="650" customWidth="1"/>
    <col min="11011" max="11011" width="14.28515625" style="650" customWidth="1"/>
    <col min="11012" max="11012" width="13.28515625" style="650" customWidth="1"/>
    <col min="11013" max="11013" width="14.42578125" style="650" customWidth="1"/>
    <col min="11014" max="11264" width="9" style="650"/>
    <col min="11265" max="11265" width="36.28515625" style="650" customWidth="1"/>
    <col min="11266" max="11266" width="13.28515625" style="650" customWidth="1"/>
    <col min="11267" max="11267" width="14.28515625" style="650" customWidth="1"/>
    <col min="11268" max="11268" width="13.28515625" style="650" customWidth="1"/>
    <col min="11269" max="11269" width="14.42578125" style="650" customWidth="1"/>
    <col min="11270" max="11520" width="9" style="650"/>
    <col min="11521" max="11521" width="36.28515625" style="650" customWidth="1"/>
    <col min="11522" max="11522" width="13.28515625" style="650" customWidth="1"/>
    <col min="11523" max="11523" width="14.28515625" style="650" customWidth="1"/>
    <col min="11524" max="11524" width="13.28515625" style="650" customWidth="1"/>
    <col min="11525" max="11525" width="14.42578125" style="650" customWidth="1"/>
    <col min="11526" max="11776" width="9" style="650"/>
    <col min="11777" max="11777" width="36.28515625" style="650" customWidth="1"/>
    <col min="11778" max="11778" width="13.28515625" style="650" customWidth="1"/>
    <col min="11779" max="11779" width="14.28515625" style="650" customWidth="1"/>
    <col min="11780" max="11780" width="13.28515625" style="650" customWidth="1"/>
    <col min="11781" max="11781" width="14.42578125" style="650" customWidth="1"/>
    <col min="11782" max="12032" width="9" style="650"/>
    <col min="12033" max="12033" width="36.28515625" style="650" customWidth="1"/>
    <col min="12034" max="12034" width="13.28515625" style="650" customWidth="1"/>
    <col min="12035" max="12035" width="14.28515625" style="650" customWidth="1"/>
    <col min="12036" max="12036" width="13.28515625" style="650" customWidth="1"/>
    <col min="12037" max="12037" width="14.42578125" style="650" customWidth="1"/>
    <col min="12038" max="12288" width="9" style="650"/>
    <col min="12289" max="12289" width="36.28515625" style="650" customWidth="1"/>
    <col min="12290" max="12290" width="13.28515625" style="650" customWidth="1"/>
    <col min="12291" max="12291" width="14.28515625" style="650" customWidth="1"/>
    <col min="12292" max="12292" width="13.28515625" style="650" customWidth="1"/>
    <col min="12293" max="12293" width="14.42578125" style="650" customWidth="1"/>
    <col min="12294" max="12544" width="9" style="650"/>
    <col min="12545" max="12545" width="36.28515625" style="650" customWidth="1"/>
    <col min="12546" max="12546" width="13.28515625" style="650" customWidth="1"/>
    <col min="12547" max="12547" width="14.28515625" style="650" customWidth="1"/>
    <col min="12548" max="12548" width="13.28515625" style="650" customWidth="1"/>
    <col min="12549" max="12549" width="14.42578125" style="650" customWidth="1"/>
    <col min="12550" max="12800" width="9" style="650"/>
    <col min="12801" max="12801" width="36.28515625" style="650" customWidth="1"/>
    <col min="12802" max="12802" width="13.28515625" style="650" customWidth="1"/>
    <col min="12803" max="12803" width="14.28515625" style="650" customWidth="1"/>
    <col min="12804" max="12804" width="13.28515625" style="650" customWidth="1"/>
    <col min="12805" max="12805" width="14.42578125" style="650" customWidth="1"/>
    <col min="12806" max="13056" width="9" style="650"/>
    <col min="13057" max="13057" width="36.28515625" style="650" customWidth="1"/>
    <col min="13058" max="13058" width="13.28515625" style="650" customWidth="1"/>
    <col min="13059" max="13059" width="14.28515625" style="650" customWidth="1"/>
    <col min="13060" max="13060" width="13.28515625" style="650" customWidth="1"/>
    <col min="13061" max="13061" width="14.42578125" style="650" customWidth="1"/>
    <col min="13062" max="13312" width="9" style="650"/>
    <col min="13313" max="13313" width="36.28515625" style="650" customWidth="1"/>
    <col min="13314" max="13314" width="13.28515625" style="650" customWidth="1"/>
    <col min="13315" max="13315" width="14.28515625" style="650" customWidth="1"/>
    <col min="13316" max="13316" width="13.28515625" style="650" customWidth="1"/>
    <col min="13317" max="13317" width="14.42578125" style="650" customWidth="1"/>
    <col min="13318" max="13568" width="9" style="650"/>
    <col min="13569" max="13569" width="36.28515625" style="650" customWidth="1"/>
    <col min="13570" max="13570" width="13.28515625" style="650" customWidth="1"/>
    <col min="13571" max="13571" width="14.28515625" style="650" customWidth="1"/>
    <col min="13572" max="13572" width="13.28515625" style="650" customWidth="1"/>
    <col min="13573" max="13573" width="14.42578125" style="650" customWidth="1"/>
    <col min="13574" max="13824" width="9" style="650"/>
    <col min="13825" max="13825" width="36.28515625" style="650" customWidth="1"/>
    <col min="13826" max="13826" width="13.28515625" style="650" customWidth="1"/>
    <col min="13827" max="13827" width="14.28515625" style="650" customWidth="1"/>
    <col min="13828" max="13828" width="13.28515625" style="650" customWidth="1"/>
    <col min="13829" max="13829" width="14.42578125" style="650" customWidth="1"/>
    <col min="13830" max="14080" width="9" style="650"/>
    <col min="14081" max="14081" width="36.28515625" style="650" customWidth="1"/>
    <col min="14082" max="14082" width="13.28515625" style="650" customWidth="1"/>
    <col min="14083" max="14083" width="14.28515625" style="650" customWidth="1"/>
    <col min="14084" max="14084" width="13.28515625" style="650" customWidth="1"/>
    <col min="14085" max="14085" width="14.42578125" style="650" customWidth="1"/>
    <col min="14086" max="14336" width="9" style="650"/>
    <col min="14337" max="14337" width="36.28515625" style="650" customWidth="1"/>
    <col min="14338" max="14338" width="13.28515625" style="650" customWidth="1"/>
    <col min="14339" max="14339" width="14.28515625" style="650" customWidth="1"/>
    <col min="14340" max="14340" width="13.28515625" style="650" customWidth="1"/>
    <col min="14341" max="14341" width="14.42578125" style="650" customWidth="1"/>
    <col min="14342" max="14592" width="9" style="650"/>
    <col min="14593" max="14593" width="36.28515625" style="650" customWidth="1"/>
    <col min="14594" max="14594" width="13.28515625" style="650" customWidth="1"/>
    <col min="14595" max="14595" width="14.28515625" style="650" customWidth="1"/>
    <col min="14596" max="14596" width="13.28515625" style="650" customWidth="1"/>
    <col min="14597" max="14597" width="14.42578125" style="650" customWidth="1"/>
    <col min="14598" max="14848" width="9" style="650"/>
    <col min="14849" max="14849" width="36.28515625" style="650" customWidth="1"/>
    <col min="14850" max="14850" width="13.28515625" style="650" customWidth="1"/>
    <col min="14851" max="14851" width="14.28515625" style="650" customWidth="1"/>
    <col min="14852" max="14852" width="13.28515625" style="650" customWidth="1"/>
    <col min="14853" max="14853" width="14.42578125" style="650" customWidth="1"/>
    <col min="14854" max="15104" width="9" style="650"/>
    <col min="15105" max="15105" width="36.28515625" style="650" customWidth="1"/>
    <col min="15106" max="15106" width="13.28515625" style="650" customWidth="1"/>
    <col min="15107" max="15107" width="14.28515625" style="650" customWidth="1"/>
    <col min="15108" max="15108" width="13.28515625" style="650" customWidth="1"/>
    <col min="15109" max="15109" width="14.42578125" style="650" customWidth="1"/>
    <col min="15110" max="15360" width="9" style="650"/>
    <col min="15361" max="15361" width="36.28515625" style="650" customWidth="1"/>
    <col min="15362" max="15362" width="13.28515625" style="650" customWidth="1"/>
    <col min="15363" max="15363" width="14.28515625" style="650" customWidth="1"/>
    <col min="15364" max="15364" width="13.28515625" style="650" customWidth="1"/>
    <col min="15365" max="15365" width="14.42578125" style="650" customWidth="1"/>
    <col min="15366" max="15616" width="9" style="650"/>
    <col min="15617" max="15617" width="36.28515625" style="650" customWidth="1"/>
    <col min="15618" max="15618" width="13.28515625" style="650" customWidth="1"/>
    <col min="15619" max="15619" width="14.28515625" style="650" customWidth="1"/>
    <col min="15620" max="15620" width="13.28515625" style="650" customWidth="1"/>
    <col min="15621" max="15621" width="14.42578125" style="650" customWidth="1"/>
    <col min="15622" max="15872" width="9" style="650"/>
    <col min="15873" max="15873" width="36.28515625" style="650" customWidth="1"/>
    <col min="15874" max="15874" width="13.28515625" style="650" customWidth="1"/>
    <col min="15875" max="15875" width="14.28515625" style="650" customWidth="1"/>
    <col min="15876" max="15876" width="13.28515625" style="650" customWidth="1"/>
    <col min="15877" max="15877" width="14.42578125" style="650" customWidth="1"/>
    <col min="15878" max="16128" width="9" style="650"/>
    <col min="16129" max="16129" width="36.28515625" style="650" customWidth="1"/>
    <col min="16130" max="16130" width="13.28515625" style="650" customWidth="1"/>
    <col min="16131" max="16131" width="14.28515625" style="650" customWidth="1"/>
    <col min="16132" max="16132" width="13.28515625" style="650" customWidth="1"/>
    <col min="16133" max="16133" width="14.42578125" style="650" customWidth="1"/>
    <col min="16134" max="16384" width="9" style="650"/>
  </cols>
  <sheetData>
    <row r="1" spans="1:5" ht="18.75">
      <c r="A1" s="784" t="s">
        <v>1189</v>
      </c>
      <c r="B1" s="648"/>
      <c r="C1" s="649"/>
      <c r="D1" s="649"/>
      <c r="E1" s="649"/>
    </row>
    <row r="2" spans="1:5" s="458" customFormat="1" ht="15.75">
      <c r="A2" s="784" t="s">
        <v>1190</v>
      </c>
      <c r="B2" s="651"/>
      <c r="C2" s="651"/>
      <c r="D2" s="651"/>
      <c r="E2" s="651"/>
    </row>
    <row r="3" spans="1:5" s="458" customFormat="1" ht="15.75">
      <c r="A3" s="813" t="s">
        <v>1191</v>
      </c>
      <c r="B3" s="813"/>
      <c r="E3" s="653" t="s">
        <v>1192</v>
      </c>
    </row>
    <row r="4" spans="1:5" s="458" customFormat="1" ht="39.950000000000003" customHeight="1">
      <c r="A4" s="1319" t="s">
        <v>59</v>
      </c>
      <c r="B4" s="1319" t="s">
        <v>1193</v>
      </c>
      <c r="C4" s="33" t="s">
        <v>1194</v>
      </c>
      <c r="D4" s="33" t="s">
        <v>1195</v>
      </c>
      <c r="E4" s="33" t="s">
        <v>1196</v>
      </c>
    </row>
    <row r="5" spans="1:5" ht="15" customHeight="1">
      <c r="A5" s="1320" t="s">
        <v>51</v>
      </c>
      <c r="B5" s="1320" t="s">
        <v>1197</v>
      </c>
      <c r="C5" s="1032" t="s">
        <v>208</v>
      </c>
      <c r="D5" s="1032" t="s">
        <v>1198</v>
      </c>
      <c r="E5" s="1032" t="s">
        <v>1199</v>
      </c>
    </row>
    <row r="6" spans="1:5" ht="39.950000000000003" customHeight="1">
      <c r="A6" s="1321" t="s">
        <v>64</v>
      </c>
      <c r="B6" s="1321" t="s">
        <v>1200</v>
      </c>
      <c r="C6" s="1322" t="s">
        <v>1127</v>
      </c>
      <c r="D6" s="1119" t="s">
        <v>1201</v>
      </c>
      <c r="E6" s="1119" t="s">
        <v>1202</v>
      </c>
    </row>
    <row r="7" spans="1:5" ht="20.100000000000001" customHeight="1">
      <c r="A7" s="379" t="s">
        <v>134</v>
      </c>
      <c r="B7" s="1840">
        <v>3</v>
      </c>
      <c r="C7" s="1840">
        <v>215409</v>
      </c>
      <c r="D7" s="1840">
        <v>12533</v>
      </c>
      <c r="E7" s="1840">
        <v>23376</v>
      </c>
    </row>
    <row r="8" spans="1:5" ht="15" customHeight="1">
      <c r="A8" s="380" t="s">
        <v>135</v>
      </c>
      <c r="B8" s="1840"/>
      <c r="C8" s="1840"/>
      <c r="D8" s="1840"/>
      <c r="E8" s="1840"/>
    </row>
    <row r="9" spans="1:5" ht="15" customHeight="1">
      <c r="A9" s="1323" t="s">
        <v>669</v>
      </c>
      <c r="B9" s="1840">
        <v>1</v>
      </c>
      <c r="C9" s="1840">
        <v>72109</v>
      </c>
      <c r="D9" s="1840">
        <v>13146</v>
      </c>
      <c r="E9" s="1840">
        <v>18326</v>
      </c>
    </row>
    <row r="10" spans="1:5" ht="15" customHeight="1">
      <c r="A10" s="1323" t="s">
        <v>137</v>
      </c>
      <c r="B10" s="1840"/>
      <c r="C10" s="1840"/>
      <c r="D10" s="1840"/>
      <c r="E10" s="1840"/>
    </row>
    <row r="11" spans="1:5" ht="20.100000000000001" customHeight="1">
      <c r="A11" s="1324" t="s">
        <v>138</v>
      </c>
      <c r="B11" s="1962">
        <v>1</v>
      </c>
      <c r="C11" s="1962">
        <v>170423</v>
      </c>
      <c r="D11" s="1962">
        <v>9979</v>
      </c>
      <c r="E11" s="1962">
        <v>8539</v>
      </c>
    </row>
    <row r="12" spans="1:5" ht="15" customHeight="1">
      <c r="A12" s="1325" t="s">
        <v>139</v>
      </c>
      <c r="B12" s="1962"/>
      <c r="C12" s="1962"/>
      <c r="D12" s="1962"/>
      <c r="E12" s="1962"/>
    </row>
    <row r="13" spans="1:5" ht="20.100000000000001" customHeight="1">
      <c r="A13" s="1320" t="s">
        <v>140</v>
      </c>
      <c r="B13" s="1962">
        <v>15</v>
      </c>
      <c r="C13" s="1962">
        <v>15511829</v>
      </c>
      <c r="D13" s="1962">
        <v>76918</v>
      </c>
      <c r="E13" s="1962">
        <v>85909</v>
      </c>
    </row>
    <row r="14" spans="1:5" ht="15" customHeight="1">
      <c r="A14" s="1325" t="s">
        <v>605</v>
      </c>
      <c r="B14" s="1962"/>
      <c r="C14" s="1962"/>
      <c r="D14" s="1962"/>
      <c r="E14" s="1962"/>
    </row>
    <row r="15" spans="1:5" ht="20.100000000000001" customHeight="1">
      <c r="A15" s="1320" t="s">
        <v>141</v>
      </c>
      <c r="B15" s="1962">
        <v>6</v>
      </c>
      <c r="C15" s="1962">
        <v>849005</v>
      </c>
      <c r="D15" s="1962">
        <v>55240</v>
      </c>
      <c r="E15" s="1962">
        <v>113412</v>
      </c>
    </row>
    <row r="16" spans="1:5" ht="15" customHeight="1">
      <c r="A16" s="1325" t="s">
        <v>606</v>
      </c>
      <c r="B16" s="1962"/>
      <c r="C16" s="1962"/>
      <c r="D16" s="1962"/>
      <c r="E16" s="1962"/>
    </row>
    <row r="17" spans="1:5" ht="20.100000000000001" customHeight="1">
      <c r="A17" s="759" t="s">
        <v>142</v>
      </c>
      <c r="B17" s="1962">
        <v>3</v>
      </c>
      <c r="C17" s="1962">
        <v>420164</v>
      </c>
      <c r="D17" s="1962">
        <v>8910</v>
      </c>
      <c r="E17" s="1962">
        <v>15663</v>
      </c>
    </row>
    <row r="18" spans="1:5" ht="15" customHeight="1">
      <c r="A18" s="61" t="s">
        <v>143</v>
      </c>
      <c r="B18" s="1962"/>
      <c r="C18" s="1962"/>
      <c r="D18" s="1962"/>
      <c r="E18" s="1962"/>
    </row>
    <row r="19" spans="1:5" ht="20.100000000000001" customHeight="1">
      <c r="A19" s="1320" t="s">
        <v>144</v>
      </c>
      <c r="B19" s="1962">
        <v>1</v>
      </c>
      <c r="C19" s="1962">
        <v>288001</v>
      </c>
      <c r="D19" s="1962">
        <v>79451</v>
      </c>
      <c r="E19" s="1962">
        <v>29355</v>
      </c>
    </row>
    <row r="20" spans="1:5" ht="15" customHeight="1">
      <c r="A20" s="1325" t="s">
        <v>145</v>
      </c>
      <c r="B20" s="1962"/>
      <c r="C20" s="1962"/>
      <c r="D20" s="1962"/>
      <c r="E20" s="1962"/>
    </row>
    <row r="21" spans="1:5" ht="20.100000000000001" customHeight="1">
      <c r="A21" s="1320" t="s">
        <v>146</v>
      </c>
      <c r="B21" s="1962">
        <v>1</v>
      </c>
      <c r="C21" s="1962">
        <v>85187</v>
      </c>
      <c r="D21" s="1962">
        <v>12938</v>
      </c>
      <c r="E21" s="1962">
        <v>28573</v>
      </c>
    </row>
    <row r="22" spans="1:5" ht="15" customHeight="1">
      <c r="A22" s="1325" t="s">
        <v>147</v>
      </c>
      <c r="B22" s="1962"/>
      <c r="C22" s="1962"/>
      <c r="D22" s="1962"/>
      <c r="E22" s="1962"/>
    </row>
    <row r="23" spans="1:5" ht="20.100000000000001" customHeight="1">
      <c r="A23" s="1320" t="s">
        <v>148</v>
      </c>
      <c r="B23" s="1962">
        <v>2</v>
      </c>
      <c r="C23" s="1962">
        <v>60140</v>
      </c>
      <c r="D23" s="1962">
        <v>3546</v>
      </c>
      <c r="E23" s="1962">
        <v>2094</v>
      </c>
    </row>
    <row r="24" spans="1:5" ht="15" customHeight="1">
      <c r="A24" s="1325" t="s">
        <v>607</v>
      </c>
      <c r="B24" s="1962"/>
      <c r="C24" s="1962"/>
      <c r="D24" s="1962"/>
      <c r="E24" s="1962"/>
    </row>
    <row r="25" spans="1:5" ht="15" customHeight="1">
      <c r="A25" s="1320" t="s">
        <v>1007</v>
      </c>
      <c r="B25" s="1962">
        <v>1</v>
      </c>
      <c r="C25" s="1962">
        <v>286334</v>
      </c>
      <c r="D25" s="1962">
        <v>4709</v>
      </c>
      <c r="E25" s="1962">
        <v>3993</v>
      </c>
    </row>
    <row r="26" spans="1:5" ht="15" customHeight="1">
      <c r="A26" s="1325" t="s">
        <v>608</v>
      </c>
      <c r="B26" s="1962"/>
      <c r="C26" s="1962"/>
      <c r="D26" s="1962"/>
      <c r="E26" s="1962"/>
    </row>
    <row r="27" spans="1:5" ht="35.25" customHeight="1">
      <c r="A27" s="1580" t="s">
        <v>1600</v>
      </c>
      <c r="B27" s="1840">
        <v>1</v>
      </c>
      <c r="C27" s="1840">
        <v>4173</v>
      </c>
      <c r="D27" s="1840">
        <v>0</v>
      </c>
      <c r="E27" s="1840">
        <v>26</v>
      </c>
    </row>
    <row r="28" spans="1:5" ht="15" customHeight="1" thickBot="1">
      <c r="A28" s="387" t="s">
        <v>151</v>
      </c>
      <c r="B28" s="1840"/>
      <c r="C28" s="1840"/>
      <c r="D28" s="1840"/>
      <c r="E28" s="1840"/>
    </row>
    <row r="29" spans="1:5" ht="35.1" customHeight="1">
      <c r="A29" s="1326" t="s">
        <v>2</v>
      </c>
      <c r="B29" s="761">
        <f>SUM(B7:B28)</f>
        <v>35</v>
      </c>
      <c r="C29" s="761">
        <f>SUM(C7:C28)</f>
        <v>17962774</v>
      </c>
      <c r="D29" s="761">
        <f>SUM(D7:D28)</f>
        <v>277370</v>
      </c>
      <c r="E29" s="761">
        <f>SUM(E7:E28)</f>
        <v>329266</v>
      </c>
    </row>
    <row r="30" spans="1:5" ht="20.100000000000001" customHeight="1">
      <c r="A30" s="1961" t="s">
        <v>1203</v>
      </c>
      <c r="B30" s="1961"/>
      <c r="C30" s="1961"/>
      <c r="D30" s="1961"/>
      <c r="E30" s="1961"/>
    </row>
    <row r="31" spans="1:5" ht="20.100000000000001" customHeight="1">
      <c r="A31" s="1958" t="s">
        <v>1574</v>
      </c>
      <c r="B31" s="1958"/>
      <c r="C31" s="1958"/>
    </row>
    <row r="32" spans="1:5" ht="15">
      <c r="A32" s="1109" t="s">
        <v>1204</v>
      </c>
      <c r="B32" s="1109"/>
      <c r="C32" s="1109"/>
    </row>
    <row r="33" spans="1:3" ht="15">
      <c r="A33" s="1855"/>
      <c r="B33" s="1855"/>
      <c r="C33" s="1855"/>
    </row>
  </sheetData>
  <mergeCells count="47">
    <mergeCell ref="B7:B8"/>
    <mergeCell ref="C7:C8"/>
    <mergeCell ref="D7:D8"/>
    <mergeCell ref="E7:E8"/>
    <mergeCell ref="B9:B10"/>
    <mergeCell ref="C9:C10"/>
    <mergeCell ref="D9:D10"/>
    <mergeCell ref="E9:E10"/>
    <mergeCell ref="B11:B12"/>
    <mergeCell ref="C11:C12"/>
    <mergeCell ref="D11:D12"/>
    <mergeCell ref="E11:E12"/>
    <mergeCell ref="B13:B14"/>
    <mergeCell ref="C13:C14"/>
    <mergeCell ref="D13:D14"/>
    <mergeCell ref="E13:E14"/>
    <mergeCell ref="B15:B16"/>
    <mergeCell ref="C15:C16"/>
    <mergeCell ref="D15:D16"/>
    <mergeCell ref="E15:E16"/>
    <mergeCell ref="B17:B18"/>
    <mergeCell ref="C17:C18"/>
    <mergeCell ref="D17:D18"/>
    <mergeCell ref="E17:E18"/>
    <mergeCell ref="B19:B20"/>
    <mergeCell ref="C19:C20"/>
    <mergeCell ref="D19:D20"/>
    <mergeCell ref="E19:E20"/>
    <mergeCell ref="B21:B22"/>
    <mergeCell ref="C21:C22"/>
    <mergeCell ref="D21:D22"/>
    <mergeCell ref="E21:E22"/>
    <mergeCell ref="B23:B24"/>
    <mergeCell ref="C23:C24"/>
    <mergeCell ref="D23:D24"/>
    <mergeCell ref="E23:E24"/>
    <mergeCell ref="B25:B26"/>
    <mergeCell ref="C25:C26"/>
    <mergeCell ref="D25:D26"/>
    <mergeCell ref="E25:E26"/>
    <mergeCell ref="A33:C33"/>
    <mergeCell ref="B27:B28"/>
    <mergeCell ref="C27:C28"/>
    <mergeCell ref="D27:D28"/>
    <mergeCell ref="E27:E28"/>
    <mergeCell ref="A30:E30"/>
    <mergeCell ref="A31:C31"/>
  </mergeCells>
  <printOptions horizontalCentered="1" verticalCentered="1"/>
  <pageMargins left="0.47244094488188981" right="0.47244094488188981" top="0.98425196850393704" bottom="0.98425196850393704" header="0.51181102362204722" footer="0.51181102362204722"/>
  <pageSetup paperSize="9" scale="79" orientation="portrait" horizontalDpi="4294967292" verticalDpi="4294967292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:J29"/>
  <sheetViews>
    <sheetView showGridLines="0" rightToLeft="1" view="pageBreakPreview" zoomScale="75" zoomScaleNormal="100" zoomScaleSheetLayoutView="75" workbookViewId="0">
      <selection activeCell="U28" sqref="U28"/>
    </sheetView>
  </sheetViews>
  <sheetFormatPr defaultColWidth="7.7109375" defaultRowHeight="25.15" customHeight="1"/>
  <cols>
    <col min="1" max="1" width="12.85546875" style="1327" bestFit="1" customWidth="1"/>
    <col min="2" max="2" width="14.28515625" style="1327" bestFit="1" customWidth="1"/>
    <col min="3" max="8" width="13.7109375" style="1329" customWidth="1"/>
    <col min="9" max="9" width="8.28515625" style="1327" bestFit="1" customWidth="1"/>
    <col min="10" max="256" width="7.7109375" style="1327"/>
    <col min="257" max="257" width="12.85546875" style="1327" bestFit="1" customWidth="1"/>
    <col min="258" max="258" width="14.28515625" style="1327" bestFit="1" customWidth="1"/>
    <col min="259" max="264" width="13.7109375" style="1327" customWidth="1"/>
    <col min="265" max="265" width="8.28515625" style="1327" bestFit="1" customWidth="1"/>
    <col min="266" max="512" width="7.7109375" style="1327"/>
    <col min="513" max="513" width="12.85546875" style="1327" bestFit="1" customWidth="1"/>
    <col min="514" max="514" width="14.28515625" style="1327" bestFit="1" customWidth="1"/>
    <col min="515" max="520" width="13.7109375" style="1327" customWidth="1"/>
    <col min="521" max="521" width="8.28515625" style="1327" bestFit="1" customWidth="1"/>
    <col min="522" max="768" width="7.7109375" style="1327"/>
    <col min="769" max="769" width="12.85546875" style="1327" bestFit="1" customWidth="1"/>
    <col min="770" max="770" width="14.28515625" style="1327" bestFit="1" customWidth="1"/>
    <col min="771" max="776" width="13.7109375" style="1327" customWidth="1"/>
    <col min="777" max="777" width="8.28515625" style="1327" bestFit="1" customWidth="1"/>
    <col min="778" max="1024" width="7.7109375" style="1327"/>
    <col min="1025" max="1025" width="12.85546875" style="1327" bestFit="1" customWidth="1"/>
    <col min="1026" max="1026" width="14.28515625" style="1327" bestFit="1" customWidth="1"/>
    <col min="1027" max="1032" width="13.7109375" style="1327" customWidth="1"/>
    <col min="1033" max="1033" width="8.28515625" style="1327" bestFit="1" customWidth="1"/>
    <col min="1034" max="1280" width="7.7109375" style="1327"/>
    <col min="1281" max="1281" width="12.85546875" style="1327" bestFit="1" customWidth="1"/>
    <col min="1282" max="1282" width="14.28515625" style="1327" bestFit="1" customWidth="1"/>
    <col min="1283" max="1288" width="13.7109375" style="1327" customWidth="1"/>
    <col min="1289" max="1289" width="8.28515625" style="1327" bestFit="1" customWidth="1"/>
    <col min="1290" max="1536" width="7.7109375" style="1327"/>
    <col min="1537" max="1537" width="12.85546875" style="1327" bestFit="1" customWidth="1"/>
    <col min="1538" max="1538" width="14.28515625" style="1327" bestFit="1" customWidth="1"/>
    <col min="1539" max="1544" width="13.7109375" style="1327" customWidth="1"/>
    <col min="1545" max="1545" width="8.28515625" style="1327" bestFit="1" customWidth="1"/>
    <col min="1546" max="1792" width="7.7109375" style="1327"/>
    <col min="1793" max="1793" width="12.85546875" style="1327" bestFit="1" customWidth="1"/>
    <col min="1794" max="1794" width="14.28515625" style="1327" bestFit="1" customWidth="1"/>
    <col min="1795" max="1800" width="13.7109375" style="1327" customWidth="1"/>
    <col min="1801" max="1801" width="8.28515625" style="1327" bestFit="1" customWidth="1"/>
    <col min="1802" max="2048" width="7.7109375" style="1327"/>
    <col min="2049" max="2049" width="12.85546875" style="1327" bestFit="1" customWidth="1"/>
    <col min="2050" max="2050" width="14.28515625" style="1327" bestFit="1" customWidth="1"/>
    <col min="2051" max="2056" width="13.7109375" style="1327" customWidth="1"/>
    <col min="2057" max="2057" width="8.28515625" style="1327" bestFit="1" customWidth="1"/>
    <col min="2058" max="2304" width="7.7109375" style="1327"/>
    <col min="2305" max="2305" width="12.85546875" style="1327" bestFit="1" customWidth="1"/>
    <col min="2306" max="2306" width="14.28515625" style="1327" bestFit="1" customWidth="1"/>
    <col min="2307" max="2312" width="13.7109375" style="1327" customWidth="1"/>
    <col min="2313" max="2313" width="8.28515625" style="1327" bestFit="1" customWidth="1"/>
    <col min="2314" max="2560" width="7.7109375" style="1327"/>
    <col min="2561" max="2561" width="12.85546875" style="1327" bestFit="1" customWidth="1"/>
    <col min="2562" max="2562" width="14.28515625" style="1327" bestFit="1" customWidth="1"/>
    <col min="2563" max="2568" width="13.7109375" style="1327" customWidth="1"/>
    <col min="2569" max="2569" width="8.28515625" style="1327" bestFit="1" customWidth="1"/>
    <col min="2570" max="2816" width="7.7109375" style="1327"/>
    <col min="2817" max="2817" width="12.85546875" style="1327" bestFit="1" customWidth="1"/>
    <col min="2818" max="2818" width="14.28515625" style="1327" bestFit="1" customWidth="1"/>
    <col min="2819" max="2824" width="13.7109375" style="1327" customWidth="1"/>
    <col min="2825" max="2825" width="8.28515625" style="1327" bestFit="1" customWidth="1"/>
    <col min="2826" max="3072" width="7.7109375" style="1327"/>
    <col min="3073" max="3073" width="12.85546875" style="1327" bestFit="1" customWidth="1"/>
    <col min="3074" max="3074" width="14.28515625" style="1327" bestFit="1" customWidth="1"/>
    <col min="3075" max="3080" width="13.7109375" style="1327" customWidth="1"/>
    <col min="3081" max="3081" width="8.28515625" style="1327" bestFit="1" customWidth="1"/>
    <col min="3082" max="3328" width="7.7109375" style="1327"/>
    <col min="3329" max="3329" width="12.85546875" style="1327" bestFit="1" customWidth="1"/>
    <col min="3330" max="3330" width="14.28515625" style="1327" bestFit="1" customWidth="1"/>
    <col min="3331" max="3336" width="13.7109375" style="1327" customWidth="1"/>
    <col min="3337" max="3337" width="8.28515625" style="1327" bestFit="1" customWidth="1"/>
    <col min="3338" max="3584" width="7.7109375" style="1327"/>
    <col min="3585" max="3585" width="12.85546875" style="1327" bestFit="1" customWidth="1"/>
    <col min="3586" max="3586" width="14.28515625" style="1327" bestFit="1" customWidth="1"/>
    <col min="3587" max="3592" width="13.7109375" style="1327" customWidth="1"/>
    <col min="3593" max="3593" width="8.28515625" style="1327" bestFit="1" customWidth="1"/>
    <col min="3594" max="3840" width="7.7109375" style="1327"/>
    <col min="3841" max="3841" width="12.85546875" style="1327" bestFit="1" customWidth="1"/>
    <col min="3842" max="3842" width="14.28515625" style="1327" bestFit="1" customWidth="1"/>
    <col min="3843" max="3848" width="13.7109375" style="1327" customWidth="1"/>
    <col min="3849" max="3849" width="8.28515625" style="1327" bestFit="1" customWidth="1"/>
    <col min="3850" max="4096" width="7.7109375" style="1327"/>
    <col min="4097" max="4097" width="12.85546875" style="1327" bestFit="1" customWidth="1"/>
    <col min="4098" max="4098" width="14.28515625" style="1327" bestFit="1" customWidth="1"/>
    <col min="4099" max="4104" width="13.7109375" style="1327" customWidth="1"/>
    <col min="4105" max="4105" width="8.28515625" style="1327" bestFit="1" customWidth="1"/>
    <col min="4106" max="4352" width="7.7109375" style="1327"/>
    <col min="4353" max="4353" width="12.85546875" style="1327" bestFit="1" customWidth="1"/>
    <col min="4354" max="4354" width="14.28515625" style="1327" bestFit="1" customWidth="1"/>
    <col min="4355" max="4360" width="13.7109375" style="1327" customWidth="1"/>
    <col min="4361" max="4361" width="8.28515625" style="1327" bestFit="1" customWidth="1"/>
    <col min="4362" max="4608" width="7.7109375" style="1327"/>
    <col min="4609" max="4609" width="12.85546875" style="1327" bestFit="1" customWidth="1"/>
    <col min="4610" max="4610" width="14.28515625" style="1327" bestFit="1" customWidth="1"/>
    <col min="4611" max="4616" width="13.7109375" style="1327" customWidth="1"/>
    <col min="4617" max="4617" width="8.28515625" style="1327" bestFit="1" customWidth="1"/>
    <col min="4618" max="4864" width="7.7109375" style="1327"/>
    <col min="4865" max="4865" width="12.85546875" style="1327" bestFit="1" customWidth="1"/>
    <col min="4866" max="4866" width="14.28515625" style="1327" bestFit="1" customWidth="1"/>
    <col min="4867" max="4872" width="13.7109375" style="1327" customWidth="1"/>
    <col min="4873" max="4873" width="8.28515625" style="1327" bestFit="1" customWidth="1"/>
    <col min="4874" max="5120" width="7.7109375" style="1327"/>
    <col min="5121" max="5121" width="12.85546875" style="1327" bestFit="1" customWidth="1"/>
    <col min="5122" max="5122" width="14.28515625" style="1327" bestFit="1" customWidth="1"/>
    <col min="5123" max="5128" width="13.7109375" style="1327" customWidth="1"/>
    <col min="5129" max="5129" width="8.28515625" style="1327" bestFit="1" customWidth="1"/>
    <col min="5130" max="5376" width="7.7109375" style="1327"/>
    <col min="5377" max="5377" width="12.85546875" style="1327" bestFit="1" customWidth="1"/>
    <col min="5378" max="5378" width="14.28515625" style="1327" bestFit="1" customWidth="1"/>
    <col min="5379" max="5384" width="13.7109375" style="1327" customWidth="1"/>
    <col min="5385" max="5385" width="8.28515625" style="1327" bestFit="1" customWidth="1"/>
    <col min="5386" max="5632" width="7.7109375" style="1327"/>
    <col min="5633" max="5633" width="12.85546875" style="1327" bestFit="1" customWidth="1"/>
    <col min="5634" max="5634" width="14.28515625" style="1327" bestFit="1" customWidth="1"/>
    <col min="5635" max="5640" width="13.7109375" style="1327" customWidth="1"/>
    <col min="5641" max="5641" width="8.28515625" style="1327" bestFit="1" customWidth="1"/>
    <col min="5642" max="5888" width="7.7109375" style="1327"/>
    <col min="5889" max="5889" width="12.85546875" style="1327" bestFit="1" customWidth="1"/>
    <col min="5890" max="5890" width="14.28515625" style="1327" bestFit="1" customWidth="1"/>
    <col min="5891" max="5896" width="13.7109375" style="1327" customWidth="1"/>
    <col min="5897" max="5897" width="8.28515625" style="1327" bestFit="1" customWidth="1"/>
    <col min="5898" max="6144" width="7.7109375" style="1327"/>
    <col min="6145" max="6145" width="12.85546875" style="1327" bestFit="1" customWidth="1"/>
    <col min="6146" max="6146" width="14.28515625" style="1327" bestFit="1" customWidth="1"/>
    <col min="6147" max="6152" width="13.7109375" style="1327" customWidth="1"/>
    <col min="6153" max="6153" width="8.28515625" style="1327" bestFit="1" customWidth="1"/>
    <col min="6154" max="6400" width="7.7109375" style="1327"/>
    <col min="6401" max="6401" width="12.85546875" style="1327" bestFit="1" customWidth="1"/>
    <col min="6402" max="6402" width="14.28515625" style="1327" bestFit="1" customWidth="1"/>
    <col min="6403" max="6408" width="13.7109375" style="1327" customWidth="1"/>
    <col min="6409" max="6409" width="8.28515625" style="1327" bestFit="1" customWidth="1"/>
    <col min="6410" max="6656" width="7.7109375" style="1327"/>
    <col min="6657" max="6657" width="12.85546875" style="1327" bestFit="1" customWidth="1"/>
    <col min="6658" max="6658" width="14.28515625" style="1327" bestFit="1" customWidth="1"/>
    <col min="6659" max="6664" width="13.7109375" style="1327" customWidth="1"/>
    <col min="6665" max="6665" width="8.28515625" style="1327" bestFit="1" customWidth="1"/>
    <col min="6666" max="6912" width="7.7109375" style="1327"/>
    <col min="6913" max="6913" width="12.85546875" style="1327" bestFit="1" customWidth="1"/>
    <col min="6914" max="6914" width="14.28515625" style="1327" bestFit="1" customWidth="1"/>
    <col min="6915" max="6920" width="13.7109375" style="1327" customWidth="1"/>
    <col min="6921" max="6921" width="8.28515625" style="1327" bestFit="1" customWidth="1"/>
    <col min="6922" max="7168" width="7.7109375" style="1327"/>
    <col min="7169" max="7169" width="12.85546875" style="1327" bestFit="1" customWidth="1"/>
    <col min="7170" max="7170" width="14.28515625" style="1327" bestFit="1" customWidth="1"/>
    <col min="7171" max="7176" width="13.7109375" style="1327" customWidth="1"/>
    <col min="7177" max="7177" width="8.28515625" style="1327" bestFit="1" customWidth="1"/>
    <col min="7178" max="7424" width="7.7109375" style="1327"/>
    <col min="7425" max="7425" width="12.85546875" style="1327" bestFit="1" customWidth="1"/>
    <col min="7426" max="7426" width="14.28515625" style="1327" bestFit="1" customWidth="1"/>
    <col min="7427" max="7432" width="13.7109375" style="1327" customWidth="1"/>
    <col min="7433" max="7433" width="8.28515625" style="1327" bestFit="1" customWidth="1"/>
    <col min="7434" max="7680" width="7.7109375" style="1327"/>
    <col min="7681" max="7681" width="12.85546875" style="1327" bestFit="1" customWidth="1"/>
    <col min="7682" max="7682" width="14.28515625" style="1327" bestFit="1" customWidth="1"/>
    <col min="7683" max="7688" width="13.7109375" style="1327" customWidth="1"/>
    <col min="7689" max="7689" width="8.28515625" style="1327" bestFit="1" customWidth="1"/>
    <col min="7690" max="7936" width="7.7109375" style="1327"/>
    <col min="7937" max="7937" width="12.85546875" style="1327" bestFit="1" customWidth="1"/>
    <col min="7938" max="7938" width="14.28515625" style="1327" bestFit="1" customWidth="1"/>
    <col min="7939" max="7944" width="13.7109375" style="1327" customWidth="1"/>
    <col min="7945" max="7945" width="8.28515625" style="1327" bestFit="1" customWidth="1"/>
    <col min="7946" max="8192" width="7.7109375" style="1327"/>
    <col min="8193" max="8193" width="12.85546875" style="1327" bestFit="1" customWidth="1"/>
    <col min="8194" max="8194" width="14.28515625" style="1327" bestFit="1" customWidth="1"/>
    <col min="8195" max="8200" width="13.7109375" style="1327" customWidth="1"/>
    <col min="8201" max="8201" width="8.28515625" style="1327" bestFit="1" customWidth="1"/>
    <col min="8202" max="8448" width="7.7109375" style="1327"/>
    <col min="8449" max="8449" width="12.85546875" style="1327" bestFit="1" customWidth="1"/>
    <col min="8450" max="8450" width="14.28515625" style="1327" bestFit="1" customWidth="1"/>
    <col min="8451" max="8456" width="13.7109375" style="1327" customWidth="1"/>
    <col min="8457" max="8457" width="8.28515625" style="1327" bestFit="1" customWidth="1"/>
    <col min="8458" max="8704" width="7.7109375" style="1327"/>
    <col min="8705" max="8705" width="12.85546875" style="1327" bestFit="1" customWidth="1"/>
    <col min="8706" max="8706" width="14.28515625" style="1327" bestFit="1" customWidth="1"/>
    <col min="8707" max="8712" width="13.7109375" style="1327" customWidth="1"/>
    <col min="8713" max="8713" width="8.28515625" style="1327" bestFit="1" customWidth="1"/>
    <col min="8714" max="8960" width="7.7109375" style="1327"/>
    <col min="8961" max="8961" width="12.85546875" style="1327" bestFit="1" customWidth="1"/>
    <col min="8962" max="8962" width="14.28515625" style="1327" bestFit="1" customWidth="1"/>
    <col min="8963" max="8968" width="13.7109375" style="1327" customWidth="1"/>
    <col min="8969" max="8969" width="8.28515625" style="1327" bestFit="1" customWidth="1"/>
    <col min="8970" max="9216" width="7.7109375" style="1327"/>
    <col min="9217" max="9217" width="12.85546875" style="1327" bestFit="1" customWidth="1"/>
    <col min="9218" max="9218" width="14.28515625" style="1327" bestFit="1" customWidth="1"/>
    <col min="9219" max="9224" width="13.7109375" style="1327" customWidth="1"/>
    <col min="9225" max="9225" width="8.28515625" style="1327" bestFit="1" customWidth="1"/>
    <col min="9226" max="9472" width="7.7109375" style="1327"/>
    <col min="9473" max="9473" width="12.85546875" style="1327" bestFit="1" customWidth="1"/>
    <col min="9474" max="9474" width="14.28515625" style="1327" bestFit="1" customWidth="1"/>
    <col min="9475" max="9480" width="13.7109375" style="1327" customWidth="1"/>
    <col min="9481" max="9481" width="8.28515625" style="1327" bestFit="1" customWidth="1"/>
    <col min="9482" max="9728" width="7.7109375" style="1327"/>
    <col min="9729" max="9729" width="12.85546875" style="1327" bestFit="1" customWidth="1"/>
    <col min="9730" max="9730" width="14.28515625" style="1327" bestFit="1" customWidth="1"/>
    <col min="9731" max="9736" width="13.7109375" style="1327" customWidth="1"/>
    <col min="9737" max="9737" width="8.28515625" style="1327" bestFit="1" customWidth="1"/>
    <col min="9738" max="9984" width="7.7109375" style="1327"/>
    <col min="9985" max="9985" width="12.85546875" style="1327" bestFit="1" customWidth="1"/>
    <col min="9986" max="9986" width="14.28515625" style="1327" bestFit="1" customWidth="1"/>
    <col min="9987" max="9992" width="13.7109375" style="1327" customWidth="1"/>
    <col min="9993" max="9993" width="8.28515625" style="1327" bestFit="1" customWidth="1"/>
    <col min="9994" max="10240" width="7.7109375" style="1327"/>
    <col min="10241" max="10241" width="12.85546875" style="1327" bestFit="1" customWidth="1"/>
    <col min="10242" max="10242" width="14.28515625" style="1327" bestFit="1" customWidth="1"/>
    <col min="10243" max="10248" width="13.7109375" style="1327" customWidth="1"/>
    <col min="10249" max="10249" width="8.28515625" style="1327" bestFit="1" customWidth="1"/>
    <col min="10250" max="10496" width="7.7109375" style="1327"/>
    <col min="10497" max="10497" width="12.85546875" style="1327" bestFit="1" customWidth="1"/>
    <col min="10498" max="10498" width="14.28515625" style="1327" bestFit="1" customWidth="1"/>
    <col min="10499" max="10504" width="13.7109375" style="1327" customWidth="1"/>
    <col min="10505" max="10505" width="8.28515625" style="1327" bestFit="1" customWidth="1"/>
    <col min="10506" max="10752" width="7.7109375" style="1327"/>
    <col min="10753" max="10753" width="12.85546875" style="1327" bestFit="1" customWidth="1"/>
    <col min="10754" max="10754" width="14.28515625" style="1327" bestFit="1" customWidth="1"/>
    <col min="10755" max="10760" width="13.7109375" style="1327" customWidth="1"/>
    <col min="10761" max="10761" width="8.28515625" style="1327" bestFit="1" customWidth="1"/>
    <col min="10762" max="11008" width="7.7109375" style="1327"/>
    <col min="11009" max="11009" width="12.85546875" style="1327" bestFit="1" customWidth="1"/>
    <col min="11010" max="11010" width="14.28515625" style="1327" bestFit="1" customWidth="1"/>
    <col min="11011" max="11016" width="13.7109375" style="1327" customWidth="1"/>
    <col min="11017" max="11017" width="8.28515625" style="1327" bestFit="1" customWidth="1"/>
    <col min="11018" max="11264" width="7.7109375" style="1327"/>
    <col min="11265" max="11265" width="12.85546875" style="1327" bestFit="1" customWidth="1"/>
    <col min="11266" max="11266" width="14.28515625" style="1327" bestFit="1" customWidth="1"/>
    <col min="11267" max="11272" width="13.7109375" style="1327" customWidth="1"/>
    <col min="11273" max="11273" width="8.28515625" style="1327" bestFit="1" customWidth="1"/>
    <col min="11274" max="11520" width="7.7109375" style="1327"/>
    <col min="11521" max="11521" width="12.85546875" style="1327" bestFit="1" customWidth="1"/>
    <col min="11522" max="11522" width="14.28515625" style="1327" bestFit="1" customWidth="1"/>
    <col min="11523" max="11528" width="13.7109375" style="1327" customWidth="1"/>
    <col min="11529" max="11529" width="8.28515625" style="1327" bestFit="1" customWidth="1"/>
    <col min="11530" max="11776" width="7.7109375" style="1327"/>
    <col min="11777" max="11777" width="12.85546875" style="1327" bestFit="1" customWidth="1"/>
    <col min="11778" max="11778" width="14.28515625" style="1327" bestFit="1" customWidth="1"/>
    <col min="11779" max="11784" width="13.7109375" style="1327" customWidth="1"/>
    <col min="11785" max="11785" width="8.28515625" style="1327" bestFit="1" customWidth="1"/>
    <col min="11786" max="12032" width="7.7109375" style="1327"/>
    <col min="12033" max="12033" width="12.85546875" style="1327" bestFit="1" customWidth="1"/>
    <col min="12034" max="12034" width="14.28515625" style="1327" bestFit="1" customWidth="1"/>
    <col min="12035" max="12040" width="13.7109375" style="1327" customWidth="1"/>
    <col min="12041" max="12041" width="8.28515625" style="1327" bestFit="1" customWidth="1"/>
    <col min="12042" max="12288" width="7.7109375" style="1327"/>
    <col min="12289" max="12289" width="12.85546875" style="1327" bestFit="1" customWidth="1"/>
    <col min="12290" max="12290" width="14.28515625" style="1327" bestFit="1" customWidth="1"/>
    <col min="12291" max="12296" width="13.7109375" style="1327" customWidth="1"/>
    <col min="12297" max="12297" width="8.28515625" style="1327" bestFit="1" customWidth="1"/>
    <col min="12298" max="12544" width="7.7109375" style="1327"/>
    <col min="12545" max="12545" width="12.85546875" style="1327" bestFit="1" customWidth="1"/>
    <col min="12546" max="12546" width="14.28515625" style="1327" bestFit="1" customWidth="1"/>
    <col min="12547" max="12552" width="13.7109375" style="1327" customWidth="1"/>
    <col min="12553" max="12553" width="8.28515625" style="1327" bestFit="1" customWidth="1"/>
    <col min="12554" max="12800" width="7.7109375" style="1327"/>
    <col min="12801" max="12801" width="12.85546875" style="1327" bestFit="1" customWidth="1"/>
    <col min="12802" max="12802" width="14.28515625" style="1327" bestFit="1" customWidth="1"/>
    <col min="12803" max="12808" width="13.7109375" style="1327" customWidth="1"/>
    <col min="12809" max="12809" width="8.28515625" style="1327" bestFit="1" customWidth="1"/>
    <col min="12810" max="13056" width="7.7109375" style="1327"/>
    <col min="13057" max="13057" width="12.85546875" style="1327" bestFit="1" customWidth="1"/>
    <col min="13058" max="13058" width="14.28515625" style="1327" bestFit="1" customWidth="1"/>
    <col min="13059" max="13064" width="13.7109375" style="1327" customWidth="1"/>
    <col min="13065" max="13065" width="8.28515625" style="1327" bestFit="1" customWidth="1"/>
    <col min="13066" max="13312" width="7.7109375" style="1327"/>
    <col min="13313" max="13313" width="12.85546875" style="1327" bestFit="1" customWidth="1"/>
    <col min="13314" max="13314" width="14.28515625" style="1327" bestFit="1" customWidth="1"/>
    <col min="13315" max="13320" width="13.7109375" style="1327" customWidth="1"/>
    <col min="13321" max="13321" width="8.28515625" style="1327" bestFit="1" customWidth="1"/>
    <col min="13322" max="13568" width="7.7109375" style="1327"/>
    <col min="13569" max="13569" width="12.85546875" style="1327" bestFit="1" customWidth="1"/>
    <col min="13570" max="13570" width="14.28515625" style="1327" bestFit="1" customWidth="1"/>
    <col min="13571" max="13576" width="13.7109375" style="1327" customWidth="1"/>
    <col min="13577" max="13577" width="8.28515625" style="1327" bestFit="1" customWidth="1"/>
    <col min="13578" max="13824" width="7.7109375" style="1327"/>
    <col min="13825" max="13825" width="12.85546875" style="1327" bestFit="1" customWidth="1"/>
    <col min="13826" max="13826" width="14.28515625" style="1327" bestFit="1" customWidth="1"/>
    <col min="13827" max="13832" width="13.7109375" style="1327" customWidth="1"/>
    <col min="13833" max="13833" width="8.28515625" style="1327" bestFit="1" customWidth="1"/>
    <col min="13834" max="14080" width="7.7109375" style="1327"/>
    <col min="14081" max="14081" width="12.85546875" style="1327" bestFit="1" customWidth="1"/>
    <col min="14082" max="14082" width="14.28515625" style="1327" bestFit="1" customWidth="1"/>
    <col min="14083" max="14088" width="13.7109375" style="1327" customWidth="1"/>
    <col min="14089" max="14089" width="8.28515625" style="1327" bestFit="1" customWidth="1"/>
    <col min="14090" max="14336" width="7.7109375" style="1327"/>
    <col min="14337" max="14337" width="12.85546875" style="1327" bestFit="1" customWidth="1"/>
    <col min="14338" max="14338" width="14.28515625" style="1327" bestFit="1" customWidth="1"/>
    <col min="14339" max="14344" width="13.7109375" style="1327" customWidth="1"/>
    <col min="14345" max="14345" width="8.28515625" style="1327" bestFit="1" customWidth="1"/>
    <col min="14346" max="14592" width="7.7109375" style="1327"/>
    <col min="14593" max="14593" width="12.85546875" style="1327" bestFit="1" customWidth="1"/>
    <col min="14594" max="14594" width="14.28515625" style="1327" bestFit="1" customWidth="1"/>
    <col min="14595" max="14600" width="13.7109375" style="1327" customWidth="1"/>
    <col min="14601" max="14601" width="8.28515625" style="1327" bestFit="1" customWidth="1"/>
    <col min="14602" max="14848" width="7.7109375" style="1327"/>
    <col min="14849" max="14849" width="12.85546875" style="1327" bestFit="1" customWidth="1"/>
    <col min="14850" max="14850" width="14.28515625" style="1327" bestFit="1" customWidth="1"/>
    <col min="14851" max="14856" width="13.7109375" style="1327" customWidth="1"/>
    <col min="14857" max="14857" width="8.28515625" style="1327" bestFit="1" customWidth="1"/>
    <col min="14858" max="15104" width="7.7109375" style="1327"/>
    <col min="15105" max="15105" width="12.85546875" style="1327" bestFit="1" customWidth="1"/>
    <col min="15106" max="15106" width="14.28515625" style="1327" bestFit="1" customWidth="1"/>
    <col min="15107" max="15112" width="13.7109375" style="1327" customWidth="1"/>
    <col min="15113" max="15113" width="8.28515625" style="1327" bestFit="1" customWidth="1"/>
    <col min="15114" max="15360" width="7.7109375" style="1327"/>
    <col min="15361" max="15361" width="12.85546875" style="1327" bestFit="1" customWidth="1"/>
    <col min="15362" max="15362" width="14.28515625" style="1327" bestFit="1" customWidth="1"/>
    <col min="15363" max="15368" width="13.7109375" style="1327" customWidth="1"/>
    <col min="15369" max="15369" width="8.28515625" style="1327" bestFit="1" customWidth="1"/>
    <col min="15370" max="15616" width="7.7109375" style="1327"/>
    <col min="15617" max="15617" width="12.85546875" style="1327" bestFit="1" customWidth="1"/>
    <col min="15618" max="15618" width="14.28515625" style="1327" bestFit="1" customWidth="1"/>
    <col min="15619" max="15624" width="13.7109375" style="1327" customWidth="1"/>
    <col min="15625" max="15625" width="8.28515625" style="1327" bestFit="1" customWidth="1"/>
    <col min="15626" max="15872" width="7.7109375" style="1327"/>
    <col min="15873" max="15873" width="12.85546875" style="1327" bestFit="1" customWidth="1"/>
    <col min="15874" max="15874" width="14.28515625" style="1327" bestFit="1" customWidth="1"/>
    <col min="15875" max="15880" width="13.7109375" style="1327" customWidth="1"/>
    <col min="15881" max="15881" width="8.28515625" style="1327" bestFit="1" customWidth="1"/>
    <col min="15882" max="16128" width="7.7109375" style="1327"/>
    <col min="16129" max="16129" width="12.85546875" style="1327" bestFit="1" customWidth="1"/>
    <col min="16130" max="16130" width="14.28515625" style="1327" bestFit="1" customWidth="1"/>
    <col min="16131" max="16136" width="13.7109375" style="1327" customWidth="1"/>
    <col min="16137" max="16137" width="8.28515625" style="1327" bestFit="1" customWidth="1"/>
    <col min="16138" max="16384" width="7.7109375" style="1327"/>
  </cols>
  <sheetData>
    <row r="1" spans="1:10" ht="25.15" customHeight="1">
      <c r="A1" s="784" t="s">
        <v>1205</v>
      </c>
      <c r="B1" s="784"/>
      <c r="C1" s="784"/>
      <c r="D1" s="784"/>
      <c r="E1" s="784"/>
      <c r="F1" s="784"/>
      <c r="G1" s="784"/>
      <c r="H1" s="784"/>
    </row>
    <row r="2" spans="1:10" ht="25.15" customHeight="1">
      <c r="A2" s="784" t="s">
        <v>1206</v>
      </c>
      <c r="B2" s="784"/>
      <c r="C2" s="784"/>
      <c r="D2" s="784"/>
      <c r="E2" s="784"/>
      <c r="F2" s="784"/>
      <c r="G2" s="784"/>
      <c r="H2" s="784"/>
    </row>
    <row r="3" spans="1:10" ht="25.15" customHeight="1">
      <c r="A3" s="1328" t="s">
        <v>1207</v>
      </c>
      <c r="H3" s="1330" t="s">
        <v>1208</v>
      </c>
    </row>
    <row r="4" spans="1:10" ht="43.5" customHeight="1">
      <c r="A4" s="1331"/>
      <c r="B4" s="1332"/>
      <c r="C4" s="1333" t="s">
        <v>1209</v>
      </c>
      <c r="D4" s="1334"/>
      <c r="E4" s="1335" t="s">
        <v>1210</v>
      </c>
      <c r="F4" s="1336" t="s">
        <v>1211</v>
      </c>
      <c r="G4" s="1337" t="s">
        <v>1212</v>
      </c>
      <c r="H4" s="1337" t="s">
        <v>60</v>
      </c>
    </row>
    <row r="5" spans="1:10" ht="25.15" customHeight="1">
      <c r="A5" s="1338" t="s">
        <v>40</v>
      </c>
      <c r="B5" s="1339" t="s">
        <v>41</v>
      </c>
      <c r="C5" s="1340" t="s">
        <v>1213</v>
      </c>
      <c r="D5" s="1340" t="s">
        <v>1214</v>
      </c>
      <c r="E5" s="1341" t="s">
        <v>38</v>
      </c>
      <c r="F5" s="1341"/>
      <c r="G5" s="1341"/>
      <c r="H5" s="1341"/>
    </row>
    <row r="6" spans="1:10" ht="36.75" customHeight="1">
      <c r="A6" s="1342"/>
      <c r="B6" s="1343"/>
      <c r="C6" s="1344" t="s">
        <v>1215</v>
      </c>
      <c r="D6" s="1344" t="s">
        <v>1216</v>
      </c>
      <c r="E6" s="1341" t="s">
        <v>39</v>
      </c>
      <c r="F6" s="1341" t="s">
        <v>1217</v>
      </c>
      <c r="G6" s="1344" t="s">
        <v>1218</v>
      </c>
      <c r="H6" s="1344" t="s">
        <v>1219</v>
      </c>
    </row>
    <row r="7" spans="1:10" ht="25.15" customHeight="1">
      <c r="A7" s="1345" t="s">
        <v>175</v>
      </c>
      <c r="B7" s="1346" t="s">
        <v>4</v>
      </c>
      <c r="C7" s="1347">
        <v>130</v>
      </c>
      <c r="D7" s="1347">
        <v>357</v>
      </c>
      <c r="E7" s="1347">
        <f>SUM(C7:D7)</f>
        <v>487</v>
      </c>
      <c r="F7" s="1347">
        <v>367</v>
      </c>
      <c r="G7" s="1347">
        <v>0</v>
      </c>
      <c r="H7" s="1347">
        <f>E7+F7+G7</f>
        <v>854</v>
      </c>
    </row>
    <row r="8" spans="1:10" ht="25.15" customHeight="1">
      <c r="A8" s="1348" t="s">
        <v>176</v>
      </c>
      <c r="B8" s="1349" t="s">
        <v>6</v>
      </c>
      <c r="C8" s="1350">
        <v>153</v>
      </c>
      <c r="D8" s="1350">
        <v>119</v>
      </c>
      <c r="E8" s="1350">
        <f t="shared" ref="E8:E27" si="0">SUM(C8:D8)</f>
        <v>272</v>
      </c>
      <c r="F8" s="1350">
        <v>174</v>
      </c>
      <c r="G8" s="1350">
        <v>6</v>
      </c>
      <c r="H8" s="1350">
        <f t="shared" ref="H8:H27" si="1">E8+F8+G8</f>
        <v>452</v>
      </c>
      <c r="I8" s="1328"/>
      <c r="J8" s="1328"/>
    </row>
    <row r="9" spans="1:10" ht="25.15" customHeight="1">
      <c r="A9" s="1348" t="s">
        <v>177</v>
      </c>
      <c r="B9" s="1349" t="s">
        <v>8</v>
      </c>
      <c r="C9" s="1350">
        <v>251</v>
      </c>
      <c r="D9" s="1350">
        <v>173</v>
      </c>
      <c r="E9" s="1350">
        <f t="shared" si="0"/>
        <v>424</v>
      </c>
      <c r="F9" s="1350">
        <v>444</v>
      </c>
      <c r="G9" s="1350">
        <v>0</v>
      </c>
      <c r="H9" s="1350">
        <f t="shared" si="1"/>
        <v>868</v>
      </c>
    </row>
    <row r="10" spans="1:10" ht="25.15" customHeight="1">
      <c r="A10" s="1348" t="s">
        <v>178</v>
      </c>
      <c r="B10" s="1349" t="s">
        <v>10</v>
      </c>
      <c r="C10" s="1350">
        <v>56</v>
      </c>
      <c r="D10" s="1350">
        <v>22</v>
      </c>
      <c r="E10" s="1350">
        <f t="shared" si="0"/>
        <v>78</v>
      </c>
      <c r="F10" s="1350">
        <v>44</v>
      </c>
      <c r="G10" s="1350">
        <v>1</v>
      </c>
      <c r="H10" s="1350">
        <f t="shared" si="1"/>
        <v>123</v>
      </c>
    </row>
    <row r="11" spans="1:10" ht="25.15" customHeight="1">
      <c r="A11" s="1348" t="s">
        <v>179</v>
      </c>
      <c r="B11" s="1349" t="s">
        <v>11</v>
      </c>
      <c r="C11" s="1350">
        <v>293</v>
      </c>
      <c r="D11" s="1350">
        <v>76</v>
      </c>
      <c r="E11" s="1350">
        <f t="shared" si="0"/>
        <v>369</v>
      </c>
      <c r="F11" s="1350">
        <v>243</v>
      </c>
      <c r="G11" s="1350">
        <v>57</v>
      </c>
      <c r="H11" s="1350">
        <f t="shared" si="1"/>
        <v>669</v>
      </c>
    </row>
    <row r="12" spans="1:10" ht="25.15" customHeight="1">
      <c r="A12" s="1348" t="s">
        <v>180</v>
      </c>
      <c r="B12" s="1349" t="s">
        <v>13</v>
      </c>
      <c r="C12" s="1350">
        <v>132</v>
      </c>
      <c r="D12" s="1350">
        <v>42</v>
      </c>
      <c r="E12" s="1350">
        <f t="shared" si="0"/>
        <v>174</v>
      </c>
      <c r="F12" s="1350">
        <v>43</v>
      </c>
      <c r="G12" s="1350">
        <v>2</v>
      </c>
      <c r="H12" s="1350">
        <f t="shared" si="1"/>
        <v>219</v>
      </c>
    </row>
    <row r="13" spans="1:10" ht="25.15" customHeight="1">
      <c r="A13" s="1348" t="s">
        <v>182</v>
      </c>
      <c r="B13" s="1349" t="s">
        <v>14</v>
      </c>
      <c r="C13" s="1350">
        <v>104</v>
      </c>
      <c r="D13" s="1350">
        <v>167</v>
      </c>
      <c r="E13" s="1350">
        <f t="shared" si="0"/>
        <v>271</v>
      </c>
      <c r="F13" s="1350">
        <v>227</v>
      </c>
      <c r="G13" s="1350">
        <v>0</v>
      </c>
      <c r="H13" s="1350">
        <f t="shared" si="1"/>
        <v>498</v>
      </c>
    </row>
    <row r="14" spans="1:10" ht="25.15" customHeight="1">
      <c r="A14" s="1348" t="s">
        <v>183</v>
      </c>
      <c r="B14" s="1349" t="s">
        <v>16</v>
      </c>
      <c r="C14" s="1350">
        <v>93</v>
      </c>
      <c r="D14" s="1350">
        <v>41</v>
      </c>
      <c r="E14" s="1350">
        <f t="shared" si="0"/>
        <v>134</v>
      </c>
      <c r="F14" s="1350">
        <v>30</v>
      </c>
      <c r="G14" s="1350">
        <v>1</v>
      </c>
      <c r="H14" s="1350">
        <f t="shared" si="1"/>
        <v>165</v>
      </c>
    </row>
    <row r="15" spans="1:10" ht="25.15" customHeight="1">
      <c r="A15" s="1348" t="s">
        <v>200</v>
      </c>
      <c r="B15" s="1349" t="s">
        <v>18</v>
      </c>
      <c r="C15" s="1350">
        <v>28</v>
      </c>
      <c r="D15" s="1350">
        <v>22</v>
      </c>
      <c r="E15" s="1350">
        <f t="shared" si="0"/>
        <v>50</v>
      </c>
      <c r="F15" s="1350">
        <v>35</v>
      </c>
      <c r="G15" s="1350">
        <v>0</v>
      </c>
      <c r="H15" s="1350">
        <f t="shared" si="1"/>
        <v>85</v>
      </c>
    </row>
    <row r="16" spans="1:10" ht="25.15" customHeight="1">
      <c r="A16" s="1348" t="s">
        <v>184</v>
      </c>
      <c r="B16" s="1349" t="s">
        <v>20</v>
      </c>
      <c r="C16" s="1350">
        <v>288</v>
      </c>
      <c r="D16" s="1350">
        <v>105</v>
      </c>
      <c r="E16" s="1350">
        <f t="shared" si="0"/>
        <v>393</v>
      </c>
      <c r="F16" s="1350">
        <v>246</v>
      </c>
      <c r="G16" s="1350">
        <v>4</v>
      </c>
      <c r="H16" s="1350">
        <f t="shared" si="1"/>
        <v>643</v>
      </c>
    </row>
    <row r="17" spans="1:8" ht="25.15" hidden="1" customHeight="1">
      <c r="A17" s="1348" t="s">
        <v>45</v>
      </c>
      <c r="B17" s="1349" t="s">
        <v>21</v>
      </c>
      <c r="C17" s="1350"/>
      <c r="D17" s="1350"/>
      <c r="E17" s="1350">
        <f t="shared" si="0"/>
        <v>0</v>
      </c>
      <c r="F17" s="1350"/>
      <c r="G17" s="1350"/>
      <c r="H17" s="1350">
        <f t="shared" si="1"/>
        <v>0</v>
      </c>
    </row>
    <row r="18" spans="1:8" ht="25.15" customHeight="1">
      <c r="A18" s="1348" t="s">
        <v>45</v>
      </c>
      <c r="B18" s="1349" t="s">
        <v>21</v>
      </c>
      <c r="C18" s="1350">
        <v>67</v>
      </c>
      <c r="D18" s="1350">
        <v>27</v>
      </c>
      <c r="E18" s="1350">
        <f t="shared" si="0"/>
        <v>94</v>
      </c>
      <c r="F18" s="1350">
        <v>59</v>
      </c>
      <c r="G18" s="1350">
        <v>1</v>
      </c>
      <c r="H18" s="1350">
        <f t="shared" si="1"/>
        <v>154</v>
      </c>
    </row>
    <row r="19" spans="1:8" ht="25.15" customHeight="1">
      <c r="A19" s="1348" t="s">
        <v>185</v>
      </c>
      <c r="B19" s="1349" t="s">
        <v>23</v>
      </c>
      <c r="C19" s="1350">
        <v>95</v>
      </c>
      <c r="D19" s="1350">
        <v>17</v>
      </c>
      <c r="E19" s="1350">
        <f t="shared" si="0"/>
        <v>112</v>
      </c>
      <c r="F19" s="1350">
        <v>104</v>
      </c>
      <c r="G19" s="1350">
        <v>2</v>
      </c>
      <c r="H19" s="1350">
        <f t="shared" si="1"/>
        <v>218</v>
      </c>
    </row>
    <row r="20" spans="1:8" ht="25.15" customHeight="1">
      <c r="A20" s="1348" t="s">
        <v>24</v>
      </c>
      <c r="B20" s="1349" t="s">
        <v>186</v>
      </c>
      <c r="C20" s="1350">
        <v>83</v>
      </c>
      <c r="D20" s="1350">
        <v>15</v>
      </c>
      <c r="E20" s="1350">
        <f t="shared" si="0"/>
        <v>98</v>
      </c>
      <c r="F20" s="1350">
        <v>11</v>
      </c>
      <c r="G20" s="1350">
        <v>1</v>
      </c>
      <c r="H20" s="1350">
        <f t="shared" si="1"/>
        <v>110</v>
      </c>
    </row>
    <row r="21" spans="1:8" ht="25.15" customHeight="1">
      <c r="A21" s="1348" t="s">
        <v>187</v>
      </c>
      <c r="B21" s="1349" t="s">
        <v>26</v>
      </c>
      <c r="C21" s="1350">
        <v>27</v>
      </c>
      <c r="D21" s="1350">
        <v>8</v>
      </c>
      <c r="E21" s="1350">
        <f t="shared" si="0"/>
        <v>35</v>
      </c>
      <c r="F21" s="1350">
        <v>24</v>
      </c>
      <c r="G21" s="1350">
        <v>2</v>
      </c>
      <c r="H21" s="1350">
        <f t="shared" si="1"/>
        <v>61</v>
      </c>
    </row>
    <row r="22" spans="1:8" ht="25.15" customHeight="1">
      <c r="A22" s="1348" t="s">
        <v>27</v>
      </c>
      <c r="B22" s="1349" t="s">
        <v>28</v>
      </c>
      <c r="C22" s="1350">
        <v>22</v>
      </c>
      <c r="D22" s="1350">
        <v>95</v>
      </c>
      <c r="E22" s="1350">
        <f t="shared" si="0"/>
        <v>117</v>
      </c>
      <c r="F22" s="1350">
        <v>74</v>
      </c>
      <c r="G22" s="1350">
        <v>2</v>
      </c>
      <c r="H22" s="1350">
        <f t="shared" si="1"/>
        <v>193</v>
      </c>
    </row>
    <row r="23" spans="1:8" ht="25.15" customHeight="1">
      <c r="A23" s="1348" t="s">
        <v>188</v>
      </c>
      <c r="B23" s="1349" t="s">
        <v>189</v>
      </c>
      <c r="C23" s="1350">
        <v>40</v>
      </c>
      <c r="D23" s="1350">
        <v>6</v>
      </c>
      <c r="E23" s="1350">
        <f t="shared" si="0"/>
        <v>46</v>
      </c>
      <c r="F23" s="1350">
        <v>48</v>
      </c>
      <c r="G23" s="1350">
        <v>0</v>
      </c>
      <c r="H23" s="1350">
        <f t="shared" si="1"/>
        <v>94</v>
      </c>
    </row>
    <row r="24" spans="1:8" ht="25.15" customHeight="1">
      <c r="A24" s="1348" t="s">
        <v>190</v>
      </c>
      <c r="B24" s="1349" t="s">
        <v>31</v>
      </c>
      <c r="C24" s="1350">
        <v>54</v>
      </c>
      <c r="D24" s="1350">
        <v>2</v>
      </c>
      <c r="E24" s="1350">
        <f t="shared" si="0"/>
        <v>56</v>
      </c>
      <c r="F24" s="1350">
        <v>15</v>
      </c>
      <c r="G24" s="1350">
        <v>16</v>
      </c>
      <c r="H24" s="1350">
        <f t="shared" si="1"/>
        <v>87</v>
      </c>
    </row>
    <row r="25" spans="1:8" ht="25.15" customHeight="1">
      <c r="A25" s="1348" t="s">
        <v>202</v>
      </c>
      <c r="B25" s="1349" t="s">
        <v>33</v>
      </c>
      <c r="C25" s="1350">
        <v>43</v>
      </c>
      <c r="D25" s="1350">
        <v>12</v>
      </c>
      <c r="E25" s="1350">
        <f t="shared" si="0"/>
        <v>55</v>
      </c>
      <c r="F25" s="1350">
        <v>22</v>
      </c>
      <c r="G25" s="1350">
        <v>0</v>
      </c>
      <c r="H25" s="1350">
        <f t="shared" si="1"/>
        <v>77</v>
      </c>
    </row>
    <row r="26" spans="1:8" ht="25.15" customHeight="1">
      <c r="A26" s="1348" t="s">
        <v>191</v>
      </c>
      <c r="B26" s="1349" t="s">
        <v>35</v>
      </c>
      <c r="C26" s="1350">
        <v>39</v>
      </c>
      <c r="D26" s="1350">
        <v>6</v>
      </c>
      <c r="E26" s="1350">
        <f t="shared" si="0"/>
        <v>45</v>
      </c>
      <c r="F26" s="1350">
        <v>5</v>
      </c>
      <c r="G26" s="1350">
        <v>0</v>
      </c>
      <c r="H26" s="1350">
        <f t="shared" si="1"/>
        <v>50</v>
      </c>
    </row>
    <row r="27" spans="1:8" ht="25.15" customHeight="1">
      <c r="A27" s="1351" t="s">
        <v>36</v>
      </c>
      <c r="B27" s="1352" t="s">
        <v>37</v>
      </c>
      <c r="C27" s="1353">
        <v>51</v>
      </c>
      <c r="D27" s="1353">
        <v>4</v>
      </c>
      <c r="E27" s="1353">
        <f t="shared" si="0"/>
        <v>55</v>
      </c>
      <c r="F27" s="1353">
        <v>22</v>
      </c>
      <c r="G27" s="1353">
        <v>1</v>
      </c>
      <c r="H27" s="1353">
        <f t="shared" si="1"/>
        <v>78</v>
      </c>
    </row>
    <row r="28" spans="1:8" ht="25.15" customHeight="1">
      <c r="A28" s="1354" t="s">
        <v>66</v>
      </c>
      <c r="B28" s="1355" t="s">
        <v>39</v>
      </c>
      <c r="C28" s="1356">
        <f t="shared" ref="C28:H28" si="2">SUM(C7:C27)</f>
        <v>2049</v>
      </c>
      <c r="D28" s="1356">
        <f t="shared" si="2"/>
        <v>1316</v>
      </c>
      <c r="E28" s="1356">
        <f t="shared" si="2"/>
        <v>3365</v>
      </c>
      <c r="F28" s="1356">
        <f t="shared" si="2"/>
        <v>2237</v>
      </c>
      <c r="G28" s="1356">
        <f t="shared" si="2"/>
        <v>96</v>
      </c>
      <c r="H28" s="1356">
        <f t="shared" si="2"/>
        <v>5698</v>
      </c>
    </row>
    <row r="29" spans="1:8" s="1328" customFormat="1" ht="25.15" customHeight="1">
      <c r="A29" s="1357"/>
    </row>
  </sheetData>
  <printOptions horizontalCentered="1" verticalCentered="1"/>
  <pageMargins left="0.7" right="0.7" top="1" bottom="1" header="0.5" footer="0.5"/>
  <pageSetup paperSize="9" scale="45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:H19"/>
  <sheetViews>
    <sheetView showGridLines="0" rightToLeft="1" zoomScaleNormal="100" workbookViewId="0">
      <selection activeCell="U28" sqref="U28"/>
    </sheetView>
  </sheetViews>
  <sheetFormatPr defaultColWidth="7.7109375" defaultRowHeight="39" customHeight="1"/>
  <cols>
    <col min="1" max="1" width="21.140625" style="240" customWidth="1"/>
    <col min="2" max="2" width="18.42578125" style="294" customWidth="1"/>
    <col min="3" max="3" width="17.85546875" style="1309" customWidth="1"/>
    <col min="4" max="4" width="8.28515625" style="240" bestFit="1" customWidth="1"/>
    <col min="5" max="256" width="7.7109375" style="240"/>
    <col min="257" max="257" width="21.140625" style="240" customWidth="1"/>
    <col min="258" max="258" width="18.42578125" style="240" customWidth="1"/>
    <col min="259" max="259" width="36.28515625" style="240" customWidth="1"/>
    <col min="260" max="260" width="8.28515625" style="240" bestFit="1" customWidth="1"/>
    <col min="261" max="512" width="7.7109375" style="240"/>
    <col min="513" max="513" width="21.140625" style="240" customWidth="1"/>
    <col min="514" max="514" width="18.42578125" style="240" customWidth="1"/>
    <col min="515" max="515" width="36.28515625" style="240" customWidth="1"/>
    <col min="516" max="516" width="8.28515625" style="240" bestFit="1" customWidth="1"/>
    <col min="517" max="768" width="7.7109375" style="240"/>
    <col min="769" max="769" width="21.140625" style="240" customWidth="1"/>
    <col min="770" max="770" width="18.42578125" style="240" customWidth="1"/>
    <col min="771" max="771" width="36.28515625" style="240" customWidth="1"/>
    <col min="772" max="772" width="8.28515625" style="240" bestFit="1" customWidth="1"/>
    <col min="773" max="1024" width="7.7109375" style="240"/>
    <col min="1025" max="1025" width="21.140625" style="240" customWidth="1"/>
    <col min="1026" max="1026" width="18.42578125" style="240" customWidth="1"/>
    <col min="1027" max="1027" width="36.28515625" style="240" customWidth="1"/>
    <col min="1028" max="1028" width="8.28515625" style="240" bestFit="1" customWidth="1"/>
    <col min="1029" max="1280" width="7.7109375" style="240"/>
    <col min="1281" max="1281" width="21.140625" style="240" customWidth="1"/>
    <col min="1282" max="1282" width="18.42578125" style="240" customWidth="1"/>
    <col min="1283" max="1283" width="36.28515625" style="240" customWidth="1"/>
    <col min="1284" max="1284" width="8.28515625" style="240" bestFit="1" customWidth="1"/>
    <col min="1285" max="1536" width="7.7109375" style="240"/>
    <col min="1537" max="1537" width="21.140625" style="240" customWidth="1"/>
    <col min="1538" max="1538" width="18.42578125" style="240" customWidth="1"/>
    <col min="1539" max="1539" width="36.28515625" style="240" customWidth="1"/>
    <col min="1540" max="1540" width="8.28515625" style="240" bestFit="1" customWidth="1"/>
    <col min="1541" max="1792" width="7.7109375" style="240"/>
    <col min="1793" max="1793" width="21.140625" style="240" customWidth="1"/>
    <col min="1794" max="1794" width="18.42578125" style="240" customWidth="1"/>
    <col min="1795" max="1795" width="36.28515625" style="240" customWidth="1"/>
    <col min="1796" max="1796" width="8.28515625" style="240" bestFit="1" customWidth="1"/>
    <col min="1797" max="2048" width="7.7109375" style="240"/>
    <col min="2049" max="2049" width="21.140625" style="240" customWidth="1"/>
    <col min="2050" max="2050" width="18.42578125" style="240" customWidth="1"/>
    <col min="2051" max="2051" width="36.28515625" style="240" customWidth="1"/>
    <col min="2052" max="2052" width="8.28515625" style="240" bestFit="1" customWidth="1"/>
    <col min="2053" max="2304" width="7.7109375" style="240"/>
    <col min="2305" max="2305" width="21.140625" style="240" customWidth="1"/>
    <col min="2306" max="2306" width="18.42578125" style="240" customWidth="1"/>
    <col min="2307" max="2307" width="36.28515625" style="240" customWidth="1"/>
    <col min="2308" max="2308" width="8.28515625" style="240" bestFit="1" customWidth="1"/>
    <col min="2309" max="2560" width="7.7109375" style="240"/>
    <col min="2561" max="2561" width="21.140625" style="240" customWidth="1"/>
    <col min="2562" max="2562" width="18.42578125" style="240" customWidth="1"/>
    <col min="2563" max="2563" width="36.28515625" style="240" customWidth="1"/>
    <col min="2564" max="2564" width="8.28515625" style="240" bestFit="1" customWidth="1"/>
    <col min="2565" max="2816" width="7.7109375" style="240"/>
    <col min="2817" max="2817" width="21.140625" style="240" customWidth="1"/>
    <col min="2818" max="2818" width="18.42578125" style="240" customWidth="1"/>
    <col min="2819" max="2819" width="36.28515625" style="240" customWidth="1"/>
    <col min="2820" max="2820" width="8.28515625" style="240" bestFit="1" customWidth="1"/>
    <col min="2821" max="3072" width="7.7109375" style="240"/>
    <col min="3073" max="3073" width="21.140625" style="240" customWidth="1"/>
    <col min="3074" max="3074" width="18.42578125" style="240" customWidth="1"/>
    <col min="3075" max="3075" width="36.28515625" style="240" customWidth="1"/>
    <col min="3076" max="3076" width="8.28515625" style="240" bestFit="1" customWidth="1"/>
    <col min="3077" max="3328" width="7.7109375" style="240"/>
    <col min="3329" max="3329" width="21.140625" style="240" customWidth="1"/>
    <col min="3330" max="3330" width="18.42578125" style="240" customWidth="1"/>
    <col min="3331" max="3331" width="36.28515625" style="240" customWidth="1"/>
    <col min="3332" max="3332" width="8.28515625" style="240" bestFit="1" customWidth="1"/>
    <col min="3333" max="3584" width="7.7109375" style="240"/>
    <col min="3585" max="3585" width="21.140625" style="240" customWidth="1"/>
    <col min="3586" max="3586" width="18.42578125" style="240" customWidth="1"/>
    <col min="3587" max="3587" width="36.28515625" style="240" customWidth="1"/>
    <col min="3588" max="3588" width="8.28515625" style="240" bestFit="1" customWidth="1"/>
    <col min="3589" max="3840" width="7.7109375" style="240"/>
    <col min="3841" max="3841" width="21.140625" style="240" customWidth="1"/>
    <col min="3842" max="3842" width="18.42578125" style="240" customWidth="1"/>
    <col min="3843" max="3843" width="36.28515625" style="240" customWidth="1"/>
    <col min="3844" max="3844" width="8.28515625" style="240" bestFit="1" customWidth="1"/>
    <col min="3845" max="4096" width="7.7109375" style="240"/>
    <col min="4097" max="4097" width="21.140625" style="240" customWidth="1"/>
    <col min="4098" max="4098" width="18.42578125" style="240" customWidth="1"/>
    <col min="4099" max="4099" width="36.28515625" style="240" customWidth="1"/>
    <col min="4100" max="4100" width="8.28515625" style="240" bestFit="1" customWidth="1"/>
    <col min="4101" max="4352" width="7.7109375" style="240"/>
    <col min="4353" max="4353" width="21.140625" style="240" customWidth="1"/>
    <col min="4354" max="4354" width="18.42578125" style="240" customWidth="1"/>
    <col min="4355" max="4355" width="36.28515625" style="240" customWidth="1"/>
    <col min="4356" max="4356" width="8.28515625" style="240" bestFit="1" customWidth="1"/>
    <col min="4357" max="4608" width="7.7109375" style="240"/>
    <col min="4609" max="4609" width="21.140625" style="240" customWidth="1"/>
    <col min="4610" max="4610" width="18.42578125" style="240" customWidth="1"/>
    <col min="4611" max="4611" width="36.28515625" style="240" customWidth="1"/>
    <col min="4612" max="4612" width="8.28515625" style="240" bestFit="1" customWidth="1"/>
    <col min="4613" max="4864" width="7.7109375" style="240"/>
    <col min="4865" max="4865" width="21.140625" style="240" customWidth="1"/>
    <col min="4866" max="4866" width="18.42578125" style="240" customWidth="1"/>
    <col min="4867" max="4867" width="36.28515625" style="240" customWidth="1"/>
    <col min="4868" max="4868" width="8.28515625" style="240" bestFit="1" customWidth="1"/>
    <col min="4869" max="5120" width="7.7109375" style="240"/>
    <col min="5121" max="5121" width="21.140625" style="240" customWidth="1"/>
    <col min="5122" max="5122" width="18.42578125" style="240" customWidth="1"/>
    <col min="5123" max="5123" width="36.28515625" style="240" customWidth="1"/>
    <col min="5124" max="5124" width="8.28515625" style="240" bestFit="1" customWidth="1"/>
    <col min="5125" max="5376" width="7.7109375" style="240"/>
    <col min="5377" max="5377" width="21.140625" style="240" customWidth="1"/>
    <col min="5378" max="5378" width="18.42578125" style="240" customWidth="1"/>
    <col min="5379" max="5379" width="36.28515625" style="240" customWidth="1"/>
    <col min="5380" max="5380" width="8.28515625" style="240" bestFit="1" customWidth="1"/>
    <col min="5381" max="5632" width="7.7109375" style="240"/>
    <col min="5633" max="5633" width="21.140625" style="240" customWidth="1"/>
    <col min="5634" max="5634" width="18.42578125" style="240" customWidth="1"/>
    <col min="5635" max="5635" width="36.28515625" style="240" customWidth="1"/>
    <col min="5636" max="5636" width="8.28515625" style="240" bestFit="1" customWidth="1"/>
    <col min="5637" max="5888" width="7.7109375" style="240"/>
    <col min="5889" max="5889" width="21.140625" style="240" customWidth="1"/>
    <col min="5890" max="5890" width="18.42578125" style="240" customWidth="1"/>
    <col min="5891" max="5891" width="36.28515625" style="240" customWidth="1"/>
    <col min="5892" max="5892" width="8.28515625" style="240" bestFit="1" customWidth="1"/>
    <col min="5893" max="6144" width="7.7109375" style="240"/>
    <col min="6145" max="6145" width="21.140625" style="240" customWidth="1"/>
    <col min="6146" max="6146" width="18.42578125" style="240" customWidth="1"/>
    <col min="6147" max="6147" width="36.28515625" style="240" customWidth="1"/>
    <col min="6148" max="6148" width="8.28515625" style="240" bestFit="1" customWidth="1"/>
    <col min="6149" max="6400" width="7.7109375" style="240"/>
    <col min="6401" max="6401" width="21.140625" style="240" customWidth="1"/>
    <col min="6402" max="6402" width="18.42578125" style="240" customWidth="1"/>
    <col min="6403" max="6403" width="36.28515625" style="240" customWidth="1"/>
    <col min="6404" max="6404" width="8.28515625" style="240" bestFit="1" customWidth="1"/>
    <col min="6405" max="6656" width="7.7109375" style="240"/>
    <col min="6657" max="6657" width="21.140625" style="240" customWidth="1"/>
    <col min="6658" max="6658" width="18.42578125" style="240" customWidth="1"/>
    <col min="6659" max="6659" width="36.28515625" style="240" customWidth="1"/>
    <col min="6660" max="6660" width="8.28515625" style="240" bestFit="1" customWidth="1"/>
    <col min="6661" max="6912" width="7.7109375" style="240"/>
    <col min="6913" max="6913" width="21.140625" style="240" customWidth="1"/>
    <col min="6914" max="6914" width="18.42578125" style="240" customWidth="1"/>
    <col min="6915" max="6915" width="36.28515625" style="240" customWidth="1"/>
    <col min="6916" max="6916" width="8.28515625" style="240" bestFit="1" customWidth="1"/>
    <col min="6917" max="7168" width="7.7109375" style="240"/>
    <col min="7169" max="7169" width="21.140625" style="240" customWidth="1"/>
    <col min="7170" max="7170" width="18.42578125" style="240" customWidth="1"/>
    <col min="7171" max="7171" width="36.28515625" style="240" customWidth="1"/>
    <col min="7172" max="7172" width="8.28515625" style="240" bestFit="1" customWidth="1"/>
    <col min="7173" max="7424" width="7.7109375" style="240"/>
    <col min="7425" max="7425" width="21.140625" style="240" customWidth="1"/>
    <col min="7426" max="7426" width="18.42578125" style="240" customWidth="1"/>
    <col min="7427" max="7427" width="36.28515625" style="240" customWidth="1"/>
    <col min="7428" max="7428" width="8.28515625" style="240" bestFit="1" customWidth="1"/>
    <col min="7429" max="7680" width="7.7109375" style="240"/>
    <col min="7681" max="7681" width="21.140625" style="240" customWidth="1"/>
    <col min="7682" max="7682" width="18.42578125" style="240" customWidth="1"/>
    <col min="7683" max="7683" width="36.28515625" style="240" customWidth="1"/>
    <col min="7684" max="7684" width="8.28515625" style="240" bestFit="1" customWidth="1"/>
    <col min="7685" max="7936" width="7.7109375" style="240"/>
    <col min="7937" max="7937" width="21.140625" style="240" customWidth="1"/>
    <col min="7938" max="7938" width="18.42578125" style="240" customWidth="1"/>
    <col min="7939" max="7939" width="36.28515625" style="240" customWidth="1"/>
    <col min="7940" max="7940" width="8.28515625" style="240" bestFit="1" customWidth="1"/>
    <col min="7941" max="8192" width="7.7109375" style="240"/>
    <col min="8193" max="8193" width="21.140625" style="240" customWidth="1"/>
    <col min="8194" max="8194" width="18.42578125" style="240" customWidth="1"/>
    <col min="8195" max="8195" width="36.28515625" style="240" customWidth="1"/>
    <col min="8196" max="8196" width="8.28515625" style="240" bestFit="1" customWidth="1"/>
    <col min="8197" max="8448" width="7.7109375" style="240"/>
    <col min="8449" max="8449" width="21.140625" style="240" customWidth="1"/>
    <col min="8450" max="8450" width="18.42578125" style="240" customWidth="1"/>
    <col min="8451" max="8451" width="36.28515625" style="240" customWidth="1"/>
    <col min="8452" max="8452" width="8.28515625" style="240" bestFit="1" customWidth="1"/>
    <col min="8453" max="8704" width="7.7109375" style="240"/>
    <col min="8705" max="8705" width="21.140625" style="240" customWidth="1"/>
    <col min="8706" max="8706" width="18.42578125" style="240" customWidth="1"/>
    <col min="8707" max="8707" width="36.28515625" style="240" customWidth="1"/>
    <col min="8708" max="8708" width="8.28515625" style="240" bestFit="1" customWidth="1"/>
    <col min="8709" max="8960" width="7.7109375" style="240"/>
    <col min="8961" max="8961" width="21.140625" style="240" customWidth="1"/>
    <col min="8962" max="8962" width="18.42578125" style="240" customWidth="1"/>
    <col min="8963" max="8963" width="36.28515625" style="240" customWidth="1"/>
    <col min="8964" max="8964" width="8.28515625" style="240" bestFit="1" customWidth="1"/>
    <col min="8965" max="9216" width="7.7109375" style="240"/>
    <col min="9217" max="9217" width="21.140625" style="240" customWidth="1"/>
    <col min="9218" max="9218" width="18.42578125" style="240" customWidth="1"/>
    <col min="9219" max="9219" width="36.28515625" style="240" customWidth="1"/>
    <col min="9220" max="9220" width="8.28515625" style="240" bestFit="1" customWidth="1"/>
    <col min="9221" max="9472" width="7.7109375" style="240"/>
    <col min="9473" max="9473" width="21.140625" style="240" customWidth="1"/>
    <col min="9474" max="9474" width="18.42578125" style="240" customWidth="1"/>
    <col min="9475" max="9475" width="36.28515625" style="240" customWidth="1"/>
    <col min="9476" max="9476" width="8.28515625" style="240" bestFit="1" customWidth="1"/>
    <col min="9477" max="9728" width="7.7109375" style="240"/>
    <col min="9729" max="9729" width="21.140625" style="240" customWidth="1"/>
    <col min="9730" max="9730" width="18.42578125" style="240" customWidth="1"/>
    <col min="9731" max="9731" width="36.28515625" style="240" customWidth="1"/>
    <col min="9732" max="9732" width="8.28515625" style="240" bestFit="1" customWidth="1"/>
    <col min="9733" max="9984" width="7.7109375" style="240"/>
    <col min="9985" max="9985" width="21.140625" style="240" customWidth="1"/>
    <col min="9986" max="9986" width="18.42578125" style="240" customWidth="1"/>
    <col min="9987" max="9987" width="36.28515625" style="240" customWidth="1"/>
    <col min="9988" max="9988" width="8.28515625" style="240" bestFit="1" customWidth="1"/>
    <col min="9989" max="10240" width="7.7109375" style="240"/>
    <col min="10241" max="10241" width="21.140625" style="240" customWidth="1"/>
    <col min="10242" max="10242" width="18.42578125" style="240" customWidth="1"/>
    <col min="10243" max="10243" width="36.28515625" style="240" customWidth="1"/>
    <col min="10244" max="10244" width="8.28515625" style="240" bestFit="1" customWidth="1"/>
    <col min="10245" max="10496" width="7.7109375" style="240"/>
    <col min="10497" max="10497" width="21.140625" style="240" customWidth="1"/>
    <col min="10498" max="10498" width="18.42578125" style="240" customWidth="1"/>
    <col min="10499" max="10499" width="36.28515625" style="240" customWidth="1"/>
    <col min="10500" max="10500" width="8.28515625" style="240" bestFit="1" customWidth="1"/>
    <col min="10501" max="10752" width="7.7109375" style="240"/>
    <col min="10753" max="10753" width="21.140625" style="240" customWidth="1"/>
    <col min="10754" max="10754" width="18.42578125" style="240" customWidth="1"/>
    <col min="10755" max="10755" width="36.28515625" style="240" customWidth="1"/>
    <col min="10756" max="10756" width="8.28515625" style="240" bestFit="1" customWidth="1"/>
    <col min="10757" max="11008" width="7.7109375" style="240"/>
    <col min="11009" max="11009" width="21.140625" style="240" customWidth="1"/>
    <col min="11010" max="11010" width="18.42578125" style="240" customWidth="1"/>
    <col min="11011" max="11011" width="36.28515625" style="240" customWidth="1"/>
    <col min="11012" max="11012" width="8.28515625" style="240" bestFit="1" customWidth="1"/>
    <col min="11013" max="11264" width="7.7109375" style="240"/>
    <col min="11265" max="11265" width="21.140625" style="240" customWidth="1"/>
    <col min="11266" max="11266" width="18.42578125" style="240" customWidth="1"/>
    <col min="11267" max="11267" width="36.28515625" style="240" customWidth="1"/>
    <col min="11268" max="11268" width="8.28515625" style="240" bestFit="1" customWidth="1"/>
    <col min="11269" max="11520" width="7.7109375" style="240"/>
    <col min="11521" max="11521" width="21.140625" style="240" customWidth="1"/>
    <col min="11522" max="11522" width="18.42578125" style="240" customWidth="1"/>
    <col min="11523" max="11523" width="36.28515625" style="240" customWidth="1"/>
    <col min="11524" max="11524" width="8.28515625" style="240" bestFit="1" customWidth="1"/>
    <col min="11525" max="11776" width="7.7109375" style="240"/>
    <col min="11777" max="11777" width="21.140625" style="240" customWidth="1"/>
    <col min="11778" max="11778" width="18.42578125" style="240" customWidth="1"/>
    <col min="11779" max="11779" width="36.28515625" style="240" customWidth="1"/>
    <col min="11780" max="11780" width="8.28515625" style="240" bestFit="1" customWidth="1"/>
    <col min="11781" max="12032" width="7.7109375" style="240"/>
    <col min="12033" max="12033" width="21.140625" style="240" customWidth="1"/>
    <col min="12034" max="12034" width="18.42578125" style="240" customWidth="1"/>
    <col min="12035" max="12035" width="36.28515625" style="240" customWidth="1"/>
    <col min="12036" max="12036" width="8.28515625" style="240" bestFit="1" customWidth="1"/>
    <col min="12037" max="12288" width="7.7109375" style="240"/>
    <col min="12289" max="12289" width="21.140625" style="240" customWidth="1"/>
    <col min="12290" max="12290" width="18.42578125" style="240" customWidth="1"/>
    <col min="12291" max="12291" width="36.28515625" style="240" customWidth="1"/>
    <col min="12292" max="12292" width="8.28515625" style="240" bestFit="1" customWidth="1"/>
    <col min="12293" max="12544" width="7.7109375" style="240"/>
    <col min="12545" max="12545" width="21.140625" style="240" customWidth="1"/>
    <col min="12546" max="12546" width="18.42578125" style="240" customWidth="1"/>
    <col min="12547" max="12547" width="36.28515625" style="240" customWidth="1"/>
    <col min="12548" max="12548" width="8.28515625" style="240" bestFit="1" customWidth="1"/>
    <col min="12549" max="12800" width="7.7109375" style="240"/>
    <col min="12801" max="12801" width="21.140625" style="240" customWidth="1"/>
    <col min="12802" max="12802" width="18.42578125" style="240" customWidth="1"/>
    <col min="12803" max="12803" width="36.28515625" style="240" customWidth="1"/>
    <col min="12804" max="12804" width="8.28515625" style="240" bestFit="1" customWidth="1"/>
    <col min="12805" max="13056" width="7.7109375" style="240"/>
    <col min="13057" max="13057" width="21.140625" style="240" customWidth="1"/>
    <col min="13058" max="13058" width="18.42578125" style="240" customWidth="1"/>
    <col min="13059" max="13059" width="36.28515625" style="240" customWidth="1"/>
    <col min="13060" max="13060" width="8.28515625" style="240" bestFit="1" customWidth="1"/>
    <col min="13061" max="13312" width="7.7109375" style="240"/>
    <col min="13313" max="13313" width="21.140625" style="240" customWidth="1"/>
    <col min="13314" max="13314" width="18.42578125" style="240" customWidth="1"/>
    <col min="13315" max="13315" width="36.28515625" style="240" customWidth="1"/>
    <col min="13316" max="13316" width="8.28515625" style="240" bestFit="1" customWidth="1"/>
    <col min="13317" max="13568" width="7.7109375" style="240"/>
    <col min="13569" max="13569" width="21.140625" style="240" customWidth="1"/>
    <col min="13570" max="13570" width="18.42578125" style="240" customWidth="1"/>
    <col min="13571" max="13571" width="36.28515625" style="240" customWidth="1"/>
    <col min="13572" max="13572" width="8.28515625" style="240" bestFit="1" customWidth="1"/>
    <col min="13573" max="13824" width="7.7109375" style="240"/>
    <col min="13825" max="13825" width="21.140625" style="240" customWidth="1"/>
    <col min="13826" max="13826" width="18.42578125" style="240" customWidth="1"/>
    <col min="13827" max="13827" width="36.28515625" style="240" customWidth="1"/>
    <col min="13828" max="13828" width="8.28515625" style="240" bestFit="1" customWidth="1"/>
    <col min="13829" max="14080" width="7.7109375" style="240"/>
    <col min="14081" max="14081" width="21.140625" style="240" customWidth="1"/>
    <col min="14082" max="14082" width="18.42578125" style="240" customWidth="1"/>
    <col min="14083" max="14083" width="36.28515625" style="240" customWidth="1"/>
    <col min="14084" max="14084" width="8.28515625" style="240" bestFit="1" customWidth="1"/>
    <col min="14085" max="14336" width="7.7109375" style="240"/>
    <col min="14337" max="14337" width="21.140625" style="240" customWidth="1"/>
    <col min="14338" max="14338" width="18.42578125" style="240" customWidth="1"/>
    <col min="14339" max="14339" width="36.28515625" style="240" customWidth="1"/>
    <col min="14340" max="14340" width="8.28515625" style="240" bestFit="1" customWidth="1"/>
    <col min="14341" max="14592" width="7.7109375" style="240"/>
    <col min="14593" max="14593" width="21.140625" style="240" customWidth="1"/>
    <col min="14594" max="14594" width="18.42578125" style="240" customWidth="1"/>
    <col min="14595" max="14595" width="36.28515625" style="240" customWidth="1"/>
    <col min="14596" max="14596" width="8.28515625" style="240" bestFit="1" customWidth="1"/>
    <col min="14597" max="14848" width="7.7109375" style="240"/>
    <col min="14849" max="14849" width="21.140625" style="240" customWidth="1"/>
    <col min="14850" max="14850" width="18.42578125" style="240" customWidth="1"/>
    <col min="14851" max="14851" width="36.28515625" style="240" customWidth="1"/>
    <col min="14852" max="14852" width="8.28515625" style="240" bestFit="1" customWidth="1"/>
    <col min="14853" max="15104" width="7.7109375" style="240"/>
    <col min="15105" max="15105" width="21.140625" style="240" customWidth="1"/>
    <col min="15106" max="15106" width="18.42578125" style="240" customWidth="1"/>
    <col min="15107" max="15107" width="36.28515625" style="240" customWidth="1"/>
    <col min="15108" max="15108" width="8.28515625" style="240" bestFit="1" customWidth="1"/>
    <col min="15109" max="15360" width="7.7109375" style="240"/>
    <col min="15361" max="15361" width="21.140625" style="240" customWidth="1"/>
    <col min="15362" max="15362" width="18.42578125" style="240" customWidth="1"/>
    <col min="15363" max="15363" width="36.28515625" style="240" customWidth="1"/>
    <col min="15364" max="15364" width="8.28515625" style="240" bestFit="1" customWidth="1"/>
    <col min="15365" max="15616" width="7.7109375" style="240"/>
    <col min="15617" max="15617" width="21.140625" style="240" customWidth="1"/>
    <col min="15618" max="15618" width="18.42578125" style="240" customWidth="1"/>
    <col min="15619" max="15619" width="36.28515625" style="240" customWidth="1"/>
    <col min="15620" max="15620" width="8.28515625" style="240" bestFit="1" customWidth="1"/>
    <col min="15621" max="15872" width="7.7109375" style="240"/>
    <col min="15873" max="15873" width="21.140625" style="240" customWidth="1"/>
    <col min="15874" max="15874" width="18.42578125" style="240" customWidth="1"/>
    <col min="15875" max="15875" width="36.28515625" style="240" customWidth="1"/>
    <col min="15876" max="15876" width="8.28515625" style="240" bestFit="1" customWidth="1"/>
    <col min="15877" max="16128" width="7.7109375" style="240"/>
    <col min="16129" max="16129" width="21.140625" style="240" customWidth="1"/>
    <col min="16130" max="16130" width="18.42578125" style="240" customWidth="1"/>
    <col min="16131" max="16131" width="36.28515625" style="240" customWidth="1"/>
    <col min="16132" max="16132" width="8.28515625" style="240" bestFit="1" customWidth="1"/>
    <col min="16133" max="16384" width="7.7109375" style="240"/>
  </cols>
  <sheetData>
    <row r="1" spans="1:8" ht="24.95" customHeight="1">
      <c r="A1" s="784" t="s">
        <v>1220</v>
      </c>
      <c r="B1" s="784"/>
      <c r="C1" s="784"/>
    </row>
    <row r="2" spans="1:8" s="13" customFormat="1" ht="24.95" customHeight="1">
      <c r="A2" s="784" t="s">
        <v>1585</v>
      </c>
      <c r="B2" s="784"/>
      <c r="C2" s="784"/>
    </row>
    <row r="3" spans="1:8" s="13" customFormat="1" ht="24.95" customHeight="1">
      <c r="A3" s="1358" t="s">
        <v>1221</v>
      </c>
      <c r="B3" s="1359"/>
      <c r="C3" s="1360" t="s">
        <v>1222</v>
      </c>
    </row>
    <row r="4" spans="1:8" s="13" customFormat="1" ht="24.95" customHeight="1">
      <c r="A4" s="1963" t="s">
        <v>40</v>
      </c>
      <c r="B4" s="1965" t="s">
        <v>41</v>
      </c>
      <c r="C4" s="1915" t="s">
        <v>1587</v>
      </c>
    </row>
    <row r="5" spans="1:8" ht="24.95" customHeight="1">
      <c r="A5" s="1964"/>
      <c r="B5" s="1966"/>
      <c r="C5" s="1967"/>
    </row>
    <row r="6" spans="1:8" ht="24.95" customHeight="1">
      <c r="A6" s="1390" t="s">
        <v>175</v>
      </c>
      <c r="B6" s="1391" t="s">
        <v>4</v>
      </c>
      <c r="C6" s="1392">
        <v>5</v>
      </c>
    </row>
    <row r="7" spans="1:8" ht="24.95" customHeight="1">
      <c r="A7" s="1393" t="s">
        <v>176</v>
      </c>
      <c r="B7" s="1394" t="s">
        <v>6</v>
      </c>
      <c r="C7" s="1395">
        <v>1</v>
      </c>
      <c r="D7" s="1311"/>
      <c r="E7" s="1311"/>
      <c r="F7" s="35"/>
      <c r="G7" s="35"/>
      <c r="H7" s="35"/>
    </row>
    <row r="8" spans="1:8" ht="24.95" customHeight="1">
      <c r="A8" s="1393" t="s">
        <v>177</v>
      </c>
      <c r="B8" s="1394" t="s">
        <v>8</v>
      </c>
      <c r="C8" s="1395">
        <v>2</v>
      </c>
    </row>
    <row r="9" spans="1:8" ht="24.95" customHeight="1">
      <c r="A9" s="1393" t="s">
        <v>178</v>
      </c>
      <c r="B9" s="1394" t="s">
        <v>10</v>
      </c>
      <c r="C9" s="1395">
        <v>1</v>
      </c>
    </row>
    <row r="10" spans="1:8" ht="24.95" customHeight="1">
      <c r="A10" s="1393" t="s">
        <v>179</v>
      </c>
      <c r="B10" s="1394" t="s">
        <v>11</v>
      </c>
      <c r="C10" s="1395">
        <v>2</v>
      </c>
    </row>
    <row r="11" spans="1:8" ht="24.95" customHeight="1">
      <c r="A11" s="1393" t="s">
        <v>180</v>
      </c>
      <c r="B11" s="1394" t="s">
        <v>13</v>
      </c>
      <c r="C11" s="1395">
        <v>2</v>
      </c>
    </row>
    <row r="12" spans="1:8" ht="24.95" customHeight="1">
      <c r="A12" s="1393" t="s">
        <v>182</v>
      </c>
      <c r="B12" s="1394" t="s">
        <v>14</v>
      </c>
      <c r="C12" s="1395">
        <v>2</v>
      </c>
    </row>
    <row r="13" spans="1:8" ht="24.95" customHeight="1">
      <c r="A13" s="1393" t="s">
        <v>183</v>
      </c>
      <c r="B13" s="1394" t="s">
        <v>16</v>
      </c>
      <c r="C13" s="1395">
        <v>1</v>
      </c>
    </row>
    <row r="14" spans="1:8" ht="24.95" customHeight="1">
      <c r="A14" s="1393" t="s">
        <v>184</v>
      </c>
      <c r="B14" s="1394" t="s">
        <v>20</v>
      </c>
      <c r="C14" s="1395">
        <v>2</v>
      </c>
    </row>
    <row r="15" spans="1:8" ht="24.95" customHeight="1">
      <c r="A15" s="1573" t="s">
        <v>185</v>
      </c>
      <c r="B15" s="1574" t="s">
        <v>23</v>
      </c>
      <c r="C15" s="1395">
        <v>1</v>
      </c>
    </row>
    <row r="16" spans="1:8" ht="24.95" customHeight="1">
      <c r="A16" s="1348" t="s">
        <v>27</v>
      </c>
      <c r="B16" s="1349" t="s">
        <v>28</v>
      </c>
      <c r="C16" s="1395">
        <v>1</v>
      </c>
    </row>
    <row r="17" spans="1:3" ht="24.95" customHeight="1">
      <c r="A17" s="1348" t="s">
        <v>188</v>
      </c>
      <c r="B17" s="1349" t="s">
        <v>189</v>
      </c>
      <c r="C17" s="1395">
        <v>1</v>
      </c>
    </row>
    <row r="18" spans="1:3" ht="24.95" customHeight="1">
      <c r="A18" s="1348" t="s">
        <v>190</v>
      </c>
      <c r="B18" s="1349" t="s">
        <v>31</v>
      </c>
      <c r="C18" s="1575">
        <v>1</v>
      </c>
    </row>
    <row r="19" spans="1:3" ht="24.95" customHeight="1">
      <c r="A19" s="1400" t="s">
        <v>66</v>
      </c>
      <c r="B19" s="1401" t="s">
        <v>39</v>
      </c>
      <c r="C19" s="1402">
        <f>SUM(C6:C18)</f>
        <v>22</v>
      </c>
    </row>
  </sheetData>
  <mergeCells count="3">
    <mergeCell ref="A4:A5"/>
    <mergeCell ref="B4:B5"/>
    <mergeCell ref="C4:C5"/>
  </mergeCells>
  <printOptions horizontalCentered="1" verticalCentered="1"/>
  <pageMargins left="0.7" right="0.7" top="1" bottom="1" header="0.5" footer="0.5"/>
  <pageSetup paperSize="9" scale="45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:M36"/>
  <sheetViews>
    <sheetView showGridLines="0" rightToLeft="1" zoomScale="80" zoomScaleNormal="80" workbookViewId="0">
      <selection activeCell="U28" sqref="U28"/>
    </sheetView>
  </sheetViews>
  <sheetFormatPr defaultColWidth="7.7109375" defaultRowHeight="12.75"/>
  <cols>
    <col min="1" max="1" width="13.85546875" style="240" customWidth="1"/>
    <col min="2" max="2" width="14.28515625" style="294" customWidth="1"/>
    <col min="3" max="5" width="12" style="1309" customWidth="1"/>
    <col min="6" max="6" width="17.28515625" style="1309" customWidth="1"/>
    <col min="7" max="7" width="13.28515625" style="1309" customWidth="1"/>
    <col min="8" max="8" width="17.28515625" style="1309" customWidth="1"/>
    <col min="9" max="9" width="8.28515625" style="240" bestFit="1" customWidth="1"/>
    <col min="10" max="256" width="7.7109375" style="240"/>
    <col min="257" max="257" width="13.85546875" style="240" customWidth="1"/>
    <col min="258" max="258" width="14.28515625" style="240" customWidth="1"/>
    <col min="259" max="261" width="12" style="240" customWidth="1"/>
    <col min="262" max="262" width="17.28515625" style="240" customWidth="1"/>
    <col min="263" max="263" width="13.28515625" style="240" customWidth="1"/>
    <col min="264" max="264" width="17.28515625" style="240" customWidth="1"/>
    <col min="265" max="265" width="8.28515625" style="240" bestFit="1" customWidth="1"/>
    <col min="266" max="512" width="7.7109375" style="240"/>
    <col min="513" max="513" width="13.85546875" style="240" customWidth="1"/>
    <col min="514" max="514" width="14.28515625" style="240" customWidth="1"/>
    <col min="515" max="517" width="12" style="240" customWidth="1"/>
    <col min="518" max="518" width="17.28515625" style="240" customWidth="1"/>
    <col min="519" max="519" width="13.28515625" style="240" customWidth="1"/>
    <col min="520" max="520" width="17.28515625" style="240" customWidth="1"/>
    <col min="521" max="521" width="8.28515625" style="240" bestFit="1" customWidth="1"/>
    <col min="522" max="768" width="7.7109375" style="240"/>
    <col min="769" max="769" width="13.85546875" style="240" customWidth="1"/>
    <col min="770" max="770" width="14.28515625" style="240" customWidth="1"/>
    <col min="771" max="773" width="12" style="240" customWidth="1"/>
    <col min="774" max="774" width="17.28515625" style="240" customWidth="1"/>
    <col min="775" max="775" width="13.28515625" style="240" customWidth="1"/>
    <col min="776" max="776" width="17.28515625" style="240" customWidth="1"/>
    <col min="777" max="777" width="8.28515625" style="240" bestFit="1" customWidth="1"/>
    <col min="778" max="1024" width="7.7109375" style="240"/>
    <col min="1025" max="1025" width="13.85546875" style="240" customWidth="1"/>
    <col min="1026" max="1026" width="14.28515625" style="240" customWidth="1"/>
    <col min="1027" max="1029" width="12" style="240" customWidth="1"/>
    <col min="1030" max="1030" width="17.28515625" style="240" customWidth="1"/>
    <col min="1031" max="1031" width="13.28515625" style="240" customWidth="1"/>
    <col min="1032" max="1032" width="17.28515625" style="240" customWidth="1"/>
    <col min="1033" max="1033" width="8.28515625" style="240" bestFit="1" customWidth="1"/>
    <col min="1034" max="1280" width="7.7109375" style="240"/>
    <col min="1281" max="1281" width="13.85546875" style="240" customWidth="1"/>
    <col min="1282" max="1282" width="14.28515625" style="240" customWidth="1"/>
    <col min="1283" max="1285" width="12" style="240" customWidth="1"/>
    <col min="1286" max="1286" width="17.28515625" style="240" customWidth="1"/>
    <col min="1287" max="1287" width="13.28515625" style="240" customWidth="1"/>
    <col min="1288" max="1288" width="17.28515625" style="240" customWidth="1"/>
    <col min="1289" max="1289" width="8.28515625" style="240" bestFit="1" customWidth="1"/>
    <col min="1290" max="1536" width="7.7109375" style="240"/>
    <col min="1537" max="1537" width="13.85546875" style="240" customWidth="1"/>
    <col min="1538" max="1538" width="14.28515625" style="240" customWidth="1"/>
    <col min="1539" max="1541" width="12" style="240" customWidth="1"/>
    <col min="1542" max="1542" width="17.28515625" style="240" customWidth="1"/>
    <col min="1543" max="1543" width="13.28515625" style="240" customWidth="1"/>
    <col min="1544" max="1544" width="17.28515625" style="240" customWidth="1"/>
    <col min="1545" max="1545" width="8.28515625" style="240" bestFit="1" customWidth="1"/>
    <col min="1546" max="1792" width="7.7109375" style="240"/>
    <col min="1793" max="1793" width="13.85546875" style="240" customWidth="1"/>
    <col min="1794" max="1794" width="14.28515625" style="240" customWidth="1"/>
    <col min="1795" max="1797" width="12" style="240" customWidth="1"/>
    <col min="1798" max="1798" width="17.28515625" style="240" customWidth="1"/>
    <col min="1799" max="1799" width="13.28515625" style="240" customWidth="1"/>
    <col min="1800" max="1800" width="17.28515625" style="240" customWidth="1"/>
    <col min="1801" max="1801" width="8.28515625" style="240" bestFit="1" customWidth="1"/>
    <col min="1802" max="2048" width="7.7109375" style="240"/>
    <col min="2049" max="2049" width="13.85546875" style="240" customWidth="1"/>
    <col min="2050" max="2050" width="14.28515625" style="240" customWidth="1"/>
    <col min="2051" max="2053" width="12" style="240" customWidth="1"/>
    <col min="2054" max="2054" width="17.28515625" style="240" customWidth="1"/>
    <col min="2055" max="2055" width="13.28515625" style="240" customWidth="1"/>
    <col min="2056" max="2056" width="17.28515625" style="240" customWidth="1"/>
    <col min="2057" max="2057" width="8.28515625" style="240" bestFit="1" customWidth="1"/>
    <col min="2058" max="2304" width="7.7109375" style="240"/>
    <col min="2305" max="2305" width="13.85546875" style="240" customWidth="1"/>
    <col min="2306" max="2306" width="14.28515625" style="240" customWidth="1"/>
    <col min="2307" max="2309" width="12" style="240" customWidth="1"/>
    <col min="2310" max="2310" width="17.28515625" style="240" customWidth="1"/>
    <col min="2311" max="2311" width="13.28515625" style="240" customWidth="1"/>
    <col min="2312" max="2312" width="17.28515625" style="240" customWidth="1"/>
    <col min="2313" max="2313" width="8.28515625" style="240" bestFit="1" customWidth="1"/>
    <col min="2314" max="2560" width="7.7109375" style="240"/>
    <col min="2561" max="2561" width="13.85546875" style="240" customWidth="1"/>
    <col min="2562" max="2562" width="14.28515625" style="240" customWidth="1"/>
    <col min="2563" max="2565" width="12" style="240" customWidth="1"/>
    <col min="2566" max="2566" width="17.28515625" style="240" customWidth="1"/>
    <col min="2567" max="2567" width="13.28515625" style="240" customWidth="1"/>
    <col min="2568" max="2568" width="17.28515625" style="240" customWidth="1"/>
    <col min="2569" max="2569" width="8.28515625" style="240" bestFit="1" customWidth="1"/>
    <col min="2570" max="2816" width="7.7109375" style="240"/>
    <col min="2817" max="2817" width="13.85546875" style="240" customWidth="1"/>
    <col min="2818" max="2818" width="14.28515625" style="240" customWidth="1"/>
    <col min="2819" max="2821" width="12" style="240" customWidth="1"/>
    <col min="2822" max="2822" width="17.28515625" style="240" customWidth="1"/>
    <col min="2823" max="2823" width="13.28515625" style="240" customWidth="1"/>
    <col min="2824" max="2824" width="17.28515625" style="240" customWidth="1"/>
    <col min="2825" max="2825" width="8.28515625" style="240" bestFit="1" customWidth="1"/>
    <col min="2826" max="3072" width="7.7109375" style="240"/>
    <col min="3073" max="3073" width="13.85546875" style="240" customWidth="1"/>
    <col min="3074" max="3074" width="14.28515625" style="240" customWidth="1"/>
    <col min="3075" max="3077" width="12" style="240" customWidth="1"/>
    <col min="3078" max="3078" width="17.28515625" style="240" customWidth="1"/>
    <col min="3079" max="3079" width="13.28515625" style="240" customWidth="1"/>
    <col min="3080" max="3080" width="17.28515625" style="240" customWidth="1"/>
    <col min="3081" max="3081" width="8.28515625" style="240" bestFit="1" customWidth="1"/>
    <col min="3082" max="3328" width="7.7109375" style="240"/>
    <col min="3329" max="3329" width="13.85546875" style="240" customWidth="1"/>
    <col min="3330" max="3330" width="14.28515625" style="240" customWidth="1"/>
    <col min="3331" max="3333" width="12" style="240" customWidth="1"/>
    <col min="3334" max="3334" width="17.28515625" style="240" customWidth="1"/>
    <col min="3335" max="3335" width="13.28515625" style="240" customWidth="1"/>
    <col min="3336" max="3336" width="17.28515625" style="240" customWidth="1"/>
    <col min="3337" max="3337" width="8.28515625" style="240" bestFit="1" customWidth="1"/>
    <col min="3338" max="3584" width="7.7109375" style="240"/>
    <col min="3585" max="3585" width="13.85546875" style="240" customWidth="1"/>
    <col min="3586" max="3586" width="14.28515625" style="240" customWidth="1"/>
    <col min="3587" max="3589" width="12" style="240" customWidth="1"/>
    <col min="3590" max="3590" width="17.28515625" style="240" customWidth="1"/>
    <col min="3591" max="3591" width="13.28515625" style="240" customWidth="1"/>
    <col min="3592" max="3592" width="17.28515625" style="240" customWidth="1"/>
    <col min="3593" max="3593" width="8.28515625" style="240" bestFit="1" customWidth="1"/>
    <col min="3594" max="3840" width="7.7109375" style="240"/>
    <col min="3841" max="3841" width="13.85546875" style="240" customWidth="1"/>
    <col min="3842" max="3842" width="14.28515625" style="240" customWidth="1"/>
    <col min="3843" max="3845" width="12" style="240" customWidth="1"/>
    <col min="3846" max="3846" width="17.28515625" style="240" customWidth="1"/>
    <col min="3847" max="3847" width="13.28515625" style="240" customWidth="1"/>
    <col min="3848" max="3848" width="17.28515625" style="240" customWidth="1"/>
    <col min="3849" max="3849" width="8.28515625" style="240" bestFit="1" customWidth="1"/>
    <col min="3850" max="4096" width="7.7109375" style="240"/>
    <col min="4097" max="4097" width="13.85546875" style="240" customWidth="1"/>
    <col min="4098" max="4098" width="14.28515625" style="240" customWidth="1"/>
    <col min="4099" max="4101" width="12" style="240" customWidth="1"/>
    <col min="4102" max="4102" width="17.28515625" style="240" customWidth="1"/>
    <col min="4103" max="4103" width="13.28515625" style="240" customWidth="1"/>
    <col min="4104" max="4104" width="17.28515625" style="240" customWidth="1"/>
    <col min="4105" max="4105" width="8.28515625" style="240" bestFit="1" customWidth="1"/>
    <col min="4106" max="4352" width="7.7109375" style="240"/>
    <col min="4353" max="4353" width="13.85546875" style="240" customWidth="1"/>
    <col min="4354" max="4354" width="14.28515625" style="240" customWidth="1"/>
    <col min="4355" max="4357" width="12" style="240" customWidth="1"/>
    <col min="4358" max="4358" width="17.28515625" style="240" customWidth="1"/>
    <col min="4359" max="4359" width="13.28515625" style="240" customWidth="1"/>
    <col min="4360" max="4360" width="17.28515625" style="240" customWidth="1"/>
    <col min="4361" max="4361" width="8.28515625" style="240" bestFit="1" customWidth="1"/>
    <col min="4362" max="4608" width="7.7109375" style="240"/>
    <col min="4609" max="4609" width="13.85546875" style="240" customWidth="1"/>
    <col min="4610" max="4610" width="14.28515625" style="240" customWidth="1"/>
    <col min="4611" max="4613" width="12" style="240" customWidth="1"/>
    <col min="4614" max="4614" width="17.28515625" style="240" customWidth="1"/>
    <col min="4615" max="4615" width="13.28515625" style="240" customWidth="1"/>
    <col min="4616" max="4616" width="17.28515625" style="240" customWidth="1"/>
    <col min="4617" max="4617" width="8.28515625" style="240" bestFit="1" customWidth="1"/>
    <col min="4618" max="4864" width="7.7109375" style="240"/>
    <col min="4865" max="4865" width="13.85546875" style="240" customWidth="1"/>
    <col min="4866" max="4866" width="14.28515625" style="240" customWidth="1"/>
    <col min="4867" max="4869" width="12" style="240" customWidth="1"/>
    <col min="4870" max="4870" width="17.28515625" style="240" customWidth="1"/>
    <col min="4871" max="4871" width="13.28515625" style="240" customWidth="1"/>
    <col min="4872" max="4872" width="17.28515625" style="240" customWidth="1"/>
    <col min="4873" max="4873" width="8.28515625" style="240" bestFit="1" customWidth="1"/>
    <col min="4874" max="5120" width="7.7109375" style="240"/>
    <col min="5121" max="5121" width="13.85546875" style="240" customWidth="1"/>
    <col min="5122" max="5122" width="14.28515625" style="240" customWidth="1"/>
    <col min="5123" max="5125" width="12" style="240" customWidth="1"/>
    <col min="5126" max="5126" width="17.28515625" style="240" customWidth="1"/>
    <col min="5127" max="5127" width="13.28515625" style="240" customWidth="1"/>
    <col min="5128" max="5128" width="17.28515625" style="240" customWidth="1"/>
    <col min="5129" max="5129" width="8.28515625" style="240" bestFit="1" customWidth="1"/>
    <col min="5130" max="5376" width="7.7109375" style="240"/>
    <col min="5377" max="5377" width="13.85546875" style="240" customWidth="1"/>
    <col min="5378" max="5378" width="14.28515625" style="240" customWidth="1"/>
    <col min="5379" max="5381" width="12" style="240" customWidth="1"/>
    <col min="5382" max="5382" width="17.28515625" style="240" customWidth="1"/>
    <col min="5383" max="5383" width="13.28515625" style="240" customWidth="1"/>
    <col min="5384" max="5384" width="17.28515625" style="240" customWidth="1"/>
    <col min="5385" max="5385" width="8.28515625" style="240" bestFit="1" customWidth="1"/>
    <col min="5386" max="5632" width="7.7109375" style="240"/>
    <col min="5633" max="5633" width="13.85546875" style="240" customWidth="1"/>
    <col min="5634" max="5634" width="14.28515625" style="240" customWidth="1"/>
    <col min="5635" max="5637" width="12" style="240" customWidth="1"/>
    <col min="5638" max="5638" width="17.28515625" style="240" customWidth="1"/>
    <col min="5639" max="5639" width="13.28515625" style="240" customWidth="1"/>
    <col min="5640" max="5640" width="17.28515625" style="240" customWidth="1"/>
    <col min="5641" max="5641" width="8.28515625" style="240" bestFit="1" customWidth="1"/>
    <col min="5642" max="5888" width="7.7109375" style="240"/>
    <col min="5889" max="5889" width="13.85546875" style="240" customWidth="1"/>
    <col min="5890" max="5890" width="14.28515625" style="240" customWidth="1"/>
    <col min="5891" max="5893" width="12" style="240" customWidth="1"/>
    <col min="5894" max="5894" width="17.28515625" style="240" customWidth="1"/>
    <col min="5895" max="5895" width="13.28515625" style="240" customWidth="1"/>
    <col min="5896" max="5896" width="17.28515625" style="240" customWidth="1"/>
    <col min="5897" max="5897" width="8.28515625" style="240" bestFit="1" customWidth="1"/>
    <col min="5898" max="6144" width="7.7109375" style="240"/>
    <col min="6145" max="6145" width="13.85546875" style="240" customWidth="1"/>
    <col min="6146" max="6146" width="14.28515625" style="240" customWidth="1"/>
    <col min="6147" max="6149" width="12" style="240" customWidth="1"/>
    <col min="6150" max="6150" width="17.28515625" style="240" customWidth="1"/>
    <col min="6151" max="6151" width="13.28515625" style="240" customWidth="1"/>
    <col min="6152" max="6152" width="17.28515625" style="240" customWidth="1"/>
    <col min="6153" max="6153" width="8.28515625" style="240" bestFit="1" customWidth="1"/>
    <col min="6154" max="6400" width="7.7109375" style="240"/>
    <col min="6401" max="6401" width="13.85546875" style="240" customWidth="1"/>
    <col min="6402" max="6402" width="14.28515625" style="240" customWidth="1"/>
    <col min="6403" max="6405" width="12" style="240" customWidth="1"/>
    <col min="6406" max="6406" width="17.28515625" style="240" customWidth="1"/>
    <col min="6407" max="6407" width="13.28515625" style="240" customWidth="1"/>
    <col min="6408" max="6408" width="17.28515625" style="240" customWidth="1"/>
    <col min="6409" max="6409" width="8.28515625" style="240" bestFit="1" customWidth="1"/>
    <col min="6410" max="6656" width="7.7109375" style="240"/>
    <col min="6657" max="6657" width="13.85546875" style="240" customWidth="1"/>
    <col min="6658" max="6658" width="14.28515625" style="240" customWidth="1"/>
    <col min="6659" max="6661" width="12" style="240" customWidth="1"/>
    <col min="6662" max="6662" width="17.28515625" style="240" customWidth="1"/>
    <col min="6663" max="6663" width="13.28515625" style="240" customWidth="1"/>
    <col min="6664" max="6664" width="17.28515625" style="240" customWidth="1"/>
    <col min="6665" max="6665" width="8.28515625" style="240" bestFit="1" customWidth="1"/>
    <col min="6666" max="6912" width="7.7109375" style="240"/>
    <col min="6913" max="6913" width="13.85546875" style="240" customWidth="1"/>
    <col min="6914" max="6914" width="14.28515625" style="240" customWidth="1"/>
    <col min="6915" max="6917" width="12" style="240" customWidth="1"/>
    <col min="6918" max="6918" width="17.28515625" style="240" customWidth="1"/>
    <col min="6919" max="6919" width="13.28515625" style="240" customWidth="1"/>
    <col min="6920" max="6920" width="17.28515625" style="240" customWidth="1"/>
    <col min="6921" max="6921" width="8.28515625" style="240" bestFit="1" customWidth="1"/>
    <col min="6922" max="7168" width="7.7109375" style="240"/>
    <col min="7169" max="7169" width="13.85546875" style="240" customWidth="1"/>
    <col min="7170" max="7170" width="14.28515625" style="240" customWidth="1"/>
    <col min="7171" max="7173" width="12" style="240" customWidth="1"/>
    <col min="7174" max="7174" width="17.28515625" style="240" customWidth="1"/>
    <col min="7175" max="7175" width="13.28515625" style="240" customWidth="1"/>
    <col min="7176" max="7176" width="17.28515625" style="240" customWidth="1"/>
    <col min="7177" max="7177" width="8.28515625" style="240" bestFit="1" customWidth="1"/>
    <col min="7178" max="7424" width="7.7109375" style="240"/>
    <col min="7425" max="7425" width="13.85546875" style="240" customWidth="1"/>
    <col min="7426" max="7426" width="14.28515625" style="240" customWidth="1"/>
    <col min="7427" max="7429" width="12" style="240" customWidth="1"/>
    <col min="7430" max="7430" width="17.28515625" style="240" customWidth="1"/>
    <col min="7431" max="7431" width="13.28515625" style="240" customWidth="1"/>
    <col min="7432" max="7432" width="17.28515625" style="240" customWidth="1"/>
    <col min="7433" max="7433" width="8.28515625" style="240" bestFit="1" customWidth="1"/>
    <col min="7434" max="7680" width="7.7109375" style="240"/>
    <col min="7681" max="7681" width="13.85546875" style="240" customWidth="1"/>
    <col min="7682" max="7682" width="14.28515625" style="240" customWidth="1"/>
    <col min="7683" max="7685" width="12" style="240" customWidth="1"/>
    <col min="7686" max="7686" width="17.28515625" style="240" customWidth="1"/>
    <col min="7687" max="7687" width="13.28515625" style="240" customWidth="1"/>
    <col min="7688" max="7688" width="17.28515625" style="240" customWidth="1"/>
    <col min="7689" max="7689" width="8.28515625" style="240" bestFit="1" customWidth="1"/>
    <col min="7690" max="7936" width="7.7109375" style="240"/>
    <col min="7937" max="7937" width="13.85546875" style="240" customWidth="1"/>
    <col min="7938" max="7938" width="14.28515625" style="240" customWidth="1"/>
    <col min="7939" max="7941" width="12" style="240" customWidth="1"/>
    <col min="7942" max="7942" width="17.28515625" style="240" customWidth="1"/>
    <col min="7943" max="7943" width="13.28515625" style="240" customWidth="1"/>
    <col min="7944" max="7944" width="17.28515625" style="240" customWidth="1"/>
    <col min="7945" max="7945" width="8.28515625" style="240" bestFit="1" customWidth="1"/>
    <col min="7946" max="8192" width="7.7109375" style="240"/>
    <col min="8193" max="8193" width="13.85546875" style="240" customWidth="1"/>
    <col min="8194" max="8194" width="14.28515625" style="240" customWidth="1"/>
    <col min="8195" max="8197" width="12" style="240" customWidth="1"/>
    <col min="8198" max="8198" width="17.28515625" style="240" customWidth="1"/>
    <col min="8199" max="8199" width="13.28515625" style="240" customWidth="1"/>
    <col min="8200" max="8200" width="17.28515625" style="240" customWidth="1"/>
    <col min="8201" max="8201" width="8.28515625" style="240" bestFit="1" customWidth="1"/>
    <col min="8202" max="8448" width="7.7109375" style="240"/>
    <col min="8449" max="8449" width="13.85546875" style="240" customWidth="1"/>
    <col min="8450" max="8450" width="14.28515625" style="240" customWidth="1"/>
    <col min="8451" max="8453" width="12" style="240" customWidth="1"/>
    <col min="8454" max="8454" width="17.28515625" style="240" customWidth="1"/>
    <col min="8455" max="8455" width="13.28515625" style="240" customWidth="1"/>
    <col min="8456" max="8456" width="17.28515625" style="240" customWidth="1"/>
    <col min="8457" max="8457" width="8.28515625" style="240" bestFit="1" customWidth="1"/>
    <col min="8458" max="8704" width="7.7109375" style="240"/>
    <col min="8705" max="8705" width="13.85546875" style="240" customWidth="1"/>
    <col min="8706" max="8706" width="14.28515625" style="240" customWidth="1"/>
    <col min="8707" max="8709" width="12" style="240" customWidth="1"/>
    <col min="8710" max="8710" width="17.28515625" style="240" customWidth="1"/>
    <col min="8711" max="8711" width="13.28515625" style="240" customWidth="1"/>
    <col min="8712" max="8712" width="17.28515625" style="240" customWidth="1"/>
    <col min="8713" max="8713" width="8.28515625" style="240" bestFit="1" customWidth="1"/>
    <col min="8714" max="8960" width="7.7109375" style="240"/>
    <col min="8961" max="8961" width="13.85546875" style="240" customWidth="1"/>
    <col min="8962" max="8962" width="14.28515625" style="240" customWidth="1"/>
    <col min="8963" max="8965" width="12" style="240" customWidth="1"/>
    <col min="8966" max="8966" width="17.28515625" style="240" customWidth="1"/>
    <col min="8967" max="8967" width="13.28515625" style="240" customWidth="1"/>
    <col min="8968" max="8968" width="17.28515625" style="240" customWidth="1"/>
    <col min="8969" max="8969" width="8.28515625" style="240" bestFit="1" customWidth="1"/>
    <col min="8970" max="9216" width="7.7109375" style="240"/>
    <col min="9217" max="9217" width="13.85546875" style="240" customWidth="1"/>
    <col min="9218" max="9218" width="14.28515625" style="240" customWidth="1"/>
    <col min="9219" max="9221" width="12" style="240" customWidth="1"/>
    <col min="9222" max="9222" width="17.28515625" style="240" customWidth="1"/>
    <col min="9223" max="9223" width="13.28515625" style="240" customWidth="1"/>
    <col min="9224" max="9224" width="17.28515625" style="240" customWidth="1"/>
    <col min="9225" max="9225" width="8.28515625" style="240" bestFit="1" customWidth="1"/>
    <col min="9226" max="9472" width="7.7109375" style="240"/>
    <col min="9473" max="9473" width="13.85546875" style="240" customWidth="1"/>
    <col min="9474" max="9474" width="14.28515625" style="240" customWidth="1"/>
    <col min="9475" max="9477" width="12" style="240" customWidth="1"/>
    <col min="9478" max="9478" width="17.28515625" style="240" customWidth="1"/>
    <col min="9479" max="9479" width="13.28515625" style="240" customWidth="1"/>
    <col min="9480" max="9480" width="17.28515625" style="240" customWidth="1"/>
    <col min="9481" max="9481" width="8.28515625" style="240" bestFit="1" customWidth="1"/>
    <col min="9482" max="9728" width="7.7109375" style="240"/>
    <col min="9729" max="9729" width="13.85546875" style="240" customWidth="1"/>
    <col min="9730" max="9730" width="14.28515625" style="240" customWidth="1"/>
    <col min="9731" max="9733" width="12" style="240" customWidth="1"/>
    <col min="9734" max="9734" width="17.28515625" style="240" customWidth="1"/>
    <col min="9735" max="9735" width="13.28515625" style="240" customWidth="1"/>
    <col min="9736" max="9736" width="17.28515625" style="240" customWidth="1"/>
    <col min="9737" max="9737" width="8.28515625" style="240" bestFit="1" customWidth="1"/>
    <col min="9738" max="9984" width="7.7109375" style="240"/>
    <col min="9985" max="9985" width="13.85546875" style="240" customWidth="1"/>
    <col min="9986" max="9986" width="14.28515625" style="240" customWidth="1"/>
    <col min="9987" max="9989" width="12" style="240" customWidth="1"/>
    <col min="9990" max="9990" width="17.28515625" style="240" customWidth="1"/>
    <col min="9991" max="9991" width="13.28515625" style="240" customWidth="1"/>
    <col min="9992" max="9992" width="17.28515625" style="240" customWidth="1"/>
    <col min="9993" max="9993" width="8.28515625" style="240" bestFit="1" customWidth="1"/>
    <col min="9994" max="10240" width="7.7109375" style="240"/>
    <col min="10241" max="10241" width="13.85546875" style="240" customWidth="1"/>
    <col min="10242" max="10242" width="14.28515625" style="240" customWidth="1"/>
    <col min="10243" max="10245" width="12" style="240" customWidth="1"/>
    <col min="10246" max="10246" width="17.28515625" style="240" customWidth="1"/>
    <col min="10247" max="10247" width="13.28515625" style="240" customWidth="1"/>
    <col min="10248" max="10248" width="17.28515625" style="240" customWidth="1"/>
    <col min="10249" max="10249" width="8.28515625" style="240" bestFit="1" customWidth="1"/>
    <col min="10250" max="10496" width="7.7109375" style="240"/>
    <col min="10497" max="10497" width="13.85546875" style="240" customWidth="1"/>
    <col min="10498" max="10498" width="14.28515625" style="240" customWidth="1"/>
    <col min="10499" max="10501" width="12" style="240" customWidth="1"/>
    <col min="10502" max="10502" width="17.28515625" style="240" customWidth="1"/>
    <col min="10503" max="10503" width="13.28515625" style="240" customWidth="1"/>
    <col min="10504" max="10504" width="17.28515625" style="240" customWidth="1"/>
    <col min="10505" max="10505" width="8.28515625" style="240" bestFit="1" customWidth="1"/>
    <col min="10506" max="10752" width="7.7109375" style="240"/>
    <col min="10753" max="10753" width="13.85546875" style="240" customWidth="1"/>
    <col min="10754" max="10754" width="14.28515625" style="240" customWidth="1"/>
    <col min="10755" max="10757" width="12" style="240" customWidth="1"/>
    <col min="10758" max="10758" width="17.28515625" style="240" customWidth="1"/>
    <col min="10759" max="10759" width="13.28515625" style="240" customWidth="1"/>
    <col min="10760" max="10760" width="17.28515625" style="240" customWidth="1"/>
    <col min="10761" max="10761" width="8.28515625" style="240" bestFit="1" customWidth="1"/>
    <col min="10762" max="11008" width="7.7109375" style="240"/>
    <col min="11009" max="11009" width="13.85546875" style="240" customWidth="1"/>
    <col min="11010" max="11010" width="14.28515625" style="240" customWidth="1"/>
    <col min="11011" max="11013" width="12" style="240" customWidth="1"/>
    <col min="11014" max="11014" width="17.28515625" style="240" customWidth="1"/>
    <col min="11015" max="11015" width="13.28515625" style="240" customWidth="1"/>
    <col min="11016" max="11016" width="17.28515625" style="240" customWidth="1"/>
    <col min="11017" max="11017" width="8.28515625" style="240" bestFit="1" customWidth="1"/>
    <col min="11018" max="11264" width="7.7109375" style="240"/>
    <col min="11265" max="11265" width="13.85546875" style="240" customWidth="1"/>
    <col min="11266" max="11266" width="14.28515625" style="240" customWidth="1"/>
    <col min="11267" max="11269" width="12" style="240" customWidth="1"/>
    <col min="11270" max="11270" width="17.28515625" style="240" customWidth="1"/>
    <col min="11271" max="11271" width="13.28515625" style="240" customWidth="1"/>
    <col min="11272" max="11272" width="17.28515625" style="240" customWidth="1"/>
    <col min="11273" max="11273" width="8.28515625" style="240" bestFit="1" customWidth="1"/>
    <col min="11274" max="11520" width="7.7109375" style="240"/>
    <col min="11521" max="11521" width="13.85546875" style="240" customWidth="1"/>
    <col min="11522" max="11522" width="14.28515625" style="240" customWidth="1"/>
    <col min="11523" max="11525" width="12" style="240" customWidth="1"/>
    <col min="11526" max="11526" width="17.28515625" style="240" customWidth="1"/>
    <col min="11527" max="11527" width="13.28515625" style="240" customWidth="1"/>
    <col min="11528" max="11528" width="17.28515625" style="240" customWidth="1"/>
    <col min="11529" max="11529" width="8.28515625" style="240" bestFit="1" customWidth="1"/>
    <col min="11530" max="11776" width="7.7109375" style="240"/>
    <col min="11777" max="11777" width="13.85546875" style="240" customWidth="1"/>
    <col min="11778" max="11778" width="14.28515625" style="240" customWidth="1"/>
    <col min="11779" max="11781" width="12" style="240" customWidth="1"/>
    <col min="11782" max="11782" width="17.28515625" style="240" customWidth="1"/>
    <col min="11783" max="11783" width="13.28515625" style="240" customWidth="1"/>
    <col min="11784" max="11784" width="17.28515625" style="240" customWidth="1"/>
    <col min="11785" max="11785" width="8.28515625" style="240" bestFit="1" customWidth="1"/>
    <col min="11786" max="12032" width="7.7109375" style="240"/>
    <col min="12033" max="12033" width="13.85546875" style="240" customWidth="1"/>
    <col min="12034" max="12034" width="14.28515625" style="240" customWidth="1"/>
    <col min="12035" max="12037" width="12" style="240" customWidth="1"/>
    <col min="12038" max="12038" width="17.28515625" style="240" customWidth="1"/>
    <col min="12039" max="12039" width="13.28515625" style="240" customWidth="1"/>
    <col min="12040" max="12040" width="17.28515625" style="240" customWidth="1"/>
    <col min="12041" max="12041" width="8.28515625" style="240" bestFit="1" customWidth="1"/>
    <col min="12042" max="12288" width="7.7109375" style="240"/>
    <col min="12289" max="12289" width="13.85546875" style="240" customWidth="1"/>
    <col min="12290" max="12290" width="14.28515625" style="240" customWidth="1"/>
    <col min="12291" max="12293" width="12" style="240" customWidth="1"/>
    <col min="12294" max="12294" width="17.28515625" style="240" customWidth="1"/>
    <col min="12295" max="12295" width="13.28515625" style="240" customWidth="1"/>
    <col min="12296" max="12296" width="17.28515625" style="240" customWidth="1"/>
    <col min="12297" max="12297" width="8.28515625" style="240" bestFit="1" customWidth="1"/>
    <col min="12298" max="12544" width="7.7109375" style="240"/>
    <col min="12545" max="12545" width="13.85546875" style="240" customWidth="1"/>
    <col min="12546" max="12546" width="14.28515625" style="240" customWidth="1"/>
    <col min="12547" max="12549" width="12" style="240" customWidth="1"/>
    <col min="12550" max="12550" width="17.28515625" style="240" customWidth="1"/>
    <col min="12551" max="12551" width="13.28515625" style="240" customWidth="1"/>
    <col min="12552" max="12552" width="17.28515625" style="240" customWidth="1"/>
    <col min="12553" max="12553" width="8.28515625" style="240" bestFit="1" customWidth="1"/>
    <col min="12554" max="12800" width="7.7109375" style="240"/>
    <col min="12801" max="12801" width="13.85546875" style="240" customWidth="1"/>
    <col min="12802" max="12802" width="14.28515625" style="240" customWidth="1"/>
    <col min="12803" max="12805" width="12" style="240" customWidth="1"/>
    <col min="12806" max="12806" width="17.28515625" style="240" customWidth="1"/>
    <col min="12807" max="12807" width="13.28515625" style="240" customWidth="1"/>
    <col min="12808" max="12808" width="17.28515625" style="240" customWidth="1"/>
    <col min="12809" max="12809" width="8.28515625" style="240" bestFit="1" customWidth="1"/>
    <col min="12810" max="13056" width="7.7109375" style="240"/>
    <col min="13057" max="13057" width="13.85546875" style="240" customWidth="1"/>
    <col min="13058" max="13058" width="14.28515625" style="240" customWidth="1"/>
    <col min="13059" max="13061" width="12" style="240" customWidth="1"/>
    <col min="13062" max="13062" width="17.28515625" style="240" customWidth="1"/>
    <col min="13063" max="13063" width="13.28515625" style="240" customWidth="1"/>
    <col min="13064" max="13064" width="17.28515625" style="240" customWidth="1"/>
    <col min="13065" max="13065" width="8.28515625" style="240" bestFit="1" customWidth="1"/>
    <col min="13066" max="13312" width="7.7109375" style="240"/>
    <col min="13313" max="13313" width="13.85546875" style="240" customWidth="1"/>
    <col min="13314" max="13314" width="14.28515625" style="240" customWidth="1"/>
    <col min="13315" max="13317" width="12" style="240" customWidth="1"/>
    <col min="13318" max="13318" width="17.28515625" style="240" customWidth="1"/>
    <col min="13319" max="13319" width="13.28515625" style="240" customWidth="1"/>
    <col min="13320" max="13320" width="17.28515625" style="240" customWidth="1"/>
    <col min="13321" max="13321" width="8.28515625" style="240" bestFit="1" customWidth="1"/>
    <col min="13322" max="13568" width="7.7109375" style="240"/>
    <col min="13569" max="13569" width="13.85546875" style="240" customWidth="1"/>
    <col min="13570" max="13570" width="14.28515625" style="240" customWidth="1"/>
    <col min="13571" max="13573" width="12" style="240" customWidth="1"/>
    <col min="13574" max="13574" width="17.28515625" style="240" customWidth="1"/>
    <col min="13575" max="13575" width="13.28515625" style="240" customWidth="1"/>
    <col min="13576" max="13576" width="17.28515625" style="240" customWidth="1"/>
    <col min="13577" max="13577" width="8.28515625" style="240" bestFit="1" customWidth="1"/>
    <col min="13578" max="13824" width="7.7109375" style="240"/>
    <col min="13825" max="13825" width="13.85546875" style="240" customWidth="1"/>
    <col min="13826" max="13826" width="14.28515625" style="240" customWidth="1"/>
    <col min="13827" max="13829" width="12" style="240" customWidth="1"/>
    <col min="13830" max="13830" width="17.28515625" style="240" customWidth="1"/>
    <col min="13831" max="13831" width="13.28515625" style="240" customWidth="1"/>
    <col min="13832" max="13832" width="17.28515625" style="240" customWidth="1"/>
    <col min="13833" max="13833" width="8.28515625" style="240" bestFit="1" customWidth="1"/>
    <col min="13834" max="14080" width="7.7109375" style="240"/>
    <col min="14081" max="14081" width="13.85546875" style="240" customWidth="1"/>
    <col min="14082" max="14082" width="14.28515625" style="240" customWidth="1"/>
    <col min="14083" max="14085" width="12" style="240" customWidth="1"/>
    <col min="14086" max="14086" width="17.28515625" style="240" customWidth="1"/>
    <col min="14087" max="14087" width="13.28515625" style="240" customWidth="1"/>
    <col min="14088" max="14088" width="17.28515625" style="240" customWidth="1"/>
    <col min="14089" max="14089" width="8.28515625" style="240" bestFit="1" customWidth="1"/>
    <col min="14090" max="14336" width="7.7109375" style="240"/>
    <col min="14337" max="14337" width="13.85546875" style="240" customWidth="1"/>
    <col min="14338" max="14338" width="14.28515625" style="240" customWidth="1"/>
    <col min="14339" max="14341" width="12" style="240" customWidth="1"/>
    <col min="14342" max="14342" width="17.28515625" style="240" customWidth="1"/>
    <col min="14343" max="14343" width="13.28515625" style="240" customWidth="1"/>
    <col min="14344" max="14344" width="17.28515625" style="240" customWidth="1"/>
    <col min="14345" max="14345" width="8.28515625" style="240" bestFit="1" customWidth="1"/>
    <col min="14346" max="14592" width="7.7109375" style="240"/>
    <col min="14593" max="14593" width="13.85546875" style="240" customWidth="1"/>
    <col min="14594" max="14594" width="14.28515625" style="240" customWidth="1"/>
    <col min="14595" max="14597" width="12" style="240" customWidth="1"/>
    <col min="14598" max="14598" width="17.28515625" style="240" customWidth="1"/>
    <col min="14599" max="14599" width="13.28515625" style="240" customWidth="1"/>
    <col min="14600" max="14600" width="17.28515625" style="240" customWidth="1"/>
    <col min="14601" max="14601" width="8.28515625" style="240" bestFit="1" customWidth="1"/>
    <col min="14602" max="14848" width="7.7109375" style="240"/>
    <col min="14849" max="14849" width="13.85546875" style="240" customWidth="1"/>
    <col min="14850" max="14850" width="14.28515625" style="240" customWidth="1"/>
    <col min="14851" max="14853" width="12" style="240" customWidth="1"/>
    <col min="14854" max="14854" width="17.28515625" style="240" customWidth="1"/>
    <col min="14855" max="14855" width="13.28515625" style="240" customWidth="1"/>
    <col min="14856" max="14856" width="17.28515625" style="240" customWidth="1"/>
    <col min="14857" max="14857" width="8.28515625" style="240" bestFit="1" customWidth="1"/>
    <col min="14858" max="15104" width="7.7109375" style="240"/>
    <col min="15105" max="15105" width="13.85546875" style="240" customWidth="1"/>
    <col min="15106" max="15106" width="14.28515625" style="240" customWidth="1"/>
    <col min="15107" max="15109" width="12" style="240" customWidth="1"/>
    <col min="15110" max="15110" width="17.28515625" style="240" customWidth="1"/>
    <col min="15111" max="15111" width="13.28515625" style="240" customWidth="1"/>
    <col min="15112" max="15112" width="17.28515625" style="240" customWidth="1"/>
    <col min="15113" max="15113" width="8.28515625" style="240" bestFit="1" customWidth="1"/>
    <col min="15114" max="15360" width="7.7109375" style="240"/>
    <col min="15361" max="15361" width="13.85546875" style="240" customWidth="1"/>
    <col min="15362" max="15362" width="14.28515625" style="240" customWidth="1"/>
    <col min="15363" max="15365" width="12" style="240" customWidth="1"/>
    <col min="15366" max="15366" width="17.28515625" style="240" customWidth="1"/>
    <col min="15367" max="15367" width="13.28515625" style="240" customWidth="1"/>
    <col min="15368" max="15368" width="17.28515625" style="240" customWidth="1"/>
    <col min="15369" max="15369" width="8.28515625" style="240" bestFit="1" customWidth="1"/>
    <col min="15370" max="15616" width="7.7109375" style="240"/>
    <col min="15617" max="15617" width="13.85546875" style="240" customWidth="1"/>
    <col min="15618" max="15618" width="14.28515625" style="240" customWidth="1"/>
    <col min="15619" max="15621" width="12" style="240" customWidth="1"/>
    <col min="15622" max="15622" width="17.28515625" style="240" customWidth="1"/>
    <col min="15623" max="15623" width="13.28515625" style="240" customWidth="1"/>
    <col min="15624" max="15624" width="17.28515625" style="240" customWidth="1"/>
    <col min="15625" max="15625" width="8.28515625" style="240" bestFit="1" customWidth="1"/>
    <col min="15626" max="15872" width="7.7109375" style="240"/>
    <col min="15873" max="15873" width="13.85546875" style="240" customWidth="1"/>
    <col min="15874" max="15874" width="14.28515625" style="240" customWidth="1"/>
    <col min="15875" max="15877" width="12" style="240" customWidth="1"/>
    <col min="15878" max="15878" width="17.28515625" style="240" customWidth="1"/>
    <col min="15879" max="15879" width="13.28515625" style="240" customWidth="1"/>
    <col min="15880" max="15880" width="17.28515625" style="240" customWidth="1"/>
    <col min="15881" max="15881" width="8.28515625" style="240" bestFit="1" customWidth="1"/>
    <col min="15882" max="16128" width="7.7109375" style="240"/>
    <col min="16129" max="16129" width="13.85546875" style="240" customWidth="1"/>
    <col min="16130" max="16130" width="14.28515625" style="240" customWidth="1"/>
    <col min="16131" max="16133" width="12" style="240" customWidth="1"/>
    <col min="16134" max="16134" width="17.28515625" style="240" customWidth="1"/>
    <col min="16135" max="16135" width="13.28515625" style="240" customWidth="1"/>
    <col min="16136" max="16136" width="17.28515625" style="240" customWidth="1"/>
    <col min="16137" max="16137" width="8.28515625" style="240" bestFit="1" customWidth="1"/>
    <col min="16138" max="16384" width="7.7109375" style="240"/>
  </cols>
  <sheetData>
    <row r="1" spans="1:13" ht="24" customHeight="1">
      <c r="A1" s="784" t="s">
        <v>1223</v>
      </c>
      <c r="B1" s="784"/>
      <c r="C1" s="784"/>
      <c r="D1" s="784"/>
      <c r="E1" s="784"/>
      <c r="F1" s="784"/>
      <c r="G1" s="784"/>
      <c r="H1" s="784"/>
    </row>
    <row r="2" spans="1:13" s="13" customFormat="1" ht="22.5" customHeight="1">
      <c r="A2" s="784" t="s">
        <v>1586</v>
      </c>
      <c r="B2" s="784"/>
      <c r="C2" s="784"/>
      <c r="D2" s="784"/>
      <c r="E2" s="784"/>
      <c r="F2" s="784"/>
      <c r="G2" s="784"/>
      <c r="H2" s="784"/>
    </row>
    <row r="3" spans="1:13" s="13" customFormat="1" ht="15.75">
      <c r="A3" s="14" t="s">
        <v>1224</v>
      </c>
      <c r="B3" s="713"/>
      <c r="C3" s="1286"/>
      <c r="D3" s="1286"/>
      <c r="E3" s="1286"/>
      <c r="F3" s="1286"/>
      <c r="G3" s="1286"/>
      <c r="H3" s="204" t="s">
        <v>1225</v>
      </c>
    </row>
    <row r="4" spans="1:13" s="13" customFormat="1" ht="30" customHeight="1">
      <c r="A4" s="705"/>
      <c r="B4" s="1361"/>
      <c r="C4" s="1305" t="s">
        <v>1226</v>
      </c>
      <c r="D4" s="1362"/>
      <c r="E4" s="1363" t="s">
        <v>1227</v>
      </c>
      <c r="F4" s="1364" t="s">
        <v>1228</v>
      </c>
      <c r="G4" s="379" t="s">
        <v>1229</v>
      </c>
      <c r="H4" s="379" t="s">
        <v>1230</v>
      </c>
    </row>
    <row r="5" spans="1:13" ht="24.95" customHeight="1">
      <c r="A5" s="1287" t="s">
        <v>40</v>
      </c>
      <c r="B5" s="1288" t="s">
        <v>41</v>
      </c>
      <c r="C5" s="383" t="s">
        <v>1231</v>
      </c>
      <c r="D5" s="1289" t="s">
        <v>1232</v>
      </c>
      <c r="E5" s="1290" t="s">
        <v>38</v>
      </c>
      <c r="F5" s="1290"/>
      <c r="G5" s="1290"/>
      <c r="H5" s="1290"/>
    </row>
    <row r="6" spans="1:13" ht="24.95" customHeight="1">
      <c r="A6" s="1293"/>
      <c r="B6" s="1292"/>
      <c r="C6" s="878" t="s">
        <v>1233</v>
      </c>
      <c r="D6" s="700" t="s">
        <v>1234</v>
      </c>
      <c r="E6" s="1290" t="s">
        <v>39</v>
      </c>
      <c r="F6" s="1290" t="s">
        <v>1235</v>
      </c>
      <c r="G6" s="1290" t="s">
        <v>1236</v>
      </c>
      <c r="H6" s="878" t="s">
        <v>1237</v>
      </c>
    </row>
    <row r="7" spans="1:13" ht="24.95" customHeight="1">
      <c r="A7" s="1207" t="s">
        <v>175</v>
      </c>
      <c r="B7" s="1208" t="s">
        <v>4</v>
      </c>
      <c r="C7" s="693">
        <v>395</v>
      </c>
      <c r="D7" s="693">
        <v>415</v>
      </c>
      <c r="E7" s="693">
        <f>SUM(C7:D7)</f>
        <v>810</v>
      </c>
      <c r="F7" s="693">
        <v>205</v>
      </c>
      <c r="G7" s="693">
        <v>1109</v>
      </c>
      <c r="H7" s="1365">
        <f>G7/F7</f>
        <v>5.409756097560976</v>
      </c>
    </row>
    <row r="8" spans="1:13" ht="24.95" customHeight="1">
      <c r="A8" s="1295" t="s">
        <v>176</v>
      </c>
      <c r="B8" s="1296" t="s">
        <v>6</v>
      </c>
      <c r="C8" s="697">
        <v>64</v>
      </c>
      <c r="D8" s="697">
        <v>61</v>
      </c>
      <c r="E8" s="697">
        <f t="shared" ref="E8:E29" si="0">SUM(C8:D8)</f>
        <v>125</v>
      </c>
      <c r="F8" s="697">
        <v>68</v>
      </c>
      <c r="G8" s="697">
        <v>184</v>
      </c>
      <c r="H8" s="1366">
        <f t="shared" ref="H8:H30" si="1">G8/F8</f>
        <v>2.7058823529411766</v>
      </c>
      <c r="I8" s="1311"/>
      <c r="J8" s="1311"/>
      <c r="K8" s="35"/>
      <c r="L8" s="35"/>
      <c r="M8" s="35"/>
    </row>
    <row r="9" spans="1:13" ht="24.95" customHeight="1">
      <c r="A9" s="1295" t="s">
        <v>177</v>
      </c>
      <c r="B9" s="1296" t="s">
        <v>8</v>
      </c>
      <c r="C9" s="697">
        <v>71</v>
      </c>
      <c r="D9" s="697">
        <v>139</v>
      </c>
      <c r="E9" s="697">
        <f t="shared" si="0"/>
        <v>210</v>
      </c>
      <c r="F9" s="697">
        <v>157</v>
      </c>
      <c r="G9" s="697">
        <v>421</v>
      </c>
      <c r="H9" s="1366">
        <f t="shared" si="1"/>
        <v>2.6815286624203822</v>
      </c>
    </row>
    <row r="10" spans="1:13" ht="24.95" customHeight="1">
      <c r="A10" s="1295" t="s">
        <v>178</v>
      </c>
      <c r="B10" s="1296" t="s">
        <v>10</v>
      </c>
      <c r="C10" s="697">
        <v>184</v>
      </c>
      <c r="D10" s="697">
        <v>63</v>
      </c>
      <c r="E10" s="697">
        <f t="shared" si="0"/>
        <v>247</v>
      </c>
      <c r="F10" s="697">
        <v>80</v>
      </c>
      <c r="G10" s="697">
        <v>133</v>
      </c>
      <c r="H10" s="1366">
        <f t="shared" si="1"/>
        <v>1.6625000000000001</v>
      </c>
    </row>
    <row r="11" spans="1:13" ht="24.95" customHeight="1">
      <c r="A11" s="1295" t="s">
        <v>179</v>
      </c>
      <c r="B11" s="1296" t="s">
        <v>11</v>
      </c>
      <c r="C11" s="697">
        <v>131</v>
      </c>
      <c r="D11" s="697">
        <v>99</v>
      </c>
      <c r="E11" s="697">
        <f t="shared" si="0"/>
        <v>230</v>
      </c>
      <c r="F11" s="697">
        <v>96</v>
      </c>
      <c r="G11" s="697">
        <v>457</v>
      </c>
      <c r="H11" s="1366">
        <f t="shared" si="1"/>
        <v>4.760416666666667</v>
      </c>
    </row>
    <row r="12" spans="1:13" ht="24.95" customHeight="1">
      <c r="A12" s="1295" t="s">
        <v>180</v>
      </c>
      <c r="B12" s="1296" t="s">
        <v>13</v>
      </c>
      <c r="C12" s="697">
        <v>230</v>
      </c>
      <c r="D12" s="697">
        <v>141</v>
      </c>
      <c r="E12" s="697">
        <f t="shared" si="0"/>
        <v>371</v>
      </c>
      <c r="F12" s="697">
        <v>98</v>
      </c>
      <c r="G12" s="697">
        <v>510</v>
      </c>
      <c r="H12" s="1366">
        <f t="shared" si="1"/>
        <v>5.204081632653061</v>
      </c>
    </row>
    <row r="13" spans="1:13" ht="24.95" customHeight="1">
      <c r="A13" s="1295" t="s">
        <v>182</v>
      </c>
      <c r="B13" s="1296" t="s">
        <v>14</v>
      </c>
      <c r="C13" s="697">
        <v>477</v>
      </c>
      <c r="D13" s="697">
        <v>249</v>
      </c>
      <c r="E13" s="697">
        <f t="shared" si="0"/>
        <v>726</v>
      </c>
      <c r="F13" s="697">
        <v>175</v>
      </c>
      <c r="G13" s="697">
        <v>262</v>
      </c>
      <c r="H13" s="1366">
        <f t="shared" si="1"/>
        <v>1.4971428571428571</v>
      </c>
    </row>
    <row r="14" spans="1:13" ht="24.95" customHeight="1">
      <c r="A14" s="1295" t="s">
        <v>183</v>
      </c>
      <c r="B14" s="1296" t="s">
        <v>16</v>
      </c>
      <c r="C14" s="697">
        <v>51</v>
      </c>
      <c r="D14" s="697">
        <v>38</v>
      </c>
      <c r="E14" s="697">
        <f t="shared" si="0"/>
        <v>89</v>
      </c>
      <c r="F14" s="697">
        <v>38</v>
      </c>
      <c r="G14" s="697">
        <v>220</v>
      </c>
      <c r="H14" s="1366">
        <f t="shared" si="1"/>
        <v>5.7894736842105265</v>
      </c>
    </row>
    <row r="15" spans="1:13" ht="24.95" hidden="1" customHeight="1">
      <c r="A15" s="1295" t="s">
        <v>200</v>
      </c>
      <c r="B15" s="1296" t="s">
        <v>18</v>
      </c>
      <c r="C15" s="697"/>
      <c r="D15" s="697"/>
      <c r="E15" s="697">
        <f t="shared" si="0"/>
        <v>0</v>
      </c>
      <c r="F15" s="697"/>
      <c r="G15" s="697"/>
      <c r="H15" s="1366" t="e">
        <f t="shared" si="1"/>
        <v>#DIV/0!</v>
      </c>
    </row>
    <row r="16" spans="1:13" ht="24.95" customHeight="1">
      <c r="A16" s="1295" t="s">
        <v>184</v>
      </c>
      <c r="B16" s="1296" t="s">
        <v>20</v>
      </c>
      <c r="C16" s="697">
        <v>248</v>
      </c>
      <c r="D16" s="697">
        <v>108</v>
      </c>
      <c r="E16" s="697">
        <f t="shared" si="0"/>
        <v>356</v>
      </c>
      <c r="F16" s="697">
        <v>147</v>
      </c>
      <c r="G16" s="697">
        <v>450</v>
      </c>
      <c r="H16" s="1366">
        <f t="shared" si="1"/>
        <v>3.0612244897959182</v>
      </c>
    </row>
    <row r="17" spans="1:8" ht="24.95" hidden="1" customHeight="1">
      <c r="A17" s="1295" t="s">
        <v>45</v>
      </c>
      <c r="B17" s="1296" t="s">
        <v>21</v>
      </c>
      <c r="C17" s="697"/>
      <c r="D17" s="697"/>
      <c r="E17" s="697">
        <f t="shared" si="0"/>
        <v>0</v>
      </c>
      <c r="F17" s="697"/>
      <c r="G17" s="697"/>
      <c r="H17" s="1366" t="e">
        <f t="shared" si="1"/>
        <v>#DIV/0!</v>
      </c>
    </row>
    <row r="18" spans="1:8" ht="24.95" customHeight="1">
      <c r="A18" s="1295" t="s">
        <v>185</v>
      </c>
      <c r="B18" s="1296" t="s">
        <v>23</v>
      </c>
      <c r="C18" s="697">
        <v>42</v>
      </c>
      <c r="D18" s="697">
        <v>31</v>
      </c>
      <c r="E18" s="697">
        <f t="shared" si="0"/>
        <v>73</v>
      </c>
      <c r="F18" s="697">
        <v>28</v>
      </c>
      <c r="G18" s="697">
        <v>202</v>
      </c>
      <c r="H18" s="1366">
        <f t="shared" si="1"/>
        <v>7.2142857142857144</v>
      </c>
    </row>
    <row r="19" spans="1:8" ht="24.95" hidden="1" customHeight="1">
      <c r="A19" s="1295" t="s">
        <v>24</v>
      </c>
      <c r="B19" s="1296" t="s">
        <v>186</v>
      </c>
      <c r="C19" s="697"/>
      <c r="D19" s="697"/>
      <c r="E19" s="697">
        <f t="shared" si="0"/>
        <v>0</v>
      </c>
      <c r="F19" s="697"/>
      <c r="G19" s="697"/>
      <c r="H19" s="1366" t="e">
        <f t="shared" si="1"/>
        <v>#DIV/0!</v>
      </c>
    </row>
    <row r="20" spans="1:8" ht="24.95" hidden="1" customHeight="1">
      <c r="A20" s="1295" t="s">
        <v>187</v>
      </c>
      <c r="B20" s="1296" t="s">
        <v>26</v>
      </c>
      <c r="C20" s="697"/>
      <c r="D20" s="697"/>
      <c r="E20" s="697">
        <f t="shared" si="0"/>
        <v>0</v>
      </c>
      <c r="F20" s="697"/>
      <c r="G20" s="697"/>
      <c r="H20" s="1366" t="e">
        <f t="shared" si="1"/>
        <v>#DIV/0!</v>
      </c>
    </row>
    <row r="21" spans="1:8" ht="24.95" hidden="1" customHeight="1">
      <c r="A21" s="1295" t="s">
        <v>27</v>
      </c>
      <c r="B21" s="1296" t="s">
        <v>28</v>
      </c>
      <c r="C21" s="697"/>
      <c r="D21" s="697"/>
      <c r="E21" s="697">
        <f t="shared" si="0"/>
        <v>0</v>
      </c>
      <c r="F21" s="697"/>
      <c r="G21" s="697"/>
      <c r="H21" s="1366" t="e">
        <f t="shared" si="1"/>
        <v>#DIV/0!</v>
      </c>
    </row>
    <row r="22" spans="1:8" ht="24.95" hidden="1" customHeight="1">
      <c r="A22" s="1295" t="s">
        <v>188</v>
      </c>
      <c r="B22" s="1296" t="s">
        <v>189</v>
      </c>
      <c r="C22" s="697"/>
      <c r="D22" s="697"/>
      <c r="E22" s="697">
        <f t="shared" si="0"/>
        <v>0</v>
      </c>
      <c r="F22" s="697"/>
      <c r="G22" s="697"/>
      <c r="H22" s="1366" t="e">
        <f t="shared" si="1"/>
        <v>#DIV/0!</v>
      </c>
    </row>
    <row r="23" spans="1:8" ht="24.95" hidden="1" customHeight="1">
      <c r="A23" s="1295" t="s">
        <v>190</v>
      </c>
      <c r="B23" s="1296" t="s">
        <v>31</v>
      </c>
      <c r="C23" s="697"/>
      <c r="D23" s="697"/>
      <c r="E23" s="697">
        <f t="shared" si="0"/>
        <v>0</v>
      </c>
      <c r="F23" s="697"/>
      <c r="G23" s="697"/>
      <c r="H23" s="1366" t="e">
        <f t="shared" si="1"/>
        <v>#DIV/0!</v>
      </c>
    </row>
    <row r="24" spans="1:8" ht="24.95" hidden="1" customHeight="1">
      <c r="A24" s="1295" t="s">
        <v>202</v>
      </c>
      <c r="B24" s="1296" t="s">
        <v>33</v>
      </c>
      <c r="C24" s="697"/>
      <c r="D24" s="697"/>
      <c r="E24" s="697">
        <f t="shared" si="0"/>
        <v>0</v>
      </c>
      <c r="F24" s="697"/>
      <c r="G24" s="697"/>
      <c r="H24" s="1366" t="e">
        <f t="shared" si="1"/>
        <v>#DIV/0!</v>
      </c>
    </row>
    <row r="25" spans="1:8" ht="24.95" hidden="1" customHeight="1">
      <c r="A25" s="1295" t="s">
        <v>191</v>
      </c>
      <c r="B25" s="1296" t="s">
        <v>35</v>
      </c>
      <c r="C25" s="697"/>
      <c r="D25" s="697"/>
      <c r="E25" s="697">
        <f t="shared" si="0"/>
        <v>0</v>
      </c>
      <c r="F25" s="697"/>
      <c r="G25" s="697"/>
      <c r="H25" s="1366" t="e">
        <f t="shared" si="1"/>
        <v>#DIV/0!</v>
      </c>
    </row>
    <row r="26" spans="1:8" ht="24.95" hidden="1" customHeight="1">
      <c r="A26" s="1295" t="s">
        <v>36</v>
      </c>
      <c r="B26" s="1296" t="s">
        <v>37</v>
      </c>
      <c r="C26" s="697"/>
      <c r="D26" s="697"/>
      <c r="E26" s="697">
        <f t="shared" si="0"/>
        <v>0</v>
      </c>
      <c r="F26" s="697"/>
      <c r="G26" s="697"/>
      <c r="H26" s="1366" t="e">
        <f t="shared" si="1"/>
        <v>#DIV/0!</v>
      </c>
    </row>
    <row r="27" spans="1:8" ht="24.95" customHeight="1">
      <c r="A27" s="1367" t="s">
        <v>27</v>
      </c>
      <c r="B27" s="1368" t="s">
        <v>28</v>
      </c>
      <c r="C27" s="1369">
        <v>27</v>
      </c>
      <c r="D27" s="1369">
        <v>20</v>
      </c>
      <c r="E27" s="697">
        <f t="shared" si="0"/>
        <v>47</v>
      </c>
      <c r="F27" s="1369">
        <v>13</v>
      </c>
      <c r="G27" s="1369">
        <v>63</v>
      </c>
      <c r="H27" s="1366">
        <f t="shared" si="1"/>
        <v>4.8461538461538458</v>
      </c>
    </row>
    <row r="28" spans="1:8" ht="24.95" customHeight="1">
      <c r="A28" s="1367" t="s">
        <v>188</v>
      </c>
      <c r="B28" s="1368" t="s">
        <v>189</v>
      </c>
      <c r="C28" s="1369">
        <v>46</v>
      </c>
      <c r="D28" s="1369">
        <v>46</v>
      </c>
      <c r="E28" s="697">
        <f t="shared" si="0"/>
        <v>92</v>
      </c>
      <c r="F28" s="1369">
        <v>46</v>
      </c>
      <c r="G28" s="1369">
        <v>110</v>
      </c>
      <c r="H28" s="1366">
        <f t="shared" si="1"/>
        <v>2.3913043478260869</v>
      </c>
    </row>
    <row r="29" spans="1:8" ht="24.95" customHeight="1">
      <c r="A29" s="1367" t="s">
        <v>190</v>
      </c>
      <c r="B29" s="1368" t="s">
        <v>31</v>
      </c>
      <c r="C29" s="1369">
        <v>35</v>
      </c>
      <c r="D29" s="1369">
        <v>22</v>
      </c>
      <c r="E29" s="697">
        <f t="shared" si="0"/>
        <v>57</v>
      </c>
      <c r="F29" s="1369">
        <v>21</v>
      </c>
      <c r="G29" s="1369">
        <v>83</v>
      </c>
      <c r="H29" s="1366">
        <f t="shared" si="1"/>
        <v>3.9523809523809526</v>
      </c>
    </row>
    <row r="30" spans="1:8" ht="24.95" customHeight="1">
      <c r="A30" s="1370" t="s">
        <v>66</v>
      </c>
      <c r="B30" s="1303" t="s">
        <v>39</v>
      </c>
      <c r="C30" s="1304">
        <f>SUM(C7:C29)</f>
        <v>2001</v>
      </c>
      <c r="D30" s="1304">
        <f>SUM(D7:D29)</f>
        <v>1432</v>
      </c>
      <c r="E30" s="1371">
        <f>SUM(E7:E29)</f>
        <v>3433</v>
      </c>
      <c r="F30" s="1304">
        <f>SUM(F7:F29)</f>
        <v>1172</v>
      </c>
      <c r="G30" s="1371">
        <f>SUM(G7:G29)</f>
        <v>4204</v>
      </c>
      <c r="H30" s="1372">
        <f t="shared" si="1"/>
        <v>3.5870307167235493</v>
      </c>
    </row>
    <row r="31" spans="1:8" s="101" customFormat="1" ht="23.25" hidden="1" customHeight="1" thickTop="1">
      <c r="A31" s="928"/>
      <c r="C31" s="1308"/>
      <c r="D31" s="1308"/>
      <c r="E31" s="1308"/>
      <c r="F31" s="1308"/>
      <c r="G31" s="1308"/>
      <c r="H31" s="1308"/>
    </row>
    <row r="32" spans="1:8" ht="15" hidden="1">
      <c r="A32" s="1196" t="s">
        <v>1103</v>
      </c>
      <c r="C32" s="1309">
        <v>237840</v>
      </c>
      <c r="D32" s="1309">
        <v>237818</v>
      </c>
      <c r="E32" s="1309">
        <f>SUM(C32:D32)</f>
        <v>475658</v>
      </c>
      <c r="G32" s="1309">
        <v>26867</v>
      </c>
      <c r="H32" s="1309">
        <v>56548</v>
      </c>
    </row>
    <row r="33" spans="1:8" ht="15" hidden="1">
      <c r="A33" s="1196" t="s">
        <v>117</v>
      </c>
      <c r="C33" s="1309">
        <v>110426</v>
      </c>
      <c r="G33" s="1309">
        <v>11656</v>
      </c>
      <c r="H33" s="1309">
        <v>28754</v>
      </c>
    </row>
    <row r="34" spans="1:8" ht="15" hidden="1">
      <c r="A34" s="1196" t="s">
        <v>1238</v>
      </c>
    </row>
    <row r="35" spans="1:8" hidden="1">
      <c r="C35" s="1309">
        <v>431911</v>
      </c>
      <c r="D35" s="1309">
        <v>209929</v>
      </c>
      <c r="E35" s="1309">
        <v>641840</v>
      </c>
      <c r="G35" s="1309">
        <v>19604</v>
      </c>
      <c r="H35" s="1309">
        <v>24931</v>
      </c>
    </row>
    <row r="36" spans="1:8" hidden="1">
      <c r="C36" s="1309">
        <f>C32+C33+C35</f>
        <v>780177</v>
      </c>
      <c r="D36" s="1309">
        <f>D32+D33+D35</f>
        <v>447747</v>
      </c>
      <c r="E36" s="1309">
        <f>E32+E33+E35</f>
        <v>1117498</v>
      </c>
      <c r="G36" s="1309">
        <f>G32+G33+G35</f>
        <v>58127</v>
      </c>
      <c r="H36" s="1309">
        <f>H32+H33+H35</f>
        <v>110233</v>
      </c>
    </row>
  </sheetData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:L21"/>
  <sheetViews>
    <sheetView showGridLines="0" rightToLeft="1" view="pageBreakPreview" zoomScale="75" zoomScaleNormal="70" zoomScaleSheetLayoutView="75" workbookViewId="0">
      <selection activeCell="U28" sqref="U28"/>
    </sheetView>
  </sheetViews>
  <sheetFormatPr defaultColWidth="7.7109375" defaultRowHeight="39" customHeight="1"/>
  <cols>
    <col min="1" max="1" width="13.42578125" style="849" customWidth="1"/>
    <col min="2" max="2" width="13.28515625" style="849" customWidth="1"/>
    <col min="3" max="3" width="22.42578125" style="1309" customWidth="1"/>
    <col min="4" max="4" width="22.140625" style="1309" customWidth="1"/>
    <col min="5" max="5" width="21" style="1309" customWidth="1"/>
    <col min="6" max="7" width="22.42578125" style="1309" customWidth="1"/>
    <col min="8" max="8" width="8.28515625" style="849" bestFit="1" customWidth="1"/>
    <col min="9" max="256" width="7.7109375" style="849"/>
    <col min="257" max="257" width="13.42578125" style="849" customWidth="1"/>
    <col min="258" max="258" width="13.28515625" style="849" customWidth="1"/>
    <col min="259" max="259" width="22.42578125" style="849" customWidth="1"/>
    <col min="260" max="260" width="22.140625" style="849" customWidth="1"/>
    <col min="261" max="261" width="21" style="849" customWidth="1"/>
    <col min="262" max="263" width="22.42578125" style="849" customWidth="1"/>
    <col min="264" max="264" width="8.28515625" style="849" bestFit="1" customWidth="1"/>
    <col min="265" max="512" width="7.7109375" style="849"/>
    <col min="513" max="513" width="13.42578125" style="849" customWidth="1"/>
    <col min="514" max="514" width="13.28515625" style="849" customWidth="1"/>
    <col min="515" max="515" width="22.42578125" style="849" customWidth="1"/>
    <col min="516" max="516" width="22.140625" style="849" customWidth="1"/>
    <col min="517" max="517" width="21" style="849" customWidth="1"/>
    <col min="518" max="519" width="22.42578125" style="849" customWidth="1"/>
    <col min="520" max="520" width="8.28515625" style="849" bestFit="1" customWidth="1"/>
    <col min="521" max="768" width="7.7109375" style="849"/>
    <col min="769" max="769" width="13.42578125" style="849" customWidth="1"/>
    <col min="770" max="770" width="13.28515625" style="849" customWidth="1"/>
    <col min="771" max="771" width="22.42578125" style="849" customWidth="1"/>
    <col min="772" max="772" width="22.140625" style="849" customWidth="1"/>
    <col min="773" max="773" width="21" style="849" customWidth="1"/>
    <col min="774" max="775" width="22.42578125" style="849" customWidth="1"/>
    <col min="776" max="776" width="8.28515625" style="849" bestFit="1" customWidth="1"/>
    <col min="777" max="1024" width="7.7109375" style="849"/>
    <col min="1025" max="1025" width="13.42578125" style="849" customWidth="1"/>
    <col min="1026" max="1026" width="13.28515625" style="849" customWidth="1"/>
    <col min="1027" max="1027" width="22.42578125" style="849" customWidth="1"/>
    <col min="1028" max="1028" width="22.140625" style="849" customWidth="1"/>
    <col min="1029" max="1029" width="21" style="849" customWidth="1"/>
    <col min="1030" max="1031" width="22.42578125" style="849" customWidth="1"/>
    <col min="1032" max="1032" width="8.28515625" style="849" bestFit="1" customWidth="1"/>
    <col min="1033" max="1280" width="7.7109375" style="849"/>
    <col min="1281" max="1281" width="13.42578125" style="849" customWidth="1"/>
    <col min="1282" max="1282" width="13.28515625" style="849" customWidth="1"/>
    <col min="1283" max="1283" width="22.42578125" style="849" customWidth="1"/>
    <col min="1284" max="1284" width="22.140625" style="849" customWidth="1"/>
    <col min="1285" max="1285" width="21" style="849" customWidth="1"/>
    <col min="1286" max="1287" width="22.42578125" style="849" customWidth="1"/>
    <col min="1288" max="1288" width="8.28515625" style="849" bestFit="1" customWidth="1"/>
    <col min="1289" max="1536" width="7.7109375" style="849"/>
    <col min="1537" max="1537" width="13.42578125" style="849" customWidth="1"/>
    <col min="1538" max="1538" width="13.28515625" style="849" customWidth="1"/>
    <col min="1539" max="1539" width="22.42578125" style="849" customWidth="1"/>
    <col min="1540" max="1540" width="22.140625" style="849" customWidth="1"/>
    <col min="1541" max="1541" width="21" style="849" customWidth="1"/>
    <col min="1542" max="1543" width="22.42578125" style="849" customWidth="1"/>
    <col min="1544" max="1544" width="8.28515625" style="849" bestFit="1" customWidth="1"/>
    <col min="1545" max="1792" width="7.7109375" style="849"/>
    <col min="1793" max="1793" width="13.42578125" style="849" customWidth="1"/>
    <col min="1794" max="1794" width="13.28515625" style="849" customWidth="1"/>
    <col min="1795" max="1795" width="22.42578125" style="849" customWidth="1"/>
    <col min="1796" max="1796" width="22.140625" style="849" customWidth="1"/>
    <col min="1797" max="1797" width="21" style="849" customWidth="1"/>
    <col min="1798" max="1799" width="22.42578125" style="849" customWidth="1"/>
    <col min="1800" max="1800" width="8.28515625" style="849" bestFit="1" customWidth="1"/>
    <col min="1801" max="2048" width="7.7109375" style="849"/>
    <col min="2049" max="2049" width="13.42578125" style="849" customWidth="1"/>
    <col min="2050" max="2050" width="13.28515625" style="849" customWidth="1"/>
    <col min="2051" max="2051" width="22.42578125" style="849" customWidth="1"/>
    <col min="2052" max="2052" width="22.140625" style="849" customWidth="1"/>
    <col min="2053" max="2053" width="21" style="849" customWidth="1"/>
    <col min="2054" max="2055" width="22.42578125" style="849" customWidth="1"/>
    <col min="2056" max="2056" width="8.28515625" style="849" bestFit="1" customWidth="1"/>
    <col min="2057" max="2304" width="7.7109375" style="849"/>
    <col min="2305" max="2305" width="13.42578125" style="849" customWidth="1"/>
    <col min="2306" max="2306" width="13.28515625" style="849" customWidth="1"/>
    <col min="2307" max="2307" width="22.42578125" style="849" customWidth="1"/>
    <col min="2308" max="2308" width="22.140625" style="849" customWidth="1"/>
    <col min="2309" max="2309" width="21" style="849" customWidth="1"/>
    <col min="2310" max="2311" width="22.42578125" style="849" customWidth="1"/>
    <col min="2312" max="2312" width="8.28515625" style="849" bestFit="1" customWidth="1"/>
    <col min="2313" max="2560" width="7.7109375" style="849"/>
    <col min="2561" max="2561" width="13.42578125" style="849" customWidth="1"/>
    <col min="2562" max="2562" width="13.28515625" style="849" customWidth="1"/>
    <col min="2563" max="2563" width="22.42578125" style="849" customWidth="1"/>
    <col min="2564" max="2564" width="22.140625" style="849" customWidth="1"/>
    <col min="2565" max="2565" width="21" style="849" customWidth="1"/>
    <col min="2566" max="2567" width="22.42578125" style="849" customWidth="1"/>
    <col min="2568" max="2568" width="8.28515625" style="849" bestFit="1" customWidth="1"/>
    <col min="2569" max="2816" width="7.7109375" style="849"/>
    <col min="2817" max="2817" width="13.42578125" style="849" customWidth="1"/>
    <col min="2818" max="2818" width="13.28515625" style="849" customWidth="1"/>
    <col min="2819" max="2819" width="22.42578125" style="849" customWidth="1"/>
    <col min="2820" max="2820" width="22.140625" style="849" customWidth="1"/>
    <col min="2821" max="2821" width="21" style="849" customWidth="1"/>
    <col min="2822" max="2823" width="22.42578125" style="849" customWidth="1"/>
    <col min="2824" max="2824" width="8.28515625" style="849" bestFit="1" customWidth="1"/>
    <col min="2825" max="3072" width="7.7109375" style="849"/>
    <col min="3073" max="3073" width="13.42578125" style="849" customWidth="1"/>
    <col min="3074" max="3074" width="13.28515625" style="849" customWidth="1"/>
    <col min="3075" max="3075" width="22.42578125" style="849" customWidth="1"/>
    <col min="3076" max="3076" width="22.140625" style="849" customWidth="1"/>
    <col min="3077" max="3077" width="21" style="849" customWidth="1"/>
    <col min="3078" max="3079" width="22.42578125" style="849" customWidth="1"/>
    <col min="3080" max="3080" width="8.28515625" style="849" bestFit="1" customWidth="1"/>
    <col min="3081" max="3328" width="7.7109375" style="849"/>
    <col min="3329" max="3329" width="13.42578125" style="849" customWidth="1"/>
    <col min="3330" max="3330" width="13.28515625" style="849" customWidth="1"/>
    <col min="3331" max="3331" width="22.42578125" style="849" customWidth="1"/>
    <col min="3332" max="3332" width="22.140625" style="849" customWidth="1"/>
    <col min="3333" max="3333" width="21" style="849" customWidth="1"/>
    <col min="3334" max="3335" width="22.42578125" style="849" customWidth="1"/>
    <col min="3336" max="3336" width="8.28515625" style="849" bestFit="1" customWidth="1"/>
    <col min="3337" max="3584" width="7.7109375" style="849"/>
    <col min="3585" max="3585" width="13.42578125" style="849" customWidth="1"/>
    <col min="3586" max="3586" width="13.28515625" style="849" customWidth="1"/>
    <col min="3587" max="3587" width="22.42578125" style="849" customWidth="1"/>
    <col min="3588" max="3588" width="22.140625" style="849" customWidth="1"/>
    <col min="3589" max="3589" width="21" style="849" customWidth="1"/>
    <col min="3590" max="3591" width="22.42578125" style="849" customWidth="1"/>
    <col min="3592" max="3592" width="8.28515625" style="849" bestFit="1" customWidth="1"/>
    <col min="3593" max="3840" width="7.7109375" style="849"/>
    <col min="3841" max="3841" width="13.42578125" style="849" customWidth="1"/>
    <col min="3842" max="3842" width="13.28515625" style="849" customWidth="1"/>
    <col min="3843" max="3843" width="22.42578125" style="849" customWidth="1"/>
    <col min="3844" max="3844" width="22.140625" style="849" customWidth="1"/>
    <col min="3845" max="3845" width="21" style="849" customWidth="1"/>
    <col min="3846" max="3847" width="22.42578125" style="849" customWidth="1"/>
    <col min="3848" max="3848" width="8.28515625" style="849" bestFit="1" customWidth="1"/>
    <col min="3849" max="4096" width="7.7109375" style="849"/>
    <col min="4097" max="4097" width="13.42578125" style="849" customWidth="1"/>
    <col min="4098" max="4098" width="13.28515625" style="849" customWidth="1"/>
    <col min="4099" max="4099" width="22.42578125" style="849" customWidth="1"/>
    <col min="4100" max="4100" width="22.140625" style="849" customWidth="1"/>
    <col min="4101" max="4101" width="21" style="849" customWidth="1"/>
    <col min="4102" max="4103" width="22.42578125" style="849" customWidth="1"/>
    <col min="4104" max="4104" width="8.28515625" style="849" bestFit="1" customWidth="1"/>
    <col min="4105" max="4352" width="7.7109375" style="849"/>
    <col min="4353" max="4353" width="13.42578125" style="849" customWidth="1"/>
    <col min="4354" max="4354" width="13.28515625" style="849" customWidth="1"/>
    <col min="4355" max="4355" width="22.42578125" style="849" customWidth="1"/>
    <col min="4356" max="4356" width="22.140625" style="849" customWidth="1"/>
    <col min="4357" max="4357" width="21" style="849" customWidth="1"/>
    <col min="4358" max="4359" width="22.42578125" style="849" customWidth="1"/>
    <col min="4360" max="4360" width="8.28515625" style="849" bestFit="1" customWidth="1"/>
    <col min="4361" max="4608" width="7.7109375" style="849"/>
    <col min="4609" max="4609" width="13.42578125" style="849" customWidth="1"/>
    <col min="4610" max="4610" width="13.28515625" style="849" customWidth="1"/>
    <col min="4611" max="4611" width="22.42578125" style="849" customWidth="1"/>
    <col min="4612" max="4612" width="22.140625" style="849" customWidth="1"/>
    <col min="4613" max="4613" width="21" style="849" customWidth="1"/>
    <col min="4614" max="4615" width="22.42578125" style="849" customWidth="1"/>
    <col min="4616" max="4616" width="8.28515625" style="849" bestFit="1" customWidth="1"/>
    <col min="4617" max="4864" width="7.7109375" style="849"/>
    <col min="4865" max="4865" width="13.42578125" style="849" customWidth="1"/>
    <col min="4866" max="4866" width="13.28515625" style="849" customWidth="1"/>
    <col min="4867" max="4867" width="22.42578125" style="849" customWidth="1"/>
    <col min="4868" max="4868" width="22.140625" style="849" customWidth="1"/>
    <col min="4869" max="4869" width="21" style="849" customWidth="1"/>
    <col min="4870" max="4871" width="22.42578125" style="849" customWidth="1"/>
    <col min="4872" max="4872" width="8.28515625" style="849" bestFit="1" customWidth="1"/>
    <col min="4873" max="5120" width="7.7109375" style="849"/>
    <col min="5121" max="5121" width="13.42578125" style="849" customWidth="1"/>
    <col min="5122" max="5122" width="13.28515625" style="849" customWidth="1"/>
    <col min="5123" max="5123" width="22.42578125" style="849" customWidth="1"/>
    <col min="5124" max="5124" width="22.140625" style="849" customWidth="1"/>
    <col min="5125" max="5125" width="21" style="849" customWidth="1"/>
    <col min="5126" max="5127" width="22.42578125" style="849" customWidth="1"/>
    <col min="5128" max="5128" width="8.28515625" style="849" bestFit="1" customWidth="1"/>
    <col min="5129" max="5376" width="7.7109375" style="849"/>
    <col min="5377" max="5377" width="13.42578125" style="849" customWidth="1"/>
    <col min="5378" max="5378" width="13.28515625" style="849" customWidth="1"/>
    <col min="5379" max="5379" width="22.42578125" style="849" customWidth="1"/>
    <col min="5380" max="5380" width="22.140625" style="849" customWidth="1"/>
    <col min="5381" max="5381" width="21" style="849" customWidth="1"/>
    <col min="5382" max="5383" width="22.42578125" style="849" customWidth="1"/>
    <col min="5384" max="5384" width="8.28515625" style="849" bestFit="1" customWidth="1"/>
    <col min="5385" max="5632" width="7.7109375" style="849"/>
    <col min="5633" max="5633" width="13.42578125" style="849" customWidth="1"/>
    <col min="5634" max="5634" width="13.28515625" style="849" customWidth="1"/>
    <col min="5635" max="5635" width="22.42578125" style="849" customWidth="1"/>
    <col min="5636" max="5636" width="22.140625" style="849" customWidth="1"/>
    <col min="5637" max="5637" width="21" style="849" customWidth="1"/>
    <col min="5638" max="5639" width="22.42578125" style="849" customWidth="1"/>
    <col min="5640" max="5640" width="8.28515625" style="849" bestFit="1" customWidth="1"/>
    <col min="5641" max="5888" width="7.7109375" style="849"/>
    <col min="5889" max="5889" width="13.42578125" style="849" customWidth="1"/>
    <col min="5890" max="5890" width="13.28515625" style="849" customWidth="1"/>
    <col min="5891" max="5891" width="22.42578125" style="849" customWidth="1"/>
    <col min="5892" max="5892" width="22.140625" style="849" customWidth="1"/>
    <col min="5893" max="5893" width="21" style="849" customWidth="1"/>
    <col min="5894" max="5895" width="22.42578125" style="849" customWidth="1"/>
    <col min="5896" max="5896" width="8.28515625" style="849" bestFit="1" customWidth="1"/>
    <col min="5897" max="6144" width="7.7109375" style="849"/>
    <col min="6145" max="6145" width="13.42578125" style="849" customWidth="1"/>
    <col min="6146" max="6146" width="13.28515625" style="849" customWidth="1"/>
    <col min="6147" max="6147" width="22.42578125" style="849" customWidth="1"/>
    <col min="6148" max="6148" width="22.140625" style="849" customWidth="1"/>
    <col min="6149" max="6149" width="21" style="849" customWidth="1"/>
    <col min="6150" max="6151" width="22.42578125" style="849" customWidth="1"/>
    <col min="6152" max="6152" width="8.28515625" style="849" bestFit="1" customWidth="1"/>
    <col min="6153" max="6400" width="7.7109375" style="849"/>
    <col min="6401" max="6401" width="13.42578125" style="849" customWidth="1"/>
    <col min="6402" max="6402" width="13.28515625" style="849" customWidth="1"/>
    <col min="6403" max="6403" width="22.42578125" style="849" customWidth="1"/>
    <col min="6404" max="6404" width="22.140625" style="849" customWidth="1"/>
    <col min="6405" max="6405" width="21" style="849" customWidth="1"/>
    <col min="6406" max="6407" width="22.42578125" style="849" customWidth="1"/>
    <col min="6408" max="6408" width="8.28515625" style="849" bestFit="1" customWidth="1"/>
    <col min="6409" max="6656" width="7.7109375" style="849"/>
    <col min="6657" max="6657" width="13.42578125" style="849" customWidth="1"/>
    <col min="6658" max="6658" width="13.28515625" style="849" customWidth="1"/>
    <col min="6659" max="6659" width="22.42578125" style="849" customWidth="1"/>
    <col min="6660" max="6660" width="22.140625" style="849" customWidth="1"/>
    <col min="6661" max="6661" width="21" style="849" customWidth="1"/>
    <col min="6662" max="6663" width="22.42578125" style="849" customWidth="1"/>
    <col min="6664" max="6664" width="8.28515625" style="849" bestFit="1" customWidth="1"/>
    <col min="6665" max="6912" width="7.7109375" style="849"/>
    <col min="6913" max="6913" width="13.42578125" style="849" customWidth="1"/>
    <col min="6914" max="6914" width="13.28515625" style="849" customWidth="1"/>
    <col min="6915" max="6915" width="22.42578125" style="849" customWidth="1"/>
    <col min="6916" max="6916" width="22.140625" style="849" customWidth="1"/>
    <col min="6917" max="6917" width="21" style="849" customWidth="1"/>
    <col min="6918" max="6919" width="22.42578125" style="849" customWidth="1"/>
    <col min="6920" max="6920" width="8.28515625" style="849" bestFit="1" customWidth="1"/>
    <col min="6921" max="7168" width="7.7109375" style="849"/>
    <col min="7169" max="7169" width="13.42578125" style="849" customWidth="1"/>
    <col min="7170" max="7170" width="13.28515625" style="849" customWidth="1"/>
    <col min="7171" max="7171" width="22.42578125" style="849" customWidth="1"/>
    <col min="7172" max="7172" width="22.140625" style="849" customWidth="1"/>
    <col min="7173" max="7173" width="21" style="849" customWidth="1"/>
    <col min="7174" max="7175" width="22.42578125" style="849" customWidth="1"/>
    <col min="7176" max="7176" width="8.28515625" style="849" bestFit="1" customWidth="1"/>
    <col min="7177" max="7424" width="7.7109375" style="849"/>
    <col min="7425" max="7425" width="13.42578125" style="849" customWidth="1"/>
    <col min="7426" max="7426" width="13.28515625" style="849" customWidth="1"/>
    <col min="7427" max="7427" width="22.42578125" style="849" customWidth="1"/>
    <col min="7428" max="7428" width="22.140625" style="849" customWidth="1"/>
    <col min="7429" max="7429" width="21" style="849" customWidth="1"/>
    <col min="7430" max="7431" width="22.42578125" style="849" customWidth="1"/>
    <col min="7432" max="7432" width="8.28515625" style="849" bestFit="1" customWidth="1"/>
    <col min="7433" max="7680" width="7.7109375" style="849"/>
    <col min="7681" max="7681" width="13.42578125" style="849" customWidth="1"/>
    <col min="7682" max="7682" width="13.28515625" style="849" customWidth="1"/>
    <col min="7683" max="7683" width="22.42578125" style="849" customWidth="1"/>
    <col min="7684" max="7684" width="22.140625" style="849" customWidth="1"/>
    <col min="7685" max="7685" width="21" style="849" customWidth="1"/>
    <col min="7686" max="7687" width="22.42578125" style="849" customWidth="1"/>
    <col min="7688" max="7688" width="8.28515625" style="849" bestFit="1" customWidth="1"/>
    <col min="7689" max="7936" width="7.7109375" style="849"/>
    <col min="7937" max="7937" width="13.42578125" style="849" customWidth="1"/>
    <col min="7938" max="7938" width="13.28515625" style="849" customWidth="1"/>
    <col min="7939" max="7939" width="22.42578125" style="849" customWidth="1"/>
    <col min="7940" max="7940" width="22.140625" style="849" customWidth="1"/>
    <col min="7941" max="7941" width="21" style="849" customWidth="1"/>
    <col min="7942" max="7943" width="22.42578125" style="849" customWidth="1"/>
    <col min="7944" max="7944" width="8.28515625" style="849" bestFit="1" customWidth="1"/>
    <col min="7945" max="8192" width="7.7109375" style="849"/>
    <col min="8193" max="8193" width="13.42578125" style="849" customWidth="1"/>
    <col min="8194" max="8194" width="13.28515625" style="849" customWidth="1"/>
    <col min="8195" max="8195" width="22.42578125" style="849" customWidth="1"/>
    <col min="8196" max="8196" width="22.140625" style="849" customWidth="1"/>
    <col min="8197" max="8197" width="21" style="849" customWidth="1"/>
    <col min="8198" max="8199" width="22.42578125" style="849" customWidth="1"/>
    <col min="8200" max="8200" width="8.28515625" style="849" bestFit="1" customWidth="1"/>
    <col min="8201" max="8448" width="7.7109375" style="849"/>
    <col min="8449" max="8449" width="13.42578125" style="849" customWidth="1"/>
    <col min="8450" max="8450" width="13.28515625" style="849" customWidth="1"/>
    <col min="8451" max="8451" width="22.42578125" style="849" customWidth="1"/>
    <col min="8452" max="8452" width="22.140625" style="849" customWidth="1"/>
    <col min="8453" max="8453" width="21" style="849" customWidth="1"/>
    <col min="8454" max="8455" width="22.42578125" style="849" customWidth="1"/>
    <col min="8456" max="8456" width="8.28515625" style="849" bestFit="1" customWidth="1"/>
    <col min="8457" max="8704" width="7.7109375" style="849"/>
    <col min="8705" max="8705" width="13.42578125" style="849" customWidth="1"/>
    <col min="8706" max="8706" width="13.28515625" style="849" customWidth="1"/>
    <col min="8707" max="8707" width="22.42578125" style="849" customWidth="1"/>
    <col min="8708" max="8708" width="22.140625" style="849" customWidth="1"/>
    <col min="8709" max="8709" width="21" style="849" customWidth="1"/>
    <col min="8710" max="8711" width="22.42578125" style="849" customWidth="1"/>
    <col min="8712" max="8712" width="8.28515625" style="849" bestFit="1" customWidth="1"/>
    <col min="8713" max="8960" width="7.7109375" style="849"/>
    <col min="8961" max="8961" width="13.42578125" style="849" customWidth="1"/>
    <col min="8962" max="8962" width="13.28515625" style="849" customWidth="1"/>
    <col min="8963" max="8963" width="22.42578125" style="849" customWidth="1"/>
    <col min="8964" max="8964" width="22.140625" style="849" customWidth="1"/>
    <col min="8965" max="8965" width="21" style="849" customWidth="1"/>
    <col min="8966" max="8967" width="22.42578125" style="849" customWidth="1"/>
    <col min="8968" max="8968" width="8.28515625" style="849" bestFit="1" customWidth="1"/>
    <col min="8969" max="9216" width="7.7109375" style="849"/>
    <col min="9217" max="9217" width="13.42578125" style="849" customWidth="1"/>
    <col min="9218" max="9218" width="13.28515625" style="849" customWidth="1"/>
    <col min="9219" max="9219" width="22.42578125" style="849" customWidth="1"/>
    <col min="9220" max="9220" width="22.140625" style="849" customWidth="1"/>
    <col min="9221" max="9221" width="21" style="849" customWidth="1"/>
    <col min="9222" max="9223" width="22.42578125" style="849" customWidth="1"/>
    <col min="9224" max="9224" width="8.28515625" style="849" bestFit="1" customWidth="1"/>
    <col min="9225" max="9472" width="7.7109375" style="849"/>
    <col min="9473" max="9473" width="13.42578125" style="849" customWidth="1"/>
    <col min="9474" max="9474" width="13.28515625" style="849" customWidth="1"/>
    <col min="9475" max="9475" width="22.42578125" style="849" customWidth="1"/>
    <col min="9476" max="9476" width="22.140625" style="849" customWidth="1"/>
    <col min="9477" max="9477" width="21" style="849" customWidth="1"/>
    <col min="9478" max="9479" width="22.42578125" style="849" customWidth="1"/>
    <col min="9480" max="9480" width="8.28515625" style="849" bestFit="1" customWidth="1"/>
    <col min="9481" max="9728" width="7.7109375" style="849"/>
    <col min="9729" max="9729" width="13.42578125" style="849" customWidth="1"/>
    <col min="9730" max="9730" width="13.28515625" style="849" customWidth="1"/>
    <col min="9731" max="9731" width="22.42578125" style="849" customWidth="1"/>
    <col min="9732" max="9732" width="22.140625" style="849" customWidth="1"/>
    <col min="9733" max="9733" width="21" style="849" customWidth="1"/>
    <col min="9734" max="9735" width="22.42578125" style="849" customWidth="1"/>
    <col min="9736" max="9736" width="8.28515625" style="849" bestFit="1" customWidth="1"/>
    <col min="9737" max="9984" width="7.7109375" style="849"/>
    <col min="9985" max="9985" width="13.42578125" style="849" customWidth="1"/>
    <col min="9986" max="9986" width="13.28515625" style="849" customWidth="1"/>
    <col min="9987" max="9987" width="22.42578125" style="849" customWidth="1"/>
    <col min="9988" max="9988" width="22.140625" style="849" customWidth="1"/>
    <col min="9989" max="9989" width="21" style="849" customWidth="1"/>
    <col min="9990" max="9991" width="22.42578125" style="849" customWidth="1"/>
    <col min="9992" max="9992" width="8.28515625" style="849" bestFit="1" customWidth="1"/>
    <col min="9993" max="10240" width="7.7109375" style="849"/>
    <col min="10241" max="10241" width="13.42578125" style="849" customWidth="1"/>
    <col min="10242" max="10242" width="13.28515625" style="849" customWidth="1"/>
    <col min="10243" max="10243" width="22.42578125" style="849" customWidth="1"/>
    <col min="10244" max="10244" width="22.140625" style="849" customWidth="1"/>
    <col min="10245" max="10245" width="21" style="849" customWidth="1"/>
    <col min="10246" max="10247" width="22.42578125" style="849" customWidth="1"/>
    <col min="10248" max="10248" width="8.28515625" style="849" bestFit="1" customWidth="1"/>
    <col min="10249" max="10496" width="7.7109375" style="849"/>
    <col min="10497" max="10497" width="13.42578125" style="849" customWidth="1"/>
    <col min="10498" max="10498" width="13.28515625" style="849" customWidth="1"/>
    <col min="10499" max="10499" width="22.42578125" style="849" customWidth="1"/>
    <col min="10500" max="10500" width="22.140625" style="849" customWidth="1"/>
    <col min="10501" max="10501" width="21" style="849" customWidth="1"/>
    <col min="10502" max="10503" width="22.42578125" style="849" customWidth="1"/>
    <col min="10504" max="10504" width="8.28515625" style="849" bestFit="1" customWidth="1"/>
    <col min="10505" max="10752" width="7.7109375" style="849"/>
    <col min="10753" max="10753" width="13.42578125" style="849" customWidth="1"/>
    <col min="10754" max="10754" width="13.28515625" style="849" customWidth="1"/>
    <col min="10755" max="10755" width="22.42578125" style="849" customWidth="1"/>
    <col min="10756" max="10756" width="22.140625" style="849" customWidth="1"/>
    <col min="10757" max="10757" width="21" style="849" customWidth="1"/>
    <col min="10758" max="10759" width="22.42578125" style="849" customWidth="1"/>
    <col min="10760" max="10760" width="8.28515625" style="849" bestFit="1" customWidth="1"/>
    <col min="10761" max="11008" width="7.7109375" style="849"/>
    <col min="11009" max="11009" width="13.42578125" style="849" customWidth="1"/>
    <col min="11010" max="11010" width="13.28515625" style="849" customWidth="1"/>
    <col min="11011" max="11011" width="22.42578125" style="849" customWidth="1"/>
    <col min="11012" max="11012" width="22.140625" style="849" customWidth="1"/>
    <col min="11013" max="11013" width="21" style="849" customWidth="1"/>
    <col min="11014" max="11015" width="22.42578125" style="849" customWidth="1"/>
    <col min="11016" max="11016" width="8.28515625" style="849" bestFit="1" customWidth="1"/>
    <col min="11017" max="11264" width="7.7109375" style="849"/>
    <col min="11265" max="11265" width="13.42578125" style="849" customWidth="1"/>
    <col min="11266" max="11266" width="13.28515625" style="849" customWidth="1"/>
    <col min="11267" max="11267" width="22.42578125" style="849" customWidth="1"/>
    <col min="11268" max="11268" width="22.140625" style="849" customWidth="1"/>
    <col min="11269" max="11269" width="21" style="849" customWidth="1"/>
    <col min="11270" max="11271" width="22.42578125" style="849" customWidth="1"/>
    <col min="11272" max="11272" width="8.28515625" style="849" bestFit="1" customWidth="1"/>
    <col min="11273" max="11520" width="7.7109375" style="849"/>
    <col min="11521" max="11521" width="13.42578125" style="849" customWidth="1"/>
    <col min="11522" max="11522" width="13.28515625" style="849" customWidth="1"/>
    <col min="11523" max="11523" width="22.42578125" style="849" customWidth="1"/>
    <col min="11524" max="11524" width="22.140625" style="849" customWidth="1"/>
    <col min="11525" max="11525" width="21" style="849" customWidth="1"/>
    <col min="11526" max="11527" width="22.42578125" style="849" customWidth="1"/>
    <col min="11528" max="11528" width="8.28515625" style="849" bestFit="1" customWidth="1"/>
    <col min="11529" max="11776" width="7.7109375" style="849"/>
    <col min="11777" max="11777" width="13.42578125" style="849" customWidth="1"/>
    <col min="11778" max="11778" width="13.28515625" style="849" customWidth="1"/>
    <col min="11779" max="11779" width="22.42578125" style="849" customWidth="1"/>
    <col min="11780" max="11780" width="22.140625" style="849" customWidth="1"/>
    <col min="11781" max="11781" width="21" style="849" customWidth="1"/>
    <col min="11782" max="11783" width="22.42578125" style="849" customWidth="1"/>
    <col min="11784" max="11784" width="8.28515625" style="849" bestFit="1" customWidth="1"/>
    <col min="11785" max="12032" width="7.7109375" style="849"/>
    <col min="12033" max="12033" width="13.42578125" style="849" customWidth="1"/>
    <col min="12034" max="12034" width="13.28515625" style="849" customWidth="1"/>
    <col min="12035" max="12035" width="22.42578125" style="849" customWidth="1"/>
    <col min="12036" max="12036" width="22.140625" style="849" customWidth="1"/>
    <col min="12037" max="12037" width="21" style="849" customWidth="1"/>
    <col min="12038" max="12039" width="22.42578125" style="849" customWidth="1"/>
    <col min="12040" max="12040" width="8.28515625" style="849" bestFit="1" customWidth="1"/>
    <col min="12041" max="12288" width="7.7109375" style="849"/>
    <col min="12289" max="12289" width="13.42578125" style="849" customWidth="1"/>
    <col min="12290" max="12290" width="13.28515625" style="849" customWidth="1"/>
    <col min="12291" max="12291" width="22.42578125" style="849" customWidth="1"/>
    <col min="12292" max="12292" width="22.140625" style="849" customWidth="1"/>
    <col min="12293" max="12293" width="21" style="849" customWidth="1"/>
    <col min="12294" max="12295" width="22.42578125" style="849" customWidth="1"/>
    <col min="12296" max="12296" width="8.28515625" style="849" bestFit="1" customWidth="1"/>
    <col min="12297" max="12544" width="7.7109375" style="849"/>
    <col min="12545" max="12545" width="13.42578125" style="849" customWidth="1"/>
    <col min="12546" max="12546" width="13.28515625" style="849" customWidth="1"/>
    <col min="12547" max="12547" width="22.42578125" style="849" customWidth="1"/>
    <col min="12548" max="12548" width="22.140625" style="849" customWidth="1"/>
    <col min="12549" max="12549" width="21" style="849" customWidth="1"/>
    <col min="12550" max="12551" width="22.42578125" style="849" customWidth="1"/>
    <col min="12552" max="12552" width="8.28515625" style="849" bestFit="1" customWidth="1"/>
    <col min="12553" max="12800" width="7.7109375" style="849"/>
    <col min="12801" max="12801" width="13.42578125" style="849" customWidth="1"/>
    <col min="12802" max="12802" width="13.28515625" style="849" customWidth="1"/>
    <col min="12803" max="12803" width="22.42578125" style="849" customWidth="1"/>
    <col min="12804" max="12804" width="22.140625" style="849" customWidth="1"/>
    <col min="12805" max="12805" width="21" style="849" customWidth="1"/>
    <col min="12806" max="12807" width="22.42578125" style="849" customWidth="1"/>
    <col min="12808" max="12808" width="8.28515625" style="849" bestFit="1" customWidth="1"/>
    <col min="12809" max="13056" width="7.7109375" style="849"/>
    <col min="13057" max="13057" width="13.42578125" style="849" customWidth="1"/>
    <col min="13058" max="13058" width="13.28515625" style="849" customWidth="1"/>
    <col min="13059" max="13059" width="22.42578125" style="849" customWidth="1"/>
    <col min="13060" max="13060" width="22.140625" style="849" customWidth="1"/>
    <col min="13061" max="13061" width="21" style="849" customWidth="1"/>
    <col min="13062" max="13063" width="22.42578125" style="849" customWidth="1"/>
    <col min="13064" max="13064" width="8.28515625" style="849" bestFit="1" customWidth="1"/>
    <col min="13065" max="13312" width="7.7109375" style="849"/>
    <col min="13313" max="13313" width="13.42578125" style="849" customWidth="1"/>
    <col min="13314" max="13314" width="13.28515625" style="849" customWidth="1"/>
    <col min="13315" max="13315" width="22.42578125" style="849" customWidth="1"/>
    <col min="13316" max="13316" width="22.140625" style="849" customWidth="1"/>
    <col min="13317" max="13317" width="21" style="849" customWidth="1"/>
    <col min="13318" max="13319" width="22.42578125" style="849" customWidth="1"/>
    <col min="13320" max="13320" width="8.28515625" style="849" bestFit="1" customWidth="1"/>
    <col min="13321" max="13568" width="7.7109375" style="849"/>
    <col min="13569" max="13569" width="13.42578125" style="849" customWidth="1"/>
    <col min="13570" max="13570" width="13.28515625" style="849" customWidth="1"/>
    <col min="13571" max="13571" width="22.42578125" style="849" customWidth="1"/>
    <col min="13572" max="13572" width="22.140625" style="849" customWidth="1"/>
    <col min="13573" max="13573" width="21" style="849" customWidth="1"/>
    <col min="13574" max="13575" width="22.42578125" style="849" customWidth="1"/>
    <col min="13576" max="13576" width="8.28515625" style="849" bestFit="1" customWidth="1"/>
    <col min="13577" max="13824" width="7.7109375" style="849"/>
    <col min="13825" max="13825" width="13.42578125" style="849" customWidth="1"/>
    <col min="13826" max="13826" width="13.28515625" style="849" customWidth="1"/>
    <col min="13827" max="13827" width="22.42578125" style="849" customWidth="1"/>
    <col min="13828" max="13828" width="22.140625" style="849" customWidth="1"/>
    <col min="13829" max="13829" width="21" style="849" customWidth="1"/>
    <col min="13830" max="13831" width="22.42578125" style="849" customWidth="1"/>
    <col min="13832" max="13832" width="8.28515625" style="849" bestFit="1" customWidth="1"/>
    <col min="13833" max="14080" width="7.7109375" style="849"/>
    <col min="14081" max="14081" width="13.42578125" style="849" customWidth="1"/>
    <col min="14082" max="14082" width="13.28515625" style="849" customWidth="1"/>
    <col min="14083" max="14083" width="22.42578125" style="849" customWidth="1"/>
    <col min="14084" max="14084" width="22.140625" style="849" customWidth="1"/>
    <col min="14085" max="14085" width="21" style="849" customWidth="1"/>
    <col min="14086" max="14087" width="22.42578125" style="849" customWidth="1"/>
    <col min="14088" max="14088" width="8.28515625" style="849" bestFit="1" customWidth="1"/>
    <col min="14089" max="14336" width="7.7109375" style="849"/>
    <col min="14337" max="14337" width="13.42578125" style="849" customWidth="1"/>
    <col min="14338" max="14338" width="13.28515625" style="849" customWidth="1"/>
    <col min="14339" max="14339" width="22.42578125" style="849" customWidth="1"/>
    <col min="14340" max="14340" width="22.140625" style="849" customWidth="1"/>
    <col min="14341" max="14341" width="21" style="849" customWidth="1"/>
    <col min="14342" max="14343" width="22.42578125" style="849" customWidth="1"/>
    <col min="14344" max="14344" width="8.28515625" style="849" bestFit="1" customWidth="1"/>
    <col min="14345" max="14592" width="7.7109375" style="849"/>
    <col min="14593" max="14593" width="13.42578125" style="849" customWidth="1"/>
    <col min="14594" max="14594" width="13.28515625" style="849" customWidth="1"/>
    <col min="14595" max="14595" width="22.42578125" style="849" customWidth="1"/>
    <col min="14596" max="14596" width="22.140625" style="849" customWidth="1"/>
    <col min="14597" max="14597" width="21" style="849" customWidth="1"/>
    <col min="14598" max="14599" width="22.42578125" style="849" customWidth="1"/>
    <col min="14600" max="14600" width="8.28515625" style="849" bestFit="1" customWidth="1"/>
    <col min="14601" max="14848" width="7.7109375" style="849"/>
    <col min="14849" max="14849" width="13.42578125" style="849" customWidth="1"/>
    <col min="14850" max="14850" width="13.28515625" style="849" customWidth="1"/>
    <col min="14851" max="14851" width="22.42578125" style="849" customWidth="1"/>
    <col min="14852" max="14852" width="22.140625" style="849" customWidth="1"/>
    <col min="14853" max="14853" width="21" style="849" customWidth="1"/>
    <col min="14854" max="14855" width="22.42578125" style="849" customWidth="1"/>
    <col min="14856" max="14856" width="8.28515625" style="849" bestFit="1" customWidth="1"/>
    <col min="14857" max="15104" width="7.7109375" style="849"/>
    <col min="15105" max="15105" width="13.42578125" style="849" customWidth="1"/>
    <col min="15106" max="15106" width="13.28515625" style="849" customWidth="1"/>
    <col min="15107" max="15107" width="22.42578125" style="849" customWidth="1"/>
    <col min="15108" max="15108" width="22.140625" style="849" customWidth="1"/>
    <col min="15109" max="15109" width="21" style="849" customWidth="1"/>
    <col min="15110" max="15111" width="22.42578125" style="849" customWidth="1"/>
    <col min="15112" max="15112" width="8.28515625" style="849" bestFit="1" customWidth="1"/>
    <col min="15113" max="15360" width="7.7109375" style="849"/>
    <col min="15361" max="15361" width="13.42578125" style="849" customWidth="1"/>
    <col min="15362" max="15362" width="13.28515625" style="849" customWidth="1"/>
    <col min="15363" max="15363" width="22.42578125" style="849" customWidth="1"/>
    <col min="15364" max="15364" width="22.140625" style="849" customWidth="1"/>
    <col min="15365" max="15365" width="21" style="849" customWidth="1"/>
    <col min="15366" max="15367" width="22.42578125" style="849" customWidth="1"/>
    <col min="15368" max="15368" width="8.28515625" style="849" bestFit="1" customWidth="1"/>
    <col min="15369" max="15616" width="7.7109375" style="849"/>
    <col min="15617" max="15617" width="13.42578125" style="849" customWidth="1"/>
    <col min="15618" max="15618" width="13.28515625" style="849" customWidth="1"/>
    <col min="15619" max="15619" width="22.42578125" style="849" customWidth="1"/>
    <col min="15620" max="15620" width="22.140625" style="849" customWidth="1"/>
    <col min="15621" max="15621" width="21" style="849" customWidth="1"/>
    <col min="15622" max="15623" width="22.42578125" style="849" customWidth="1"/>
    <col min="15624" max="15624" width="8.28515625" style="849" bestFit="1" customWidth="1"/>
    <col min="15625" max="15872" width="7.7109375" style="849"/>
    <col min="15873" max="15873" width="13.42578125" style="849" customWidth="1"/>
    <col min="15874" max="15874" width="13.28515625" style="849" customWidth="1"/>
    <col min="15875" max="15875" width="22.42578125" style="849" customWidth="1"/>
    <col min="15876" max="15876" width="22.140625" style="849" customWidth="1"/>
    <col min="15877" max="15877" width="21" style="849" customWidth="1"/>
    <col min="15878" max="15879" width="22.42578125" style="849" customWidth="1"/>
    <col min="15880" max="15880" width="8.28515625" style="849" bestFit="1" customWidth="1"/>
    <col min="15881" max="16128" width="7.7109375" style="849"/>
    <col min="16129" max="16129" width="13.42578125" style="849" customWidth="1"/>
    <col min="16130" max="16130" width="13.28515625" style="849" customWidth="1"/>
    <col min="16131" max="16131" width="22.42578125" style="849" customWidth="1"/>
    <col min="16132" max="16132" width="22.140625" style="849" customWidth="1"/>
    <col min="16133" max="16133" width="21" style="849" customWidth="1"/>
    <col min="16134" max="16135" width="22.42578125" style="849" customWidth="1"/>
    <col min="16136" max="16136" width="8.28515625" style="849" bestFit="1" customWidth="1"/>
    <col min="16137" max="16384" width="7.7109375" style="849"/>
  </cols>
  <sheetData>
    <row r="1" spans="1:12" ht="39" customHeight="1">
      <c r="A1" s="784" t="s">
        <v>1239</v>
      </c>
      <c r="B1" s="784"/>
      <c r="C1" s="784"/>
      <c r="D1" s="784"/>
      <c r="E1" s="784"/>
      <c r="F1" s="784"/>
      <c r="G1" s="784"/>
    </row>
    <row r="2" spans="1:12" s="35" customFormat="1" ht="39" customHeight="1">
      <c r="A2" s="784" t="s">
        <v>1588</v>
      </c>
      <c r="B2" s="784"/>
      <c r="C2" s="784"/>
      <c r="D2" s="784"/>
      <c r="E2" s="784"/>
      <c r="F2" s="784"/>
      <c r="G2" s="784"/>
    </row>
    <row r="3" spans="1:12" s="1374" customFormat="1" ht="39" customHeight="1">
      <c r="A3" s="1373" t="s">
        <v>1240</v>
      </c>
      <c r="C3" s="1375"/>
      <c r="D3" s="1375"/>
      <c r="E3" s="1375"/>
      <c r="F3" s="1375"/>
      <c r="G3" s="1376" t="s">
        <v>1241</v>
      </c>
    </row>
    <row r="4" spans="1:12" s="35" customFormat="1" ht="39" customHeight="1">
      <c r="A4" s="1377"/>
      <c r="B4" s="1378"/>
      <c r="C4" s="1379" t="s">
        <v>1242</v>
      </c>
      <c r="D4" s="1335" t="s">
        <v>1243</v>
      </c>
      <c r="E4" s="1379" t="s">
        <v>1244</v>
      </c>
      <c r="F4" s="1335" t="s">
        <v>1245</v>
      </c>
      <c r="G4" s="1968" t="s">
        <v>1246</v>
      </c>
    </row>
    <row r="5" spans="1:12" ht="39" customHeight="1">
      <c r="A5" s="1380" t="s">
        <v>40</v>
      </c>
      <c r="B5" s="1381" t="s">
        <v>41</v>
      </c>
      <c r="C5" s="1382" t="s">
        <v>213</v>
      </c>
      <c r="D5" s="1383"/>
      <c r="E5" s="1384" t="s">
        <v>213</v>
      </c>
      <c r="F5" s="1383"/>
      <c r="G5" s="1969"/>
    </row>
    <row r="6" spans="1:12" ht="39" customHeight="1">
      <c r="A6" s="1385"/>
      <c r="B6" s="1386"/>
      <c r="C6" s="1387" t="s">
        <v>1247</v>
      </c>
      <c r="D6" s="1388" t="s">
        <v>54</v>
      </c>
      <c r="E6" s="1389" t="s">
        <v>1247</v>
      </c>
      <c r="F6" s="1388" t="s">
        <v>54</v>
      </c>
      <c r="G6" s="1335" t="s">
        <v>1589</v>
      </c>
    </row>
    <row r="7" spans="1:12" ht="39" customHeight="1">
      <c r="A7" s="1390" t="s">
        <v>175</v>
      </c>
      <c r="B7" s="1391" t="s">
        <v>4</v>
      </c>
      <c r="C7" s="1392">
        <v>13</v>
      </c>
      <c r="D7" s="1392">
        <f>C7/G7*100</f>
        <v>22.033898305084744</v>
      </c>
      <c r="E7" s="1392">
        <v>46</v>
      </c>
      <c r="F7" s="1392">
        <f>E7/G7*100</f>
        <v>77.966101694915253</v>
      </c>
      <c r="G7" s="1392">
        <f>C7+E7</f>
        <v>59</v>
      </c>
    </row>
    <row r="8" spans="1:12" ht="39" customHeight="1">
      <c r="A8" s="1393" t="s">
        <v>176</v>
      </c>
      <c r="B8" s="1394" t="s">
        <v>6</v>
      </c>
      <c r="C8" s="1395">
        <v>7</v>
      </c>
      <c r="D8" s="1395">
        <f t="shared" ref="D8:D20" si="0">C8/G8*100</f>
        <v>38.888888888888893</v>
      </c>
      <c r="E8" s="1395">
        <v>11</v>
      </c>
      <c r="F8" s="1395">
        <f t="shared" ref="F8:F20" si="1">E8/G8*100</f>
        <v>61.111111111111114</v>
      </c>
      <c r="G8" s="1395">
        <f t="shared" ref="G8:G19" si="2">C8+E8</f>
        <v>18</v>
      </c>
      <c r="H8" s="850"/>
      <c r="I8" s="850"/>
      <c r="J8" s="35"/>
      <c r="K8" s="35"/>
      <c r="L8" s="35"/>
    </row>
    <row r="9" spans="1:12" ht="39" customHeight="1">
      <c r="A9" s="1393" t="s">
        <v>177</v>
      </c>
      <c r="B9" s="1394" t="s">
        <v>8</v>
      </c>
      <c r="C9" s="1395">
        <v>24</v>
      </c>
      <c r="D9" s="1395">
        <f t="shared" si="0"/>
        <v>54.54545454545454</v>
      </c>
      <c r="E9" s="1395">
        <v>20</v>
      </c>
      <c r="F9" s="1395">
        <f t="shared" si="1"/>
        <v>45.454545454545453</v>
      </c>
      <c r="G9" s="1395">
        <f t="shared" si="2"/>
        <v>44</v>
      </c>
    </row>
    <row r="10" spans="1:12" ht="39" customHeight="1">
      <c r="A10" s="1393" t="s">
        <v>178</v>
      </c>
      <c r="B10" s="1394" t="s">
        <v>10</v>
      </c>
      <c r="C10" s="1395">
        <v>14</v>
      </c>
      <c r="D10" s="1395">
        <f t="shared" si="0"/>
        <v>53.846153846153847</v>
      </c>
      <c r="E10" s="1395">
        <v>12</v>
      </c>
      <c r="F10" s="1395">
        <f t="shared" si="1"/>
        <v>46.153846153846153</v>
      </c>
      <c r="G10" s="1395">
        <f t="shared" si="2"/>
        <v>26</v>
      </c>
    </row>
    <row r="11" spans="1:12" ht="39" customHeight="1">
      <c r="A11" s="1393" t="s">
        <v>179</v>
      </c>
      <c r="B11" s="1394" t="s">
        <v>11</v>
      </c>
      <c r="C11" s="1395">
        <v>12</v>
      </c>
      <c r="D11" s="1395">
        <f t="shared" si="0"/>
        <v>38.70967741935484</v>
      </c>
      <c r="E11" s="1395">
        <v>19</v>
      </c>
      <c r="F11" s="1395">
        <f t="shared" si="1"/>
        <v>61.29032258064516</v>
      </c>
      <c r="G11" s="1395">
        <f t="shared" si="2"/>
        <v>31</v>
      </c>
    </row>
    <row r="12" spans="1:12" ht="39" customHeight="1">
      <c r="A12" s="1393" t="s">
        <v>180</v>
      </c>
      <c r="B12" s="1394" t="s">
        <v>13</v>
      </c>
      <c r="C12" s="1395">
        <v>7</v>
      </c>
      <c r="D12" s="1395">
        <f t="shared" si="0"/>
        <v>17.073170731707318</v>
      </c>
      <c r="E12" s="1395">
        <v>34</v>
      </c>
      <c r="F12" s="1395">
        <f t="shared" si="1"/>
        <v>82.926829268292678</v>
      </c>
      <c r="G12" s="1395">
        <f t="shared" si="2"/>
        <v>41</v>
      </c>
    </row>
    <row r="13" spans="1:12" ht="39" customHeight="1">
      <c r="A13" s="1393" t="s">
        <v>182</v>
      </c>
      <c r="B13" s="1394" t="s">
        <v>14</v>
      </c>
      <c r="C13" s="1395">
        <v>34</v>
      </c>
      <c r="D13" s="1395">
        <f t="shared" si="0"/>
        <v>65.384615384615387</v>
      </c>
      <c r="E13" s="1395">
        <v>18</v>
      </c>
      <c r="F13" s="1395">
        <f t="shared" si="1"/>
        <v>34.615384615384613</v>
      </c>
      <c r="G13" s="1395">
        <f t="shared" si="2"/>
        <v>52</v>
      </c>
    </row>
    <row r="14" spans="1:12" ht="39" customHeight="1">
      <c r="A14" s="1393" t="s">
        <v>183</v>
      </c>
      <c r="B14" s="1394" t="s">
        <v>16</v>
      </c>
      <c r="C14" s="1395">
        <v>4</v>
      </c>
      <c r="D14" s="1395">
        <f t="shared" si="0"/>
        <v>26.666666666666668</v>
      </c>
      <c r="E14" s="1395">
        <v>11</v>
      </c>
      <c r="F14" s="1395">
        <f t="shared" si="1"/>
        <v>73.333333333333329</v>
      </c>
      <c r="G14" s="1395">
        <f t="shared" si="2"/>
        <v>15</v>
      </c>
    </row>
    <row r="15" spans="1:12" ht="39" customHeight="1">
      <c r="A15" s="1393" t="s">
        <v>184</v>
      </c>
      <c r="B15" s="1394" t="s">
        <v>20</v>
      </c>
      <c r="C15" s="1395">
        <v>29</v>
      </c>
      <c r="D15" s="1395">
        <f t="shared" si="0"/>
        <v>51.785714285714292</v>
      </c>
      <c r="E15" s="1395">
        <v>27</v>
      </c>
      <c r="F15" s="1395">
        <f t="shared" si="1"/>
        <v>48.214285714285715</v>
      </c>
      <c r="G15" s="1395">
        <f t="shared" si="2"/>
        <v>56</v>
      </c>
    </row>
    <row r="16" spans="1:12" ht="39" customHeight="1">
      <c r="A16" s="1396" t="s">
        <v>185</v>
      </c>
      <c r="B16" s="1397" t="s">
        <v>23</v>
      </c>
      <c r="C16" s="1395">
        <v>3</v>
      </c>
      <c r="D16" s="1395">
        <f t="shared" si="0"/>
        <v>27.27272727272727</v>
      </c>
      <c r="E16" s="1395">
        <v>8</v>
      </c>
      <c r="F16" s="1395">
        <f t="shared" si="1"/>
        <v>72.727272727272734</v>
      </c>
      <c r="G16" s="1395">
        <f t="shared" si="2"/>
        <v>11</v>
      </c>
    </row>
    <row r="17" spans="1:7" ht="39" customHeight="1">
      <c r="A17" s="1398" t="s">
        <v>27</v>
      </c>
      <c r="B17" s="1399" t="s">
        <v>28</v>
      </c>
      <c r="C17" s="1395">
        <v>4</v>
      </c>
      <c r="D17" s="1395">
        <f t="shared" si="0"/>
        <v>100</v>
      </c>
      <c r="E17" s="1395">
        <v>0</v>
      </c>
      <c r="F17" s="1395">
        <f t="shared" si="1"/>
        <v>0</v>
      </c>
      <c r="G17" s="1395">
        <f t="shared" si="2"/>
        <v>4</v>
      </c>
    </row>
    <row r="18" spans="1:7" ht="39" customHeight="1">
      <c r="A18" s="1398" t="s">
        <v>188</v>
      </c>
      <c r="B18" s="1399" t="s">
        <v>189</v>
      </c>
      <c r="C18" s="1395">
        <v>11</v>
      </c>
      <c r="D18" s="1395">
        <f t="shared" si="0"/>
        <v>61.111111111111114</v>
      </c>
      <c r="E18" s="1395">
        <v>7</v>
      </c>
      <c r="F18" s="1395">
        <f t="shared" si="1"/>
        <v>38.888888888888893</v>
      </c>
      <c r="G18" s="1395">
        <f t="shared" si="2"/>
        <v>18</v>
      </c>
    </row>
    <row r="19" spans="1:7" ht="39" customHeight="1">
      <c r="A19" s="1398" t="s">
        <v>190</v>
      </c>
      <c r="B19" s="1399" t="s">
        <v>31</v>
      </c>
      <c r="C19" s="1395">
        <v>9</v>
      </c>
      <c r="D19" s="1395">
        <f t="shared" si="0"/>
        <v>81.818181818181827</v>
      </c>
      <c r="E19" s="1395">
        <v>2</v>
      </c>
      <c r="F19" s="1395">
        <f t="shared" si="1"/>
        <v>18.181818181818183</v>
      </c>
      <c r="G19" s="1395">
        <f t="shared" si="2"/>
        <v>11</v>
      </c>
    </row>
    <row r="20" spans="1:7" ht="39" customHeight="1">
      <c r="A20" s="1400" t="s">
        <v>66</v>
      </c>
      <c r="B20" s="1401" t="s">
        <v>39</v>
      </c>
      <c r="C20" s="1402">
        <f>SUM(C7:C19)</f>
        <v>171</v>
      </c>
      <c r="D20" s="1402">
        <f t="shared" si="0"/>
        <v>44.300518134715027</v>
      </c>
      <c r="E20" s="1402">
        <f>SUM(E7:E19)</f>
        <v>215</v>
      </c>
      <c r="F20" s="1402">
        <f t="shared" si="1"/>
        <v>55.699481865284973</v>
      </c>
      <c r="G20" s="1402">
        <f>C20+E20</f>
        <v>386</v>
      </c>
    </row>
    <row r="21" spans="1:7" s="1308" customFormat="1" ht="39" customHeight="1">
      <c r="A21" s="928"/>
    </row>
  </sheetData>
  <mergeCells count="1">
    <mergeCell ref="G4:G5"/>
  </mergeCells>
  <printOptions horizontalCentered="1" verticalCentered="1"/>
  <pageMargins left="0.7" right="0.7" top="1" bottom="1" header="0.5" footer="0.5"/>
  <pageSetup paperSize="9" scale="45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:X26"/>
  <sheetViews>
    <sheetView showGridLines="0" rightToLeft="1" zoomScaleNormal="100" workbookViewId="0">
      <selection activeCell="U28" sqref="U28"/>
    </sheetView>
  </sheetViews>
  <sheetFormatPr defaultColWidth="7.7109375" defaultRowHeight="15.75"/>
  <cols>
    <col min="1" max="1" width="10.28515625" style="1421" customWidth="1"/>
    <col min="2" max="2" width="10.28515625" style="1436" customWidth="1"/>
    <col min="3" max="23" width="5" style="1421" customWidth="1"/>
    <col min="24" max="24" width="6.42578125" style="1421" customWidth="1"/>
    <col min="25" max="256" width="7.7109375" style="1421"/>
    <col min="257" max="258" width="10.28515625" style="1421" customWidth="1"/>
    <col min="259" max="279" width="5" style="1421" customWidth="1"/>
    <col min="280" max="280" width="6.42578125" style="1421" customWidth="1"/>
    <col min="281" max="512" width="7.7109375" style="1421"/>
    <col min="513" max="514" width="10.28515625" style="1421" customWidth="1"/>
    <col min="515" max="535" width="5" style="1421" customWidth="1"/>
    <col min="536" max="536" width="6.42578125" style="1421" customWidth="1"/>
    <col min="537" max="768" width="7.7109375" style="1421"/>
    <col min="769" max="770" width="10.28515625" style="1421" customWidth="1"/>
    <col min="771" max="791" width="5" style="1421" customWidth="1"/>
    <col min="792" max="792" width="6.42578125" style="1421" customWidth="1"/>
    <col min="793" max="1024" width="7.7109375" style="1421"/>
    <col min="1025" max="1026" width="10.28515625" style="1421" customWidth="1"/>
    <col min="1027" max="1047" width="5" style="1421" customWidth="1"/>
    <col min="1048" max="1048" width="6.42578125" style="1421" customWidth="1"/>
    <col min="1049" max="1280" width="7.7109375" style="1421"/>
    <col min="1281" max="1282" width="10.28515625" style="1421" customWidth="1"/>
    <col min="1283" max="1303" width="5" style="1421" customWidth="1"/>
    <col min="1304" max="1304" width="6.42578125" style="1421" customWidth="1"/>
    <col min="1305" max="1536" width="7.7109375" style="1421"/>
    <col min="1537" max="1538" width="10.28515625" style="1421" customWidth="1"/>
    <col min="1539" max="1559" width="5" style="1421" customWidth="1"/>
    <col min="1560" max="1560" width="6.42578125" style="1421" customWidth="1"/>
    <col min="1561" max="1792" width="7.7109375" style="1421"/>
    <col min="1793" max="1794" width="10.28515625" style="1421" customWidth="1"/>
    <col min="1795" max="1815" width="5" style="1421" customWidth="1"/>
    <col min="1816" max="1816" width="6.42578125" style="1421" customWidth="1"/>
    <col min="1817" max="2048" width="7.7109375" style="1421"/>
    <col min="2049" max="2050" width="10.28515625" style="1421" customWidth="1"/>
    <col min="2051" max="2071" width="5" style="1421" customWidth="1"/>
    <col min="2072" max="2072" width="6.42578125" style="1421" customWidth="1"/>
    <col min="2073" max="2304" width="7.7109375" style="1421"/>
    <col min="2305" max="2306" width="10.28515625" style="1421" customWidth="1"/>
    <col min="2307" max="2327" width="5" style="1421" customWidth="1"/>
    <col min="2328" max="2328" width="6.42578125" style="1421" customWidth="1"/>
    <col min="2329" max="2560" width="7.7109375" style="1421"/>
    <col min="2561" max="2562" width="10.28515625" style="1421" customWidth="1"/>
    <col min="2563" max="2583" width="5" style="1421" customWidth="1"/>
    <col min="2584" max="2584" width="6.42578125" style="1421" customWidth="1"/>
    <col min="2585" max="2816" width="7.7109375" style="1421"/>
    <col min="2817" max="2818" width="10.28515625" style="1421" customWidth="1"/>
    <col min="2819" max="2839" width="5" style="1421" customWidth="1"/>
    <col min="2840" max="2840" width="6.42578125" style="1421" customWidth="1"/>
    <col min="2841" max="3072" width="7.7109375" style="1421"/>
    <col min="3073" max="3074" width="10.28515625" style="1421" customWidth="1"/>
    <col min="3075" max="3095" width="5" style="1421" customWidth="1"/>
    <col min="3096" max="3096" width="6.42578125" style="1421" customWidth="1"/>
    <col min="3097" max="3328" width="7.7109375" style="1421"/>
    <col min="3329" max="3330" width="10.28515625" style="1421" customWidth="1"/>
    <col min="3331" max="3351" width="5" style="1421" customWidth="1"/>
    <col min="3352" max="3352" width="6.42578125" style="1421" customWidth="1"/>
    <col min="3353" max="3584" width="7.7109375" style="1421"/>
    <col min="3585" max="3586" width="10.28515625" style="1421" customWidth="1"/>
    <col min="3587" max="3607" width="5" style="1421" customWidth="1"/>
    <col min="3608" max="3608" width="6.42578125" style="1421" customWidth="1"/>
    <col min="3609" max="3840" width="7.7109375" style="1421"/>
    <col min="3841" max="3842" width="10.28515625" style="1421" customWidth="1"/>
    <col min="3843" max="3863" width="5" style="1421" customWidth="1"/>
    <col min="3864" max="3864" width="6.42578125" style="1421" customWidth="1"/>
    <col min="3865" max="4096" width="7.7109375" style="1421"/>
    <col min="4097" max="4098" width="10.28515625" style="1421" customWidth="1"/>
    <col min="4099" max="4119" width="5" style="1421" customWidth="1"/>
    <col min="4120" max="4120" width="6.42578125" style="1421" customWidth="1"/>
    <col min="4121" max="4352" width="7.7109375" style="1421"/>
    <col min="4353" max="4354" width="10.28515625" style="1421" customWidth="1"/>
    <col min="4355" max="4375" width="5" style="1421" customWidth="1"/>
    <col min="4376" max="4376" width="6.42578125" style="1421" customWidth="1"/>
    <col min="4377" max="4608" width="7.7109375" style="1421"/>
    <col min="4609" max="4610" width="10.28515625" style="1421" customWidth="1"/>
    <col min="4611" max="4631" width="5" style="1421" customWidth="1"/>
    <col min="4632" max="4632" width="6.42578125" style="1421" customWidth="1"/>
    <col min="4633" max="4864" width="7.7109375" style="1421"/>
    <col min="4865" max="4866" width="10.28515625" style="1421" customWidth="1"/>
    <col min="4867" max="4887" width="5" style="1421" customWidth="1"/>
    <col min="4888" max="4888" width="6.42578125" style="1421" customWidth="1"/>
    <col min="4889" max="5120" width="7.7109375" style="1421"/>
    <col min="5121" max="5122" width="10.28515625" style="1421" customWidth="1"/>
    <col min="5123" max="5143" width="5" style="1421" customWidth="1"/>
    <col min="5144" max="5144" width="6.42578125" style="1421" customWidth="1"/>
    <col min="5145" max="5376" width="7.7109375" style="1421"/>
    <col min="5377" max="5378" width="10.28515625" style="1421" customWidth="1"/>
    <col min="5379" max="5399" width="5" style="1421" customWidth="1"/>
    <col min="5400" max="5400" width="6.42578125" style="1421" customWidth="1"/>
    <col min="5401" max="5632" width="7.7109375" style="1421"/>
    <col min="5633" max="5634" width="10.28515625" style="1421" customWidth="1"/>
    <col min="5635" max="5655" width="5" style="1421" customWidth="1"/>
    <col min="5656" max="5656" width="6.42578125" style="1421" customWidth="1"/>
    <col min="5657" max="5888" width="7.7109375" style="1421"/>
    <col min="5889" max="5890" width="10.28515625" style="1421" customWidth="1"/>
    <col min="5891" max="5911" width="5" style="1421" customWidth="1"/>
    <col min="5912" max="5912" width="6.42578125" style="1421" customWidth="1"/>
    <col min="5913" max="6144" width="7.7109375" style="1421"/>
    <col min="6145" max="6146" width="10.28515625" style="1421" customWidth="1"/>
    <col min="6147" max="6167" width="5" style="1421" customWidth="1"/>
    <col min="6168" max="6168" width="6.42578125" style="1421" customWidth="1"/>
    <col min="6169" max="6400" width="7.7109375" style="1421"/>
    <col min="6401" max="6402" width="10.28515625" style="1421" customWidth="1"/>
    <col min="6403" max="6423" width="5" style="1421" customWidth="1"/>
    <col min="6424" max="6424" width="6.42578125" style="1421" customWidth="1"/>
    <col min="6425" max="6656" width="7.7109375" style="1421"/>
    <col min="6657" max="6658" width="10.28515625" style="1421" customWidth="1"/>
    <col min="6659" max="6679" width="5" style="1421" customWidth="1"/>
    <col min="6680" max="6680" width="6.42578125" style="1421" customWidth="1"/>
    <col min="6681" max="6912" width="7.7109375" style="1421"/>
    <col min="6913" max="6914" width="10.28515625" style="1421" customWidth="1"/>
    <col min="6915" max="6935" width="5" style="1421" customWidth="1"/>
    <col min="6936" max="6936" width="6.42578125" style="1421" customWidth="1"/>
    <col min="6937" max="7168" width="7.7109375" style="1421"/>
    <col min="7169" max="7170" width="10.28515625" style="1421" customWidth="1"/>
    <col min="7171" max="7191" width="5" style="1421" customWidth="1"/>
    <col min="7192" max="7192" width="6.42578125" style="1421" customWidth="1"/>
    <col min="7193" max="7424" width="7.7109375" style="1421"/>
    <col min="7425" max="7426" width="10.28515625" style="1421" customWidth="1"/>
    <col min="7427" max="7447" width="5" style="1421" customWidth="1"/>
    <col min="7448" max="7448" width="6.42578125" style="1421" customWidth="1"/>
    <col min="7449" max="7680" width="7.7109375" style="1421"/>
    <col min="7681" max="7682" width="10.28515625" style="1421" customWidth="1"/>
    <col min="7683" max="7703" width="5" style="1421" customWidth="1"/>
    <col min="7704" max="7704" width="6.42578125" style="1421" customWidth="1"/>
    <col min="7705" max="7936" width="7.7109375" style="1421"/>
    <col min="7937" max="7938" width="10.28515625" style="1421" customWidth="1"/>
    <col min="7939" max="7959" width="5" style="1421" customWidth="1"/>
    <col min="7960" max="7960" width="6.42578125" style="1421" customWidth="1"/>
    <col min="7961" max="8192" width="7.7109375" style="1421"/>
    <col min="8193" max="8194" width="10.28515625" style="1421" customWidth="1"/>
    <col min="8195" max="8215" width="5" style="1421" customWidth="1"/>
    <col min="8216" max="8216" width="6.42578125" style="1421" customWidth="1"/>
    <col min="8217" max="8448" width="7.7109375" style="1421"/>
    <col min="8449" max="8450" width="10.28515625" style="1421" customWidth="1"/>
    <col min="8451" max="8471" width="5" style="1421" customWidth="1"/>
    <col min="8472" max="8472" width="6.42578125" style="1421" customWidth="1"/>
    <col min="8473" max="8704" width="7.7109375" style="1421"/>
    <col min="8705" max="8706" width="10.28515625" style="1421" customWidth="1"/>
    <col min="8707" max="8727" width="5" style="1421" customWidth="1"/>
    <col min="8728" max="8728" width="6.42578125" style="1421" customWidth="1"/>
    <col min="8729" max="8960" width="7.7109375" style="1421"/>
    <col min="8961" max="8962" width="10.28515625" style="1421" customWidth="1"/>
    <col min="8963" max="8983" width="5" style="1421" customWidth="1"/>
    <col min="8984" max="8984" width="6.42578125" style="1421" customWidth="1"/>
    <col min="8985" max="9216" width="7.7109375" style="1421"/>
    <col min="9217" max="9218" width="10.28515625" style="1421" customWidth="1"/>
    <col min="9219" max="9239" width="5" style="1421" customWidth="1"/>
    <col min="9240" max="9240" width="6.42578125" style="1421" customWidth="1"/>
    <col min="9241" max="9472" width="7.7109375" style="1421"/>
    <col min="9473" max="9474" width="10.28515625" style="1421" customWidth="1"/>
    <col min="9475" max="9495" width="5" style="1421" customWidth="1"/>
    <col min="9496" max="9496" width="6.42578125" style="1421" customWidth="1"/>
    <col min="9497" max="9728" width="7.7109375" style="1421"/>
    <col min="9729" max="9730" width="10.28515625" style="1421" customWidth="1"/>
    <col min="9731" max="9751" width="5" style="1421" customWidth="1"/>
    <col min="9752" max="9752" width="6.42578125" style="1421" customWidth="1"/>
    <col min="9753" max="9984" width="7.7109375" style="1421"/>
    <col min="9985" max="9986" width="10.28515625" style="1421" customWidth="1"/>
    <col min="9987" max="10007" width="5" style="1421" customWidth="1"/>
    <col min="10008" max="10008" width="6.42578125" style="1421" customWidth="1"/>
    <col min="10009" max="10240" width="7.7109375" style="1421"/>
    <col min="10241" max="10242" width="10.28515625" style="1421" customWidth="1"/>
    <col min="10243" max="10263" width="5" style="1421" customWidth="1"/>
    <col min="10264" max="10264" width="6.42578125" style="1421" customWidth="1"/>
    <col min="10265" max="10496" width="7.7109375" style="1421"/>
    <col min="10497" max="10498" width="10.28515625" style="1421" customWidth="1"/>
    <col min="10499" max="10519" width="5" style="1421" customWidth="1"/>
    <col min="10520" max="10520" width="6.42578125" style="1421" customWidth="1"/>
    <col min="10521" max="10752" width="7.7109375" style="1421"/>
    <col min="10753" max="10754" width="10.28515625" style="1421" customWidth="1"/>
    <col min="10755" max="10775" width="5" style="1421" customWidth="1"/>
    <col min="10776" max="10776" width="6.42578125" style="1421" customWidth="1"/>
    <col min="10777" max="11008" width="7.7109375" style="1421"/>
    <col min="11009" max="11010" width="10.28515625" style="1421" customWidth="1"/>
    <col min="11011" max="11031" width="5" style="1421" customWidth="1"/>
    <col min="11032" max="11032" width="6.42578125" style="1421" customWidth="1"/>
    <col min="11033" max="11264" width="7.7109375" style="1421"/>
    <col min="11265" max="11266" width="10.28515625" style="1421" customWidth="1"/>
    <col min="11267" max="11287" width="5" style="1421" customWidth="1"/>
    <col min="11288" max="11288" width="6.42578125" style="1421" customWidth="1"/>
    <col min="11289" max="11520" width="7.7109375" style="1421"/>
    <col min="11521" max="11522" width="10.28515625" style="1421" customWidth="1"/>
    <col min="11523" max="11543" width="5" style="1421" customWidth="1"/>
    <col min="11544" max="11544" width="6.42578125" style="1421" customWidth="1"/>
    <col min="11545" max="11776" width="7.7109375" style="1421"/>
    <col min="11777" max="11778" width="10.28515625" style="1421" customWidth="1"/>
    <col min="11779" max="11799" width="5" style="1421" customWidth="1"/>
    <col min="11800" max="11800" width="6.42578125" style="1421" customWidth="1"/>
    <col min="11801" max="12032" width="7.7109375" style="1421"/>
    <col min="12033" max="12034" width="10.28515625" style="1421" customWidth="1"/>
    <col min="12035" max="12055" width="5" style="1421" customWidth="1"/>
    <col min="12056" max="12056" width="6.42578125" style="1421" customWidth="1"/>
    <col min="12057" max="12288" width="7.7109375" style="1421"/>
    <col min="12289" max="12290" width="10.28515625" style="1421" customWidth="1"/>
    <col min="12291" max="12311" width="5" style="1421" customWidth="1"/>
    <col min="12312" max="12312" width="6.42578125" style="1421" customWidth="1"/>
    <col min="12313" max="12544" width="7.7109375" style="1421"/>
    <col min="12545" max="12546" width="10.28515625" style="1421" customWidth="1"/>
    <col min="12547" max="12567" width="5" style="1421" customWidth="1"/>
    <col min="12568" max="12568" width="6.42578125" style="1421" customWidth="1"/>
    <col min="12569" max="12800" width="7.7109375" style="1421"/>
    <col min="12801" max="12802" width="10.28515625" style="1421" customWidth="1"/>
    <col min="12803" max="12823" width="5" style="1421" customWidth="1"/>
    <col min="12824" max="12824" width="6.42578125" style="1421" customWidth="1"/>
    <col min="12825" max="13056" width="7.7109375" style="1421"/>
    <col min="13057" max="13058" width="10.28515625" style="1421" customWidth="1"/>
    <col min="13059" max="13079" width="5" style="1421" customWidth="1"/>
    <col min="13080" max="13080" width="6.42578125" style="1421" customWidth="1"/>
    <col min="13081" max="13312" width="7.7109375" style="1421"/>
    <col min="13313" max="13314" width="10.28515625" style="1421" customWidth="1"/>
    <col min="13315" max="13335" width="5" style="1421" customWidth="1"/>
    <col min="13336" max="13336" width="6.42578125" style="1421" customWidth="1"/>
    <col min="13337" max="13568" width="7.7109375" style="1421"/>
    <col min="13569" max="13570" width="10.28515625" style="1421" customWidth="1"/>
    <col min="13571" max="13591" width="5" style="1421" customWidth="1"/>
    <col min="13592" max="13592" width="6.42578125" style="1421" customWidth="1"/>
    <col min="13593" max="13824" width="7.7109375" style="1421"/>
    <col min="13825" max="13826" width="10.28515625" style="1421" customWidth="1"/>
    <col min="13827" max="13847" width="5" style="1421" customWidth="1"/>
    <col min="13848" max="13848" width="6.42578125" style="1421" customWidth="1"/>
    <col min="13849" max="14080" width="7.7109375" style="1421"/>
    <col min="14081" max="14082" width="10.28515625" style="1421" customWidth="1"/>
    <col min="14083" max="14103" width="5" style="1421" customWidth="1"/>
    <col min="14104" max="14104" width="6.42578125" style="1421" customWidth="1"/>
    <col min="14105" max="14336" width="7.7109375" style="1421"/>
    <col min="14337" max="14338" width="10.28515625" style="1421" customWidth="1"/>
    <col min="14339" max="14359" width="5" style="1421" customWidth="1"/>
    <col min="14360" max="14360" width="6.42578125" style="1421" customWidth="1"/>
    <col min="14361" max="14592" width="7.7109375" style="1421"/>
    <col min="14593" max="14594" width="10.28515625" style="1421" customWidth="1"/>
    <col min="14595" max="14615" width="5" style="1421" customWidth="1"/>
    <col min="14616" max="14616" width="6.42578125" style="1421" customWidth="1"/>
    <col min="14617" max="14848" width="7.7109375" style="1421"/>
    <col min="14849" max="14850" width="10.28515625" style="1421" customWidth="1"/>
    <col min="14851" max="14871" width="5" style="1421" customWidth="1"/>
    <col min="14872" max="14872" width="6.42578125" style="1421" customWidth="1"/>
    <col min="14873" max="15104" width="7.7109375" style="1421"/>
    <col min="15105" max="15106" width="10.28515625" style="1421" customWidth="1"/>
    <col min="15107" max="15127" width="5" style="1421" customWidth="1"/>
    <col min="15128" max="15128" width="6.42578125" style="1421" customWidth="1"/>
    <col min="15129" max="15360" width="7.7109375" style="1421"/>
    <col min="15361" max="15362" width="10.28515625" style="1421" customWidth="1"/>
    <col min="15363" max="15383" width="5" style="1421" customWidth="1"/>
    <col min="15384" max="15384" width="6.42578125" style="1421" customWidth="1"/>
    <col min="15385" max="15616" width="7.7109375" style="1421"/>
    <col min="15617" max="15618" width="10.28515625" style="1421" customWidth="1"/>
    <col min="15619" max="15639" width="5" style="1421" customWidth="1"/>
    <col min="15640" max="15640" width="6.42578125" style="1421" customWidth="1"/>
    <col min="15641" max="15872" width="7.7109375" style="1421"/>
    <col min="15873" max="15874" width="10.28515625" style="1421" customWidth="1"/>
    <col min="15875" max="15895" width="5" style="1421" customWidth="1"/>
    <col min="15896" max="15896" width="6.42578125" style="1421" customWidth="1"/>
    <col min="15897" max="16128" width="7.7109375" style="1421"/>
    <col min="16129" max="16130" width="10.28515625" style="1421" customWidth="1"/>
    <col min="16131" max="16151" width="5" style="1421" customWidth="1"/>
    <col min="16152" max="16152" width="6.42578125" style="1421" customWidth="1"/>
    <col min="16153" max="16384" width="7.7109375" style="1421"/>
  </cols>
  <sheetData>
    <row r="1" spans="1:24" s="1403" customFormat="1">
      <c r="A1" s="784" t="s">
        <v>1248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</row>
    <row r="2" spans="1:24" s="1403" customFormat="1">
      <c r="A2" s="784" t="s">
        <v>1249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84"/>
      <c r="W2" s="784"/>
      <c r="X2" s="784"/>
    </row>
    <row r="3" spans="1:24" s="1403" customFormat="1">
      <c r="A3" s="1404" t="s">
        <v>1250</v>
      </c>
      <c r="B3" s="1405"/>
      <c r="X3" s="1403" t="s">
        <v>1251</v>
      </c>
    </row>
    <row r="4" spans="1:24" s="1403" customFormat="1" ht="12.75" customHeight="1">
      <c r="A4" s="1406" t="s">
        <v>51</v>
      </c>
      <c r="B4" s="1407"/>
      <c r="C4" s="1408" t="s">
        <v>1252</v>
      </c>
      <c r="D4" s="1409"/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1409"/>
      <c r="T4" s="1409"/>
      <c r="U4" s="1409"/>
      <c r="V4" s="1409"/>
      <c r="W4" s="1409"/>
      <c r="X4" s="1410" t="s">
        <v>1253</v>
      </c>
    </row>
    <row r="5" spans="1:24" s="1414" customFormat="1" ht="64.5" customHeight="1">
      <c r="A5" s="1411"/>
      <c r="B5" s="1412"/>
      <c r="C5" s="1413" t="s">
        <v>1254</v>
      </c>
      <c r="D5" s="1413" t="s">
        <v>1255</v>
      </c>
      <c r="E5" s="1413" t="s">
        <v>1256</v>
      </c>
      <c r="F5" s="1413" t="s">
        <v>1257</v>
      </c>
      <c r="G5" s="1413" t="s">
        <v>1258</v>
      </c>
      <c r="H5" s="1413" t="s">
        <v>1259</v>
      </c>
      <c r="I5" s="1413" t="s">
        <v>82</v>
      </c>
      <c r="J5" s="1413" t="s">
        <v>1260</v>
      </c>
      <c r="K5" s="1413" t="s">
        <v>78</v>
      </c>
      <c r="L5" s="1413" t="s">
        <v>121</v>
      </c>
      <c r="M5" s="1413" t="s">
        <v>112</v>
      </c>
      <c r="N5" s="1413" t="s">
        <v>68</v>
      </c>
      <c r="O5" s="1413" t="s">
        <v>75</v>
      </c>
      <c r="P5" s="1413" t="s">
        <v>73</v>
      </c>
      <c r="Q5" s="1413" t="s">
        <v>1261</v>
      </c>
      <c r="R5" s="1413" t="s">
        <v>1262</v>
      </c>
      <c r="S5" s="1413" t="s">
        <v>1263</v>
      </c>
      <c r="T5" s="1413" t="s">
        <v>1264</v>
      </c>
      <c r="U5" s="1413" t="s">
        <v>1265</v>
      </c>
      <c r="V5" s="1413" t="s">
        <v>71</v>
      </c>
      <c r="W5" s="1413" t="s">
        <v>90</v>
      </c>
      <c r="X5" s="1413" t="s">
        <v>38</v>
      </c>
    </row>
    <row r="6" spans="1:24" s="1414" customFormat="1" ht="79.5" customHeight="1">
      <c r="A6" s="1415" t="s">
        <v>40</v>
      </c>
      <c r="B6" s="1416" t="s">
        <v>41</v>
      </c>
      <c r="C6" s="1413" t="s">
        <v>1266</v>
      </c>
      <c r="D6" s="1413" t="s">
        <v>174</v>
      </c>
      <c r="E6" s="1413" t="s">
        <v>1267</v>
      </c>
      <c r="F6" s="1413" t="s">
        <v>193</v>
      </c>
      <c r="G6" s="1413" t="s">
        <v>1268</v>
      </c>
      <c r="H6" s="1413" t="s">
        <v>1269</v>
      </c>
      <c r="I6" s="1413" t="s">
        <v>83</v>
      </c>
      <c r="J6" s="1413" t="s">
        <v>1270</v>
      </c>
      <c r="K6" s="1413" t="s">
        <v>79</v>
      </c>
      <c r="L6" s="1413" t="s">
        <v>70</v>
      </c>
      <c r="M6" s="1413" t="s">
        <v>86</v>
      </c>
      <c r="N6" s="1413" t="s">
        <v>69</v>
      </c>
      <c r="O6" s="1413" t="s">
        <v>1271</v>
      </c>
      <c r="P6" s="1413" t="s">
        <v>74</v>
      </c>
      <c r="Q6" s="1413" t="s">
        <v>116</v>
      </c>
      <c r="R6" s="1413" t="s">
        <v>1272</v>
      </c>
      <c r="S6" s="1413" t="s">
        <v>1273</v>
      </c>
      <c r="T6" s="1413" t="s">
        <v>1274</v>
      </c>
      <c r="U6" s="1413" t="s">
        <v>1275</v>
      </c>
      <c r="V6" s="1413" t="s">
        <v>72</v>
      </c>
      <c r="W6" s="1413" t="s">
        <v>1276</v>
      </c>
      <c r="X6" s="1413" t="s">
        <v>39</v>
      </c>
    </row>
    <row r="7" spans="1:24" ht="17.100000000000001" customHeight="1">
      <c r="A7" s="1417" t="s">
        <v>735</v>
      </c>
      <c r="B7" s="1418" t="s">
        <v>4</v>
      </c>
      <c r="C7" s="1419">
        <v>0</v>
      </c>
      <c r="D7" s="1420">
        <v>265</v>
      </c>
      <c r="E7" s="1420">
        <v>395</v>
      </c>
      <c r="F7" s="1420">
        <v>62</v>
      </c>
      <c r="G7" s="1420">
        <v>332</v>
      </c>
      <c r="H7" s="1420">
        <v>77</v>
      </c>
      <c r="I7" s="1420">
        <v>148</v>
      </c>
      <c r="J7" s="1420">
        <v>1257</v>
      </c>
      <c r="K7" s="1420">
        <v>386</v>
      </c>
      <c r="L7" s="1420">
        <v>619</v>
      </c>
      <c r="M7" s="1420">
        <v>106</v>
      </c>
      <c r="N7" s="1420">
        <v>320</v>
      </c>
      <c r="O7" s="1420">
        <v>200</v>
      </c>
      <c r="P7" s="1420">
        <v>276</v>
      </c>
      <c r="Q7" s="1420">
        <v>539</v>
      </c>
      <c r="R7" s="1420">
        <v>212</v>
      </c>
      <c r="S7" s="1419">
        <v>68</v>
      </c>
      <c r="T7" s="1419">
        <v>12</v>
      </c>
      <c r="U7" s="1419">
        <v>96</v>
      </c>
      <c r="V7" s="1419">
        <v>108</v>
      </c>
      <c r="W7" s="1419">
        <v>49</v>
      </c>
      <c r="X7" s="1419">
        <f>SUM(C7:W7)</f>
        <v>5527</v>
      </c>
    </row>
    <row r="8" spans="1:24" ht="17.100000000000001" customHeight="1">
      <c r="A8" s="1422" t="s">
        <v>7</v>
      </c>
      <c r="B8" s="1423" t="s">
        <v>8</v>
      </c>
      <c r="C8" s="1424">
        <v>169</v>
      </c>
      <c r="D8" s="1425">
        <v>22</v>
      </c>
      <c r="E8" s="1425">
        <v>128</v>
      </c>
      <c r="F8" s="1425">
        <v>69</v>
      </c>
      <c r="G8" s="1425">
        <v>473</v>
      </c>
      <c r="H8" s="1425">
        <v>27</v>
      </c>
      <c r="I8" s="1425">
        <v>79</v>
      </c>
      <c r="J8" s="1425">
        <v>1110</v>
      </c>
      <c r="K8" s="1425">
        <v>730</v>
      </c>
      <c r="L8" s="1425">
        <v>194</v>
      </c>
      <c r="M8" s="1425">
        <v>17</v>
      </c>
      <c r="N8" s="1425">
        <v>60</v>
      </c>
      <c r="O8" s="1425">
        <v>16</v>
      </c>
      <c r="P8" s="1425">
        <v>58</v>
      </c>
      <c r="Q8" s="1425">
        <v>251</v>
      </c>
      <c r="R8" s="1425">
        <v>55</v>
      </c>
      <c r="S8" s="1424">
        <v>90</v>
      </c>
      <c r="T8" s="1424">
        <v>15</v>
      </c>
      <c r="U8" s="1424">
        <v>13</v>
      </c>
      <c r="V8" s="1424">
        <v>33</v>
      </c>
      <c r="W8" s="1426">
        <v>18</v>
      </c>
      <c r="X8" s="1426">
        <f t="shared" ref="X8:X24" si="0">SUM(C8:W8)</f>
        <v>3627</v>
      </c>
    </row>
    <row r="9" spans="1:24" ht="17.100000000000001" customHeight="1">
      <c r="A9" s="1422" t="s">
        <v>9</v>
      </c>
      <c r="B9" s="1423" t="s">
        <v>10</v>
      </c>
      <c r="C9" s="1427">
        <v>233</v>
      </c>
      <c r="D9" s="1427">
        <v>22</v>
      </c>
      <c r="E9" s="1427">
        <v>71</v>
      </c>
      <c r="F9" s="1427">
        <v>49</v>
      </c>
      <c r="G9" s="1427">
        <v>275</v>
      </c>
      <c r="H9" s="1427">
        <v>63</v>
      </c>
      <c r="I9" s="1427">
        <v>66</v>
      </c>
      <c r="J9" s="1427">
        <v>385</v>
      </c>
      <c r="K9" s="1427">
        <v>769</v>
      </c>
      <c r="L9" s="1427">
        <v>112</v>
      </c>
      <c r="M9" s="1427">
        <v>0</v>
      </c>
      <c r="N9" s="1427">
        <v>42</v>
      </c>
      <c r="O9" s="1427">
        <v>35</v>
      </c>
      <c r="P9" s="1427">
        <v>65</v>
      </c>
      <c r="Q9" s="1427">
        <v>89</v>
      </c>
      <c r="R9" s="1427">
        <v>0</v>
      </c>
      <c r="S9" s="1424">
        <v>0</v>
      </c>
      <c r="T9" s="1424">
        <v>0</v>
      </c>
      <c r="U9" s="1424">
        <v>0</v>
      </c>
      <c r="V9" s="1424">
        <v>44</v>
      </c>
      <c r="W9" s="1426">
        <v>32</v>
      </c>
      <c r="X9" s="1426">
        <f t="shared" si="0"/>
        <v>2352</v>
      </c>
    </row>
    <row r="10" spans="1:24" ht="17.100000000000001" customHeight="1">
      <c r="A10" s="1422" t="s">
        <v>179</v>
      </c>
      <c r="B10" s="1423" t="s">
        <v>11</v>
      </c>
      <c r="C10" s="1424">
        <v>161</v>
      </c>
      <c r="D10" s="1425">
        <v>62</v>
      </c>
      <c r="E10" s="1425">
        <v>297</v>
      </c>
      <c r="F10" s="1425">
        <v>78</v>
      </c>
      <c r="G10" s="1425">
        <v>666</v>
      </c>
      <c r="H10" s="1425">
        <v>76</v>
      </c>
      <c r="I10" s="1425">
        <v>129</v>
      </c>
      <c r="J10" s="1425">
        <v>187</v>
      </c>
      <c r="K10" s="1425">
        <v>735</v>
      </c>
      <c r="L10" s="1425">
        <v>134</v>
      </c>
      <c r="M10" s="1425">
        <v>6</v>
      </c>
      <c r="N10" s="1425">
        <v>59</v>
      </c>
      <c r="O10" s="1425">
        <v>19</v>
      </c>
      <c r="P10" s="1425">
        <v>66</v>
      </c>
      <c r="Q10" s="1425">
        <v>187</v>
      </c>
      <c r="R10" s="1425">
        <v>81</v>
      </c>
      <c r="S10" s="1424">
        <v>41</v>
      </c>
      <c r="T10" s="1424">
        <v>3</v>
      </c>
      <c r="U10" s="1424">
        <v>2</v>
      </c>
      <c r="V10" s="1424">
        <v>62</v>
      </c>
      <c r="W10" s="1426">
        <v>232</v>
      </c>
      <c r="X10" s="1426">
        <f t="shared" si="0"/>
        <v>3283</v>
      </c>
    </row>
    <row r="11" spans="1:24" ht="17.100000000000001" customHeight="1">
      <c r="A11" s="1422" t="s">
        <v>180</v>
      </c>
      <c r="B11" s="1423" t="s">
        <v>13</v>
      </c>
      <c r="C11" s="1424">
        <v>171</v>
      </c>
      <c r="D11" s="1425">
        <v>30</v>
      </c>
      <c r="E11" s="1425">
        <v>29</v>
      </c>
      <c r="F11" s="1425">
        <v>40</v>
      </c>
      <c r="G11" s="1425">
        <v>391</v>
      </c>
      <c r="H11" s="1425">
        <v>7</v>
      </c>
      <c r="I11" s="1425">
        <v>84</v>
      </c>
      <c r="J11" s="1425">
        <v>144</v>
      </c>
      <c r="K11" s="1425">
        <v>278</v>
      </c>
      <c r="L11" s="1425">
        <v>163</v>
      </c>
      <c r="M11" s="1425">
        <v>15</v>
      </c>
      <c r="N11" s="1425">
        <v>19</v>
      </c>
      <c r="O11" s="1425">
        <v>8</v>
      </c>
      <c r="P11" s="1425">
        <v>42</v>
      </c>
      <c r="Q11" s="1425">
        <v>231</v>
      </c>
      <c r="R11" s="1428">
        <v>175</v>
      </c>
      <c r="S11" s="1424">
        <v>7</v>
      </c>
      <c r="T11" s="1424">
        <v>6</v>
      </c>
      <c r="U11" s="1424">
        <v>22</v>
      </c>
      <c r="V11" s="1424">
        <v>25</v>
      </c>
      <c r="W11" s="1426">
        <v>0</v>
      </c>
      <c r="X11" s="1426">
        <f t="shared" si="0"/>
        <v>1887</v>
      </c>
    </row>
    <row r="12" spans="1:24" ht="17.100000000000001" customHeight="1">
      <c r="A12" s="1422" t="s">
        <v>1277</v>
      </c>
      <c r="B12" s="1423" t="s">
        <v>14</v>
      </c>
      <c r="C12" s="1424">
        <v>349</v>
      </c>
      <c r="D12" s="1425">
        <v>31</v>
      </c>
      <c r="E12" s="1425">
        <v>320</v>
      </c>
      <c r="F12" s="1425">
        <v>150</v>
      </c>
      <c r="G12" s="1425">
        <v>175</v>
      </c>
      <c r="H12" s="1425">
        <v>56</v>
      </c>
      <c r="I12" s="1425">
        <v>11</v>
      </c>
      <c r="J12" s="1425">
        <v>90</v>
      </c>
      <c r="K12" s="1425">
        <v>179</v>
      </c>
      <c r="L12" s="1425">
        <v>56</v>
      </c>
      <c r="M12" s="1425">
        <v>2</v>
      </c>
      <c r="N12" s="1425">
        <v>412</v>
      </c>
      <c r="O12" s="1425">
        <v>4</v>
      </c>
      <c r="P12" s="1425">
        <v>19</v>
      </c>
      <c r="Q12" s="1425">
        <v>0</v>
      </c>
      <c r="R12" s="1425">
        <v>49</v>
      </c>
      <c r="S12" s="1425">
        <v>33</v>
      </c>
      <c r="T12" s="1424">
        <v>7</v>
      </c>
      <c r="U12" s="1424">
        <v>16</v>
      </c>
      <c r="V12" s="1424">
        <v>10</v>
      </c>
      <c r="W12" s="1424">
        <v>10</v>
      </c>
      <c r="X12" s="1426">
        <f t="shared" si="0"/>
        <v>1979</v>
      </c>
    </row>
    <row r="13" spans="1:24" ht="17.100000000000001" customHeight="1">
      <c r="A13" s="1422" t="s">
        <v>15</v>
      </c>
      <c r="B13" s="1423" t="s">
        <v>16</v>
      </c>
      <c r="C13" s="1424">
        <v>428</v>
      </c>
      <c r="D13" s="1425">
        <v>179</v>
      </c>
      <c r="E13" s="1425">
        <v>866</v>
      </c>
      <c r="F13" s="1425">
        <v>83</v>
      </c>
      <c r="G13" s="1425">
        <v>870</v>
      </c>
      <c r="H13" s="1425">
        <v>223</v>
      </c>
      <c r="I13" s="1425">
        <v>298</v>
      </c>
      <c r="J13" s="1425">
        <v>568</v>
      </c>
      <c r="K13" s="1425">
        <v>1528</v>
      </c>
      <c r="L13" s="1425">
        <v>153</v>
      </c>
      <c r="M13" s="1425">
        <v>36</v>
      </c>
      <c r="N13" s="1425">
        <v>283</v>
      </c>
      <c r="O13" s="1425">
        <v>42</v>
      </c>
      <c r="P13" s="1425">
        <v>207</v>
      </c>
      <c r="Q13" s="1425">
        <v>143</v>
      </c>
      <c r="R13" s="1425">
        <v>116</v>
      </c>
      <c r="S13" s="1424">
        <v>22</v>
      </c>
      <c r="T13" s="1424">
        <v>10</v>
      </c>
      <c r="U13" s="1424">
        <v>2</v>
      </c>
      <c r="V13" s="1424">
        <v>383</v>
      </c>
      <c r="W13" s="1426">
        <v>38</v>
      </c>
      <c r="X13" s="1426">
        <f t="shared" si="0"/>
        <v>6478</v>
      </c>
    </row>
    <row r="14" spans="1:24" ht="17.100000000000001" customHeight="1">
      <c r="A14" s="1422" t="s">
        <v>209</v>
      </c>
      <c r="B14" s="1429" t="s">
        <v>18</v>
      </c>
      <c r="C14" s="1424">
        <v>537</v>
      </c>
      <c r="D14" s="1425">
        <v>235</v>
      </c>
      <c r="E14" s="1425">
        <v>41</v>
      </c>
      <c r="F14" s="1425">
        <v>89</v>
      </c>
      <c r="G14" s="1425">
        <v>372</v>
      </c>
      <c r="H14" s="1425">
        <v>43</v>
      </c>
      <c r="I14" s="1425">
        <v>114</v>
      </c>
      <c r="J14" s="1425">
        <v>263</v>
      </c>
      <c r="K14" s="1425">
        <v>515</v>
      </c>
      <c r="L14" s="1425">
        <v>162</v>
      </c>
      <c r="M14" s="1425">
        <v>3</v>
      </c>
      <c r="N14" s="1425">
        <v>185</v>
      </c>
      <c r="O14" s="1425">
        <v>30</v>
      </c>
      <c r="P14" s="1425">
        <v>53</v>
      </c>
      <c r="Q14" s="1425">
        <v>127</v>
      </c>
      <c r="R14" s="1425">
        <v>56</v>
      </c>
      <c r="S14" s="1424">
        <v>20</v>
      </c>
      <c r="T14" s="1424">
        <v>2</v>
      </c>
      <c r="U14" s="1424">
        <v>0</v>
      </c>
      <c r="V14" s="1424">
        <v>246</v>
      </c>
      <c r="W14" s="1426">
        <v>16</v>
      </c>
      <c r="X14" s="1426">
        <f t="shared" si="0"/>
        <v>3109</v>
      </c>
    </row>
    <row r="15" spans="1:24" ht="16.5" customHeight="1">
      <c r="A15" s="1422" t="s">
        <v>19</v>
      </c>
      <c r="B15" s="1423" t="s">
        <v>20</v>
      </c>
      <c r="C15" s="1424">
        <v>1471</v>
      </c>
      <c r="D15" s="1425">
        <v>210</v>
      </c>
      <c r="E15" s="1425">
        <v>330</v>
      </c>
      <c r="F15" s="1425">
        <v>835</v>
      </c>
      <c r="G15" s="1425">
        <v>968</v>
      </c>
      <c r="H15" s="1425">
        <v>668</v>
      </c>
      <c r="I15" s="1425">
        <v>1280</v>
      </c>
      <c r="J15" s="1425">
        <v>1834</v>
      </c>
      <c r="K15" s="1425">
        <v>2178</v>
      </c>
      <c r="L15" s="1425">
        <v>1493</v>
      </c>
      <c r="M15" s="1425">
        <v>60</v>
      </c>
      <c r="N15" s="1425">
        <v>1912</v>
      </c>
      <c r="O15" s="1425">
        <v>188</v>
      </c>
      <c r="P15" s="1425">
        <v>218</v>
      </c>
      <c r="Q15" s="1425">
        <v>75</v>
      </c>
      <c r="R15" s="1425">
        <v>316</v>
      </c>
      <c r="S15" s="1424">
        <v>260</v>
      </c>
      <c r="T15" s="1424">
        <v>65</v>
      </c>
      <c r="U15" s="1424">
        <v>0</v>
      </c>
      <c r="V15" s="1424">
        <v>248</v>
      </c>
      <c r="W15" s="1426">
        <v>260</v>
      </c>
      <c r="X15" s="1426">
        <f t="shared" si="0"/>
        <v>14869</v>
      </c>
    </row>
    <row r="16" spans="1:24" ht="17.100000000000001" customHeight="1">
      <c r="A16" s="1422" t="s">
        <v>45</v>
      </c>
      <c r="B16" s="1423" t="s">
        <v>21</v>
      </c>
      <c r="C16" s="1424">
        <v>835</v>
      </c>
      <c r="D16" s="1425">
        <v>146</v>
      </c>
      <c r="E16" s="1425">
        <v>119</v>
      </c>
      <c r="F16" s="1425">
        <v>31</v>
      </c>
      <c r="G16" s="1425">
        <v>180</v>
      </c>
      <c r="H16" s="1425">
        <v>31</v>
      </c>
      <c r="I16" s="1425">
        <v>42</v>
      </c>
      <c r="J16" s="1425">
        <v>738</v>
      </c>
      <c r="K16" s="1425">
        <v>826</v>
      </c>
      <c r="L16" s="1425">
        <v>343</v>
      </c>
      <c r="M16" s="1425">
        <v>16</v>
      </c>
      <c r="N16" s="1425">
        <v>254</v>
      </c>
      <c r="O16" s="1425">
        <v>56</v>
      </c>
      <c r="P16" s="1425">
        <v>65</v>
      </c>
      <c r="Q16" s="1425">
        <v>139</v>
      </c>
      <c r="R16" s="1425">
        <v>154</v>
      </c>
      <c r="S16" s="1424">
        <v>75</v>
      </c>
      <c r="T16" s="1424">
        <v>12</v>
      </c>
      <c r="U16" s="1424">
        <v>1</v>
      </c>
      <c r="V16" s="1424">
        <v>97</v>
      </c>
      <c r="W16" s="1426">
        <v>13</v>
      </c>
      <c r="X16" s="1426">
        <f t="shared" si="0"/>
        <v>4173</v>
      </c>
    </row>
    <row r="17" spans="1:24" ht="17.100000000000001" customHeight="1">
      <c r="A17" s="1422" t="s">
        <v>22</v>
      </c>
      <c r="B17" s="1423" t="s">
        <v>23</v>
      </c>
      <c r="C17" s="1427">
        <v>941</v>
      </c>
      <c r="D17" s="1427">
        <v>206</v>
      </c>
      <c r="E17" s="1427">
        <v>249</v>
      </c>
      <c r="F17" s="1427">
        <v>350</v>
      </c>
      <c r="G17" s="1427">
        <v>287</v>
      </c>
      <c r="H17" s="1427">
        <v>297</v>
      </c>
      <c r="I17" s="1427">
        <v>190</v>
      </c>
      <c r="J17" s="1427">
        <v>205</v>
      </c>
      <c r="K17" s="1427">
        <v>1362</v>
      </c>
      <c r="L17" s="1427">
        <v>346</v>
      </c>
      <c r="M17" s="1427">
        <v>136</v>
      </c>
      <c r="N17" s="1427">
        <v>324</v>
      </c>
      <c r="O17" s="1427">
        <v>175</v>
      </c>
      <c r="P17" s="1427">
        <v>233</v>
      </c>
      <c r="Q17" s="1427">
        <v>190</v>
      </c>
      <c r="R17" s="1427">
        <v>338</v>
      </c>
      <c r="S17" s="1424">
        <v>196</v>
      </c>
      <c r="T17" s="1430">
        <v>0</v>
      </c>
      <c r="U17" s="1424">
        <v>174</v>
      </c>
      <c r="V17" s="1424">
        <v>201</v>
      </c>
      <c r="W17" s="1426">
        <v>174</v>
      </c>
      <c r="X17" s="1426">
        <f t="shared" si="0"/>
        <v>6574</v>
      </c>
    </row>
    <row r="18" spans="1:24" ht="17.100000000000001" customHeight="1">
      <c r="A18" s="1422" t="s">
        <v>24</v>
      </c>
      <c r="B18" s="1423" t="s">
        <v>186</v>
      </c>
      <c r="C18" s="1427">
        <v>560</v>
      </c>
      <c r="D18" s="1427">
        <v>105</v>
      </c>
      <c r="E18" s="1427">
        <v>140</v>
      </c>
      <c r="F18" s="1427">
        <v>68</v>
      </c>
      <c r="G18" s="1427">
        <v>686</v>
      </c>
      <c r="H18" s="1427">
        <v>53</v>
      </c>
      <c r="I18" s="1427">
        <v>238</v>
      </c>
      <c r="J18" s="1427">
        <v>838</v>
      </c>
      <c r="K18" s="1427">
        <v>597</v>
      </c>
      <c r="L18" s="1427">
        <v>323</v>
      </c>
      <c r="M18" s="1427">
        <v>13</v>
      </c>
      <c r="N18" s="1427">
        <v>116</v>
      </c>
      <c r="O18" s="1427">
        <v>39</v>
      </c>
      <c r="P18" s="1427">
        <v>128</v>
      </c>
      <c r="Q18" s="1427">
        <v>103</v>
      </c>
      <c r="R18" s="1427">
        <v>168</v>
      </c>
      <c r="S18" s="1424">
        <v>34</v>
      </c>
      <c r="T18" s="1430">
        <v>18</v>
      </c>
      <c r="U18" s="1424">
        <v>3</v>
      </c>
      <c r="V18" s="1424">
        <v>144</v>
      </c>
      <c r="W18" s="1426">
        <v>45</v>
      </c>
      <c r="X18" s="1426">
        <f t="shared" si="0"/>
        <v>4419</v>
      </c>
    </row>
    <row r="19" spans="1:24" ht="17.100000000000001" customHeight="1">
      <c r="A19" s="1422" t="s">
        <v>47</v>
      </c>
      <c r="B19" s="1423" t="s">
        <v>26</v>
      </c>
      <c r="C19" s="1424">
        <v>183</v>
      </c>
      <c r="D19" s="1425">
        <v>88</v>
      </c>
      <c r="E19" s="1425">
        <v>68</v>
      </c>
      <c r="F19" s="1425">
        <v>23</v>
      </c>
      <c r="G19" s="1425">
        <v>160</v>
      </c>
      <c r="H19" s="1425">
        <v>23</v>
      </c>
      <c r="I19" s="1425">
        <v>109</v>
      </c>
      <c r="J19" s="1425">
        <v>738</v>
      </c>
      <c r="K19" s="1425">
        <v>325</v>
      </c>
      <c r="L19" s="1425">
        <v>157</v>
      </c>
      <c r="M19" s="1425">
        <v>10</v>
      </c>
      <c r="N19" s="1425">
        <v>97</v>
      </c>
      <c r="O19" s="1425">
        <v>55</v>
      </c>
      <c r="P19" s="1425">
        <v>10</v>
      </c>
      <c r="Q19" s="1425">
        <v>47</v>
      </c>
      <c r="R19" s="1425">
        <v>6</v>
      </c>
      <c r="S19" s="1424">
        <v>2</v>
      </c>
      <c r="T19" s="1424">
        <v>0</v>
      </c>
      <c r="U19" s="1424">
        <v>0</v>
      </c>
      <c r="V19" s="1430">
        <v>69</v>
      </c>
      <c r="W19" s="1426">
        <v>21</v>
      </c>
      <c r="X19" s="1426">
        <f t="shared" si="0"/>
        <v>2191</v>
      </c>
    </row>
    <row r="20" spans="1:24" ht="17.100000000000001" customHeight="1">
      <c r="A20" s="1422" t="s">
        <v>27</v>
      </c>
      <c r="B20" s="1423" t="s">
        <v>28</v>
      </c>
      <c r="C20" s="1424">
        <v>770</v>
      </c>
      <c r="D20" s="1425">
        <v>101</v>
      </c>
      <c r="E20" s="1425">
        <v>200</v>
      </c>
      <c r="F20" s="1425">
        <v>30</v>
      </c>
      <c r="G20" s="1425">
        <v>423</v>
      </c>
      <c r="H20" s="1425">
        <v>30</v>
      </c>
      <c r="I20" s="1425">
        <v>323</v>
      </c>
      <c r="J20" s="1425">
        <v>275</v>
      </c>
      <c r="K20" s="1425">
        <v>612</v>
      </c>
      <c r="L20" s="1425">
        <v>388</v>
      </c>
      <c r="M20" s="1425">
        <v>6</v>
      </c>
      <c r="N20" s="1425">
        <v>296</v>
      </c>
      <c r="O20" s="1425">
        <v>132</v>
      </c>
      <c r="P20" s="1425">
        <v>178</v>
      </c>
      <c r="Q20" s="1425">
        <v>70</v>
      </c>
      <c r="R20" s="1425">
        <v>53</v>
      </c>
      <c r="S20" s="1424">
        <v>25</v>
      </c>
      <c r="T20" s="1424">
        <v>2</v>
      </c>
      <c r="U20" s="1424">
        <v>1</v>
      </c>
      <c r="V20" s="1424">
        <v>152</v>
      </c>
      <c r="W20" s="1426">
        <v>5</v>
      </c>
      <c r="X20" s="1426">
        <f t="shared" si="0"/>
        <v>4072</v>
      </c>
    </row>
    <row r="21" spans="1:24" ht="17.100000000000001" customHeight="1">
      <c r="A21" s="1422" t="s">
        <v>29</v>
      </c>
      <c r="B21" s="1423" t="s">
        <v>30</v>
      </c>
      <c r="C21" s="1427">
        <v>618</v>
      </c>
      <c r="D21" s="1427">
        <v>354</v>
      </c>
      <c r="E21" s="1427">
        <v>226</v>
      </c>
      <c r="F21" s="1427">
        <v>171</v>
      </c>
      <c r="G21" s="1427">
        <v>459</v>
      </c>
      <c r="H21" s="1427">
        <v>171</v>
      </c>
      <c r="I21" s="1427">
        <v>221</v>
      </c>
      <c r="J21" s="1427">
        <v>593</v>
      </c>
      <c r="K21" s="1427">
        <v>1733</v>
      </c>
      <c r="L21" s="1427">
        <v>575</v>
      </c>
      <c r="M21" s="1427">
        <v>94</v>
      </c>
      <c r="N21" s="1427">
        <v>339</v>
      </c>
      <c r="O21" s="1427">
        <v>37</v>
      </c>
      <c r="P21" s="1427">
        <v>337</v>
      </c>
      <c r="Q21" s="1427">
        <v>179</v>
      </c>
      <c r="R21" s="1424">
        <v>99</v>
      </c>
      <c r="S21" s="1424">
        <v>27</v>
      </c>
      <c r="T21" s="1424">
        <v>17</v>
      </c>
      <c r="U21" s="1424">
        <v>0</v>
      </c>
      <c r="V21" s="1424">
        <v>132</v>
      </c>
      <c r="W21" s="1426">
        <v>82</v>
      </c>
      <c r="X21" s="1426">
        <f t="shared" si="0"/>
        <v>6464</v>
      </c>
    </row>
    <row r="22" spans="1:24" ht="17.100000000000001" customHeight="1">
      <c r="A22" s="1422" t="s">
        <v>48</v>
      </c>
      <c r="B22" s="1423" t="s">
        <v>31</v>
      </c>
      <c r="C22" s="1424">
        <v>288</v>
      </c>
      <c r="D22" s="1424">
        <v>75</v>
      </c>
      <c r="E22" s="1424">
        <v>74</v>
      </c>
      <c r="F22" s="1424">
        <v>27</v>
      </c>
      <c r="G22" s="1424">
        <v>120</v>
      </c>
      <c r="H22" s="1424">
        <v>21</v>
      </c>
      <c r="I22" s="1424">
        <v>112</v>
      </c>
      <c r="J22" s="1424">
        <v>105</v>
      </c>
      <c r="K22" s="1424">
        <v>357</v>
      </c>
      <c r="L22" s="1424">
        <v>71</v>
      </c>
      <c r="M22" s="1424">
        <v>3</v>
      </c>
      <c r="N22" s="1424">
        <v>83</v>
      </c>
      <c r="O22" s="1424">
        <v>13</v>
      </c>
      <c r="P22" s="1424">
        <v>47</v>
      </c>
      <c r="Q22" s="1424">
        <v>8</v>
      </c>
      <c r="R22" s="1427">
        <v>35</v>
      </c>
      <c r="S22" s="1424">
        <v>7</v>
      </c>
      <c r="T22" s="1424">
        <v>2</v>
      </c>
      <c r="U22" s="1424">
        <v>0</v>
      </c>
      <c r="V22" s="1424">
        <v>15</v>
      </c>
      <c r="W22" s="1426">
        <v>8</v>
      </c>
      <c r="X22" s="1426">
        <f t="shared" si="0"/>
        <v>1471</v>
      </c>
    </row>
    <row r="23" spans="1:24" ht="16.5" customHeight="1">
      <c r="A23" s="1422" t="s">
        <v>32</v>
      </c>
      <c r="B23" s="1423" t="s">
        <v>33</v>
      </c>
      <c r="C23" s="1424">
        <v>422</v>
      </c>
      <c r="D23" s="1425">
        <v>43</v>
      </c>
      <c r="E23" s="1425">
        <v>110</v>
      </c>
      <c r="F23" s="1425">
        <v>11</v>
      </c>
      <c r="G23" s="1425">
        <v>118</v>
      </c>
      <c r="H23" s="1425">
        <v>0</v>
      </c>
      <c r="I23" s="1425">
        <v>35</v>
      </c>
      <c r="J23" s="1425">
        <v>243</v>
      </c>
      <c r="K23" s="1425">
        <v>453</v>
      </c>
      <c r="L23" s="1425">
        <v>370</v>
      </c>
      <c r="M23" s="1425">
        <v>8</v>
      </c>
      <c r="N23" s="1425">
        <v>106</v>
      </c>
      <c r="O23" s="1425">
        <v>64</v>
      </c>
      <c r="P23" s="1425">
        <v>116</v>
      </c>
      <c r="Q23" s="1425">
        <v>53</v>
      </c>
      <c r="R23" s="1425">
        <v>63</v>
      </c>
      <c r="S23" s="1424">
        <v>63</v>
      </c>
      <c r="T23" s="1424">
        <v>0</v>
      </c>
      <c r="U23" s="1424">
        <v>0</v>
      </c>
      <c r="V23" s="1424">
        <v>83</v>
      </c>
      <c r="W23" s="1426">
        <v>15</v>
      </c>
      <c r="X23" s="1426">
        <f t="shared" si="0"/>
        <v>2376</v>
      </c>
    </row>
    <row r="24" spans="1:24" ht="16.5" customHeight="1" thickBot="1">
      <c r="A24" s="1422" t="s">
        <v>34</v>
      </c>
      <c r="B24" s="1423" t="s">
        <v>35</v>
      </c>
      <c r="C24" s="1424">
        <v>237</v>
      </c>
      <c r="D24" s="1425">
        <v>111</v>
      </c>
      <c r="E24" s="1425">
        <v>49</v>
      </c>
      <c r="F24" s="1425">
        <v>25</v>
      </c>
      <c r="G24" s="1425">
        <v>54</v>
      </c>
      <c r="H24" s="1425">
        <v>18</v>
      </c>
      <c r="I24" s="1425">
        <v>50</v>
      </c>
      <c r="J24" s="1425">
        <v>274</v>
      </c>
      <c r="K24" s="1425">
        <v>127</v>
      </c>
      <c r="L24" s="1425">
        <v>270</v>
      </c>
      <c r="M24" s="1425">
        <v>0</v>
      </c>
      <c r="N24" s="1425">
        <v>155</v>
      </c>
      <c r="O24" s="1425">
        <v>43</v>
      </c>
      <c r="P24" s="1425">
        <v>153</v>
      </c>
      <c r="Q24" s="1425">
        <v>15</v>
      </c>
      <c r="R24" s="1425">
        <v>20</v>
      </c>
      <c r="S24" s="1424">
        <v>0</v>
      </c>
      <c r="T24" s="1424">
        <v>0</v>
      </c>
      <c r="U24" s="1424">
        <v>0</v>
      </c>
      <c r="V24" s="1424">
        <v>49</v>
      </c>
      <c r="W24" s="1426">
        <v>54</v>
      </c>
      <c r="X24" s="1426">
        <f t="shared" si="0"/>
        <v>1704</v>
      </c>
    </row>
    <row r="25" spans="1:24" ht="17.100000000000001" customHeight="1">
      <c r="A25" s="1431" t="s">
        <v>66</v>
      </c>
      <c r="B25" s="1432" t="s">
        <v>39</v>
      </c>
      <c r="C25" s="1433">
        <f t="shared" ref="C25:X25" si="1">SUM(C7:C24)</f>
        <v>8373</v>
      </c>
      <c r="D25" s="1433">
        <f t="shared" si="1"/>
        <v>2285</v>
      </c>
      <c r="E25" s="1433">
        <f t="shared" si="1"/>
        <v>3712</v>
      </c>
      <c r="F25" s="1433">
        <f t="shared" si="1"/>
        <v>2191</v>
      </c>
      <c r="G25" s="1433">
        <f t="shared" si="1"/>
        <v>7009</v>
      </c>
      <c r="H25" s="1433">
        <f t="shared" si="1"/>
        <v>1884</v>
      </c>
      <c r="I25" s="1433">
        <f t="shared" si="1"/>
        <v>3529</v>
      </c>
      <c r="J25" s="1433">
        <f t="shared" si="1"/>
        <v>9847</v>
      </c>
      <c r="K25" s="1434">
        <f t="shared" si="1"/>
        <v>13690</v>
      </c>
      <c r="L25" s="1433">
        <f t="shared" si="1"/>
        <v>5929</v>
      </c>
      <c r="M25" s="1433">
        <f t="shared" si="1"/>
        <v>531</v>
      </c>
      <c r="N25" s="1433">
        <f t="shared" si="1"/>
        <v>5062</v>
      </c>
      <c r="O25" s="1433">
        <f t="shared" si="1"/>
        <v>1156</v>
      </c>
      <c r="P25" s="1433">
        <f t="shared" si="1"/>
        <v>2271</v>
      </c>
      <c r="Q25" s="1433">
        <f t="shared" si="1"/>
        <v>2446</v>
      </c>
      <c r="R25" s="1433">
        <f t="shared" si="1"/>
        <v>1996</v>
      </c>
      <c r="S25" s="1433">
        <f t="shared" si="1"/>
        <v>970</v>
      </c>
      <c r="T25" s="1433">
        <f t="shared" si="1"/>
        <v>171</v>
      </c>
      <c r="U25" s="1433">
        <f t="shared" si="1"/>
        <v>330</v>
      </c>
      <c r="V25" s="1433">
        <f t="shared" si="1"/>
        <v>2101</v>
      </c>
      <c r="W25" s="1433">
        <f t="shared" si="1"/>
        <v>1072</v>
      </c>
      <c r="X25" s="1433">
        <f t="shared" si="1"/>
        <v>76555</v>
      </c>
    </row>
    <row r="26" spans="1:24">
      <c r="A26" s="1435" t="s">
        <v>1552</v>
      </c>
      <c r="B26" s="1435"/>
      <c r="C26" s="1435"/>
      <c r="D26" s="1435"/>
      <c r="E26" s="1435"/>
      <c r="F26" s="1435"/>
      <c r="G26" s="1435"/>
      <c r="H26" s="1435"/>
      <c r="I26" s="1435"/>
      <c r="J26" s="1435"/>
      <c r="K26" s="1435"/>
      <c r="L26" s="1435"/>
      <c r="M26" s="1435"/>
      <c r="N26" s="1435"/>
      <c r="O26" s="1435"/>
      <c r="P26" s="1435"/>
      <c r="Q26" s="1435"/>
      <c r="R26" s="1435"/>
      <c r="S26" s="1435"/>
    </row>
  </sheetData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:AB12"/>
  <sheetViews>
    <sheetView showGridLines="0" rightToLeft="1" zoomScaleNormal="100" workbookViewId="0">
      <selection activeCell="U28" sqref="U28"/>
    </sheetView>
  </sheetViews>
  <sheetFormatPr defaultColWidth="7.7109375" defaultRowHeight="15.75"/>
  <cols>
    <col min="1" max="1" width="10.28515625" style="1421" customWidth="1"/>
    <col min="2" max="2" width="10.28515625" style="1436" customWidth="1"/>
    <col min="3" max="27" width="5" style="1421" customWidth="1"/>
    <col min="28" max="28" width="6.42578125" style="1421" customWidth="1"/>
    <col min="29" max="256" width="7.7109375" style="1421"/>
    <col min="257" max="258" width="10.28515625" style="1421" customWidth="1"/>
    <col min="259" max="283" width="5" style="1421" customWidth="1"/>
    <col min="284" max="284" width="6.42578125" style="1421" customWidth="1"/>
    <col min="285" max="512" width="7.7109375" style="1421"/>
    <col min="513" max="514" width="10.28515625" style="1421" customWidth="1"/>
    <col min="515" max="539" width="5" style="1421" customWidth="1"/>
    <col min="540" max="540" width="6.42578125" style="1421" customWidth="1"/>
    <col min="541" max="768" width="7.7109375" style="1421"/>
    <col min="769" max="770" width="10.28515625" style="1421" customWidth="1"/>
    <col min="771" max="795" width="5" style="1421" customWidth="1"/>
    <col min="796" max="796" width="6.42578125" style="1421" customWidth="1"/>
    <col min="797" max="1024" width="7.7109375" style="1421"/>
    <col min="1025" max="1026" width="10.28515625" style="1421" customWidth="1"/>
    <col min="1027" max="1051" width="5" style="1421" customWidth="1"/>
    <col min="1052" max="1052" width="6.42578125" style="1421" customWidth="1"/>
    <col min="1053" max="1280" width="7.7109375" style="1421"/>
    <col min="1281" max="1282" width="10.28515625" style="1421" customWidth="1"/>
    <col min="1283" max="1307" width="5" style="1421" customWidth="1"/>
    <col min="1308" max="1308" width="6.42578125" style="1421" customWidth="1"/>
    <col min="1309" max="1536" width="7.7109375" style="1421"/>
    <col min="1537" max="1538" width="10.28515625" style="1421" customWidth="1"/>
    <col min="1539" max="1563" width="5" style="1421" customWidth="1"/>
    <col min="1564" max="1564" width="6.42578125" style="1421" customWidth="1"/>
    <col min="1565" max="1792" width="7.7109375" style="1421"/>
    <col min="1793" max="1794" width="10.28515625" style="1421" customWidth="1"/>
    <col min="1795" max="1819" width="5" style="1421" customWidth="1"/>
    <col min="1820" max="1820" width="6.42578125" style="1421" customWidth="1"/>
    <col min="1821" max="2048" width="7.7109375" style="1421"/>
    <col min="2049" max="2050" width="10.28515625" style="1421" customWidth="1"/>
    <col min="2051" max="2075" width="5" style="1421" customWidth="1"/>
    <col min="2076" max="2076" width="6.42578125" style="1421" customWidth="1"/>
    <col min="2077" max="2304" width="7.7109375" style="1421"/>
    <col min="2305" max="2306" width="10.28515625" style="1421" customWidth="1"/>
    <col min="2307" max="2331" width="5" style="1421" customWidth="1"/>
    <col min="2332" max="2332" width="6.42578125" style="1421" customWidth="1"/>
    <col min="2333" max="2560" width="7.7109375" style="1421"/>
    <col min="2561" max="2562" width="10.28515625" style="1421" customWidth="1"/>
    <col min="2563" max="2587" width="5" style="1421" customWidth="1"/>
    <col min="2588" max="2588" width="6.42578125" style="1421" customWidth="1"/>
    <col min="2589" max="2816" width="7.7109375" style="1421"/>
    <col min="2817" max="2818" width="10.28515625" style="1421" customWidth="1"/>
    <col min="2819" max="2843" width="5" style="1421" customWidth="1"/>
    <col min="2844" max="2844" width="6.42578125" style="1421" customWidth="1"/>
    <col min="2845" max="3072" width="7.7109375" style="1421"/>
    <col min="3073" max="3074" width="10.28515625" style="1421" customWidth="1"/>
    <col min="3075" max="3099" width="5" style="1421" customWidth="1"/>
    <col min="3100" max="3100" width="6.42578125" style="1421" customWidth="1"/>
    <col min="3101" max="3328" width="7.7109375" style="1421"/>
    <col min="3329" max="3330" width="10.28515625" style="1421" customWidth="1"/>
    <col min="3331" max="3355" width="5" style="1421" customWidth="1"/>
    <col min="3356" max="3356" width="6.42578125" style="1421" customWidth="1"/>
    <col min="3357" max="3584" width="7.7109375" style="1421"/>
    <col min="3585" max="3586" width="10.28515625" style="1421" customWidth="1"/>
    <col min="3587" max="3611" width="5" style="1421" customWidth="1"/>
    <col min="3612" max="3612" width="6.42578125" style="1421" customWidth="1"/>
    <col min="3613" max="3840" width="7.7109375" style="1421"/>
    <col min="3841" max="3842" width="10.28515625" style="1421" customWidth="1"/>
    <col min="3843" max="3867" width="5" style="1421" customWidth="1"/>
    <col min="3868" max="3868" width="6.42578125" style="1421" customWidth="1"/>
    <col min="3869" max="4096" width="7.7109375" style="1421"/>
    <col min="4097" max="4098" width="10.28515625" style="1421" customWidth="1"/>
    <col min="4099" max="4123" width="5" style="1421" customWidth="1"/>
    <col min="4124" max="4124" width="6.42578125" style="1421" customWidth="1"/>
    <col min="4125" max="4352" width="7.7109375" style="1421"/>
    <col min="4353" max="4354" width="10.28515625" style="1421" customWidth="1"/>
    <col min="4355" max="4379" width="5" style="1421" customWidth="1"/>
    <col min="4380" max="4380" width="6.42578125" style="1421" customWidth="1"/>
    <col min="4381" max="4608" width="7.7109375" style="1421"/>
    <col min="4609" max="4610" width="10.28515625" style="1421" customWidth="1"/>
    <col min="4611" max="4635" width="5" style="1421" customWidth="1"/>
    <col min="4636" max="4636" width="6.42578125" style="1421" customWidth="1"/>
    <col min="4637" max="4864" width="7.7109375" style="1421"/>
    <col min="4865" max="4866" width="10.28515625" style="1421" customWidth="1"/>
    <col min="4867" max="4891" width="5" style="1421" customWidth="1"/>
    <col min="4892" max="4892" width="6.42578125" style="1421" customWidth="1"/>
    <col min="4893" max="5120" width="7.7109375" style="1421"/>
    <col min="5121" max="5122" width="10.28515625" style="1421" customWidth="1"/>
    <col min="5123" max="5147" width="5" style="1421" customWidth="1"/>
    <col min="5148" max="5148" width="6.42578125" style="1421" customWidth="1"/>
    <col min="5149" max="5376" width="7.7109375" style="1421"/>
    <col min="5377" max="5378" width="10.28515625" style="1421" customWidth="1"/>
    <col min="5379" max="5403" width="5" style="1421" customWidth="1"/>
    <col min="5404" max="5404" width="6.42578125" style="1421" customWidth="1"/>
    <col min="5405" max="5632" width="7.7109375" style="1421"/>
    <col min="5633" max="5634" width="10.28515625" style="1421" customWidth="1"/>
    <col min="5635" max="5659" width="5" style="1421" customWidth="1"/>
    <col min="5660" max="5660" width="6.42578125" style="1421" customWidth="1"/>
    <col min="5661" max="5888" width="7.7109375" style="1421"/>
    <col min="5889" max="5890" width="10.28515625" style="1421" customWidth="1"/>
    <col min="5891" max="5915" width="5" style="1421" customWidth="1"/>
    <col min="5916" max="5916" width="6.42578125" style="1421" customWidth="1"/>
    <col min="5917" max="6144" width="7.7109375" style="1421"/>
    <col min="6145" max="6146" width="10.28515625" style="1421" customWidth="1"/>
    <col min="6147" max="6171" width="5" style="1421" customWidth="1"/>
    <col min="6172" max="6172" width="6.42578125" style="1421" customWidth="1"/>
    <col min="6173" max="6400" width="7.7109375" style="1421"/>
    <col min="6401" max="6402" width="10.28515625" style="1421" customWidth="1"/>
    <col min="6403" max="6427" width="5" style="1421" customWidth="1"/>
    <col min="6428" max="6428" width="6.42578125" style="1421" customWidth="1"/>
    <col min="6429" max="6656" width="7.7109375" style="1421"/>
    <col min="6657" max="6658" width="10.28515625" style="1421" customWidth="1"/>
    <col min="6659" max="6683" width="5" style="1421" customWidth="1"/>
    <col min="6684" max="6684" width="6.42578125" style="1421" customWidth="1"/>
    <col min="6685" max="6912" width="7.7109375" style="1421"/>
    <col min="6913" max="6914" width="10.28515625" style="1421" customWidth="1"/>
    <col min="6915" max="6939" width="5" style="1421" customWidth="1"/>
    <col min="6940" max="6940" width="6.42578125" style="1421" customWidth="1"/>
    <col min="6941" max="7168" width="7.7109375" style="1421"/>
    <col min="7169" max="7170" width="10.28515625" style="1421" customWidth="1"/>
    <col min="7171" max="7195" width="5" style="1421" customWidth="1"/>
    <col min="7196" max="7196" width="6.42578125" style="1421" customWidth="1"/>
    <col min="7197" max="7424" width="7.7109375" style="1421"/>
    <col min="7425" max="7426" width="10.28515625" style="1421" customWidth="1"/>
    <col min="7427" max="7451" width="5" style="1421" customWidth="1"/>
    <col min="7452" max="7452" width="6.42578125" style="1421" customWidth="1"/>
    <col min="7453" max="7680" width="7.7109375" style="1421"/>
    <col min="7681" max="7682" width="10.28515625" style="1421" customWidth="1"/>
    <col min="7683" max="7707" width="5" style="1421" customWidth="1"/>
    <col min="7708" max="7708" width="6.42578125" style="1421" customWidth="1"/>
    <col min="7709" max="7936" width="7.7109375" style="1421"/>
    <col min="7937" max="7938" width="10.28515625" style="1421" customWidth="1"/>
    <col min="7939" max="7963" width="5" style="1421" customWidth="1"/>
    <col min="7964" max="7964" width="6.42578125" style="1421" customWidth="1"/>
    <col min="7965" max="8192" width="7.7109375" style="1421"/>
    <col min="8193" max="8194" width="10.28515625" style="1421" customWidth="1"/>
    <col min="8195" max="8219" width="5" style="1421" customWidth="1"/>
    <col min="8220" max="8220" width="6.42578125" style="1421" customWidth="1"/>
    <col min="8221" max="8448" width="7.7109375" style="1421"/>
    <col min="8449" max="8450" width="10.28515625" style="1421" customWidth="1"/>
    <col min="8451" max="8475" width="5" style="1421" customWidth="1"/>
    <col min="8476" max="8476" width="6.42578125" style="1421" customWidth="1"/>
    <col min="8477" max="8704" width="7.7109375" style="1421"/>
    <col min="8705" max="8706" width="10.28515625" style="1421" customWidth="1"/>
    <col min="8707" max="8731" width="5" style="1421" customWidth="1"/>
    <col min="8732" max="8732" width="6.42578125" style="1421" customWidth="1"/>
    <col min="8733" max="8960" width="7.7109375" style="1421"/>
    <col min="8961" max="8962" width="10.28515625" style="1421" customWidth="1"/>
    <col min="8963" max="8987" width="5" style="1421" customWidth="1"/>
    <col min="8988" max="8988" width="6.42578125" style="1421" customWidth="1"/>
    <col min="8989" max="9216" width="7.7109375" style="1421"/>
    <col min="9217" max="9218" width="10.28515625" style="1421" customWidth="1"/>
    <col min="9219" max="9243" width="5" style="1421" customWidth="1"/>
    <col min="9244" max="9244" width="6.42578125" style="1421" customWidth="1"/>
    <col min="9245" max="9472" width="7.7109375" style="1421"/>
    <col min="9473" max="9474" width="10.28515625" style="1421" customWidth="1"/>
    <col min="9475" max="9499" width="5" style="1421" customWidth="1"/>
    <col min="9500" max="9500" width="6.42578125" style="1421" customWidth="1"/>
    <col min="9501" max="9728" width="7.7109375" style="1421"/>
    <col min="9729" max="9730" width="10.28515625" style="1421" customWidth="1"/>
    <col min="9731" max="9755" width="5" style="1421" customWidth="1"/>
    <col min="9756" max="9756" width="6.42578125" style="1421" customWidth="1"/>
    <col min="9757" max="9984" width="7.7109375" style="1421"/>
    <col min="9985" max="9986" width="10.28515625" style="1421" customWidth="1"/>
    <col min="9987" max="10011" width="5" style="1421" customWidth="1"/>
    <col min="10012" max="10012" width="6.42578125" style="1421" customWidth="1"/>
    <col min="10013" max="10240" width="7.7109375" style="1421"/>
    <col min="10241" max="10242" width="10.28515625" style="1421" customWidth="1"/>
    <col min="10243" max="10267" width="5" style="1421" customWidth="1"/>
    <col min="10268" max="10268" width="6.42578125" style="1421" customWidth="1"/>
    <col min="10269" max="10496" width="7.7109375" style="1421"/>
    <col min="10497" max="10498" width="10.28515625" style="1421" customWidth="1"/>
    <col min="10499" max="10523" width="5" style="1421" customWidth="1"/>
    <col min="10524" max="10524" width="6.42578125" style="1421" customWidth="1"/>
    <col min="10525" max="10752" width="7.7109375" style="1421"/>
    <col min="10753" max="10754" width="10.28515625" style="1421" customWidth="1"/>
    <col min="10755" max="10779" width="5" style="1421" customWidth="1"/>
    <col min="10780" max="10780" width="6.42578125" style="1421" customWidth="1"/>
    <col min="10781" max="11008" width="7.7109375" style="1421"/>
    <col min="11009" max="11010" width="10.28515625" style="1421" customWidth="1"/>
    <col min="11011" max="11035" width="5" style="1421" customWidth="1"/>
    <col min="11036" max="11036" width="6.42578125" style="1421" customWidth="1"/>
    <col min="11037" max="11264" width="7.7109375" style="1421"/>
    <col min="11265" max="11266" width="10.28515625" style="1421" customWidth="1"/>
    <col min="11267" max="11291" width="5" style="1421" customWidth="1"/>
    <col min="11292" max="11292" width="6.42578125" style="1421" customWidth="1"/>
    <col min="11293" max="11520" width="7.7109375" style="1421"/>
    <col min="11521" max="11522" width="10.28515625" style="1421" customWidth="1"/>
    <col min="11523" max="11547" width="5" style="1421" customWidth="1"/>
    <col min="11548" max="11548" width="6.42578125" style="1421" customWidth="1"/>
    <col min="11549" max="11776" width="7.7109375" style="1421"/>
    <col min="11777" max="11778" width="10.28515625" style="1421" customWidth="1"/>
    <col min="11779" max="11803" width="5" style="1421" customWidth="1"/>
    <col min="11804" max="11804" width="6.42578125" style="1421" customWidth="1"/>
    <col min="11805" max="12032" width="7.7109375" style="1421"/>
    <col min="12033" max="12034" width="10.28515625" style="1421" customWidth="1"/>
    <col min="12035" max="12059" width="5" style="1421" customWidth="1"/>
    <col min="12060" max="12060" width="6.42578125" style="1421" customWidth="1"/>
    <col min="12061" max="12288" width="7.7109375" style="1421"/>
    <col min="12289" max="12290" width="10.28515625" style="1421" customWidth="1"/>
    <col min="12291" max="12315" width="5" style="1421" customWidth="1"/>
    <col min="12316" max="12316" width="6.42578125" style="1421" customWidth="1"/>
    <col min="12317" max="12544" width="7.7109375" style="1421"/>
    <col min="12545" max="12546" width="10.28515625" style="1421" customWidth="1"/>
    <col min="12547" max="12571" width="5" style="1421" customWidth="1"/>
    <col min="12572" max="12572" width="6.42578125" style="1421" customWidth="1"/>
    <col min="12573" max="12800" width="7.7109375" style="1421"/>
    <col min="12801" max="12802" width="10.28515625" style="1421" customWidth="1"/>
    <col min="12803" max="12827" width="5" style="1421" customWidth="1"/>
    <col min="12828" max="12828" width="6.42578125" style="1421" customWidth="1"/>
    <col min="12829" max="13056" width="7.7109375" style="1421"/>
    <col min="13057" max="13058" width="10.28515625" style="1421" customWidth="1"/>
    <col min="13059" max="13083" width="5" style="1421" customWidth="1"/>
    <col min="13084" max="13084" width="6.42578125" style="1421" customWidth="1"/>
    <col min="13085" max="13312" width="7.7109375" style="1421"/>
    <col min="13313" max="13314" width="10.28515625" style="1421" customWidth="1"/>
    <col min="13315" max="13339" width="5" style="1421" customWidth="1"/>
    <col min="13340" max="13340" width="6.42578125" style="1421" customWidth="1"/>
    <col min="13341" max="13568" width="7.7109375" style="1421"/>
    <col min="13569" max="13570" width="10.28515625" style="1421" customWidth="1"/>
    <col min="13571" max="13595" width="5" style="1421" customWidth="1"/>
    <col min="13596" max="13596" width="6.42578125" style="1421" customWidth="1"/>
    <col min="13597" max="13824" width="7.7109375" style="1421"/>
    <col min="13825" max="13826" width="10.28515625" style="1421" customWidth="1"/>
    <col min="13827" max="13851" width="5" style="1421" customWidth="1"/>
    <col min="13852" max="13852" width="6.42578125" style="1421" customWidth="1"/>
    <col min="13853" max="14080" width="7.7109375" style="1421"/>
    <col min="14081" max="14082" width="10.28515625" style="1421" customWidth="1"/>
    <col min="14083" max="14107" width="5" style="1421" customWidth="1"/>
    <col min="14108" max="14108" width="6.42578125" style="1421" customWidth="1"/>
    <col min="14109" max="14336" width="7.7109375" style="1421"/>
    <col min="14337" max="14338" width="10.28515625" style="1421" customWidth="1"/>
    <col min="14339" max="14363" width="5" style="1421" customWidth="1"/>
    <col min="14364" max="14364" width="6.42578125" style="1421" customWidth="1"/>
    <col min="14365" max="14592" width="7.7109375" style="1421"/>
    <col min="14593" max="14594" width="10.28515625" style="1421" customWidth="1"/>
    <col min="14595" max="14619" width="5" style="1421" customWidth="1"/>
    <col min="14620" max="14620" width="6.42578125" style="1421" customWidth="1"/>
    <col min="14621" max="14848" width="7.7109375" style="1421"/>
    <col min="14849" max="14850" width="10.28515625" style="1421" customWidth="1"/>
    <col min="14851" max="14875" width="5" style="1421" customWidth="1"/>
    <col min="14876" max="14876" width="6.42578125" style="1421" customWidth="1"/>
    <col min="14877" max="15104" width="7.7109375" style="1421"/>
    <col min="15105" max="15106" width="10.28515625" style="1421" customWidth="1"/>
    <col min="15107" max="15131" width="5" style="1421" customWidth="1"/>
    <col min="15132" max="15132" width="6.42578125" style="1421" customWidth="1"/>
    <col min="15133" max="15360" width="7.7109375" style="1421"/>
    <col min="15361" max="15362" width="10.28515625" style="1421" customWidth="1"/>
    <col min="15363" max="15387" width="5" style="1421" customWidth="1"/>
    <col min="15388" max="15388" width="6.42578125" style="1421" customWidth="1"/>
    <col min="15389" max="15616" width="7.7109375" style="1421"/>
    <col min="15617" max="15618" width="10.28515625" style="1421" customWidth="1"/>
    <col min="15619" max="15643" width="5" style="1421" customWidth="1"/>
    <col min="15644" max="15644" width="6.42578125" style="1421" customWidth="1"/>
    <col min="15645" max="15872" width="7.7109375" style="1421"/>
    <col min="15873" max="15874" width="10.28515625" style="1421" customWidth="1"/>
    <col min="15875" max="15899" width="5" style="1421" customWidth="1"/>
    <col min="15900" max="15900" width="6.42578125" style="1421" customWidth="1"/>
    <col min="15901" max="16128" width="7.7109375" style="1421"/>
    <col min="16129" max="16130" width="10.28515625" style="1421" customWidth="1"/>
    <col min="16131" max="16155" width="5" style="1421" customWidth="1"/>
    <col min="16156" max="16156" width="6.42578125" style="1421" customWidth="1"/>
    <col min="16157" max="16384" width="7.7109375" style="1421"/>
  </cols>
  <sheetData>
    <row r="1" spans="1:28">
      <c r="A1" s="784" t="s">
        <v>1278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  <c r="Y1" s="784"/>
      <c r="Z1" s="784"/>
      <c r="AA1" s="784"/>
      <c r="AB1" s="784"/>
    </row>
    <row r="2" spans="1:28">
      <c r="A2" s="784" t="s">
        <v>1279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84"/>
      <c r="W2" s="784"/>
      <c r="X2" s="784"/>
      <c r="Y2" s="784"/>
      <c r="Z2" s="784"/>
      <c r="AA2" s="784"/>
      <c r="AB2" s="784"/>
    </row>
    <row r="3" spans="1:28">
      <c r="A3" s="1437" t="s">
        <v>1280</v>
      </c>
      <c r="AB3" s="1421" t="s">
        <v>1281</v>
      </c>
    </row>
    <row r="4" spans="1:28" ht="12.75" customHeight="1">
      <c r="A4" s="1438" t="s">
        <v>51</v>
      </c>
      <c r="B4" s="1439"/>
      <c r="C4" s="1440" t="s">
        <v>1252</v>
      </c>
      <c r="D4" s="1441"/>
      <c r="E4" s="1441"/>
      <c r="F4" s="1441"/>
      <c r="G4" s="1441"/>
      <c r="H4" s="1441"/>
      <c r="I4" s="1441"/>
      <c r="J4" s="1441"/>
      <c r="K4" s="1441"/>
      <c r="L4" s="1441"/>
      <c r="M4" s="1441"/>
      <c r="N4" s="1441"/>
      <c r="O4" s="1441"/>
      <c r="P4" s="1441"/>
      <c r="Q4" s="1441"/>
      <c r="R4" s="1441"/>
      <c r="S4" s="1441"/>
      <c r="T4" s="1441"/>
      <c r="U4" s="1441"/>
      <c r="V4" s="1441"/>
      <c r="W4" s="1441"/>
      <c r="X4" s="1441"/>
      <c r="Y4" s="1441"/>
      <c r="Z4" s="1441"/>
      <c r="AA4" s="1441"/>
      <c r="AB4" s="1442" t="s">
        <v>1253</v>
      </c>
    </row>
    <row r="5" spans="1:28" s="1446" customFormat="1" ht="64.5" customHeight="1">
      <c r="A5" s="1443"/>
      <c r="B5" s="1444"/>
      <c r="C5" s="1445" t="s">
        <v>1254</v>
      </c>
      <c r="D5" s="1445" t="s">
        <v>1255</v>
      </c>
      <c r="E5" s="1445" t="s">
        <v>1256</v>
      </c>
      <c r="F5" s="1445" t="s">
        <v>1257</v>
      </c>
      <c r="G5" s="1445" t="s">
        <v>89</v>
      </c>
      <c r="H5" s="1445" t="s">
        <v>1282</v>
      </c>
      <c r="I5" s="1445" t="s">
        <v>1283</v>
      </c>
      <c r="J5" s="1445" t="s">
        <v>341</v>
      </c>
      <c r="K5" s="1445" t="s">
        <v>1284</v>
      </c>
      <c r="L5" s="1445" t="s">
        <v>78</v>
      </c>
      <c r="M5" s="1445" t="s">
        <v>121</v>
      </c>
      <c r="N5" s="1445" t="s">
        <v>112</v>
      </c>
      <c r="O5" s="1445" t="s">
        <v>68</v>
      </c>
      <c r="P5" s="1445" t="s">
        <v>75</v>
      </c>
      <c r="Q5" s="1445" t="s">
        <v>73</v>
      </c>
      <c r="R5" s="1445" t="s">
        <v>1285</v>
      </c>
      <c r="S5" s="1445" t="s">
        <v>1262</v>
      </c>
      <c r="T5" s="1445" t="s">
        <v>1263</v>
      </c>
      <c r="U5" s="1445" t="s">
        <v>1264</v>
      </c>
      <c r="V5" s="1445" t="s">
        <v>1286</v>
      </c>
      <c r="W5" s="1445" t="s">
        <v>1287</v>
      </c>
      <c r="X5" s="1445" t="s">
        <v>71</v>
      </c>
      <c r="Y5" s="1445" t="s">
        <v>90</v>
      </c>
      <c r="Z5" s="1445" t="s">
        <v>1288</v>
      </c>
      <c r="AA5" s="1445" t="s">
        <v>111</v>
      </c>
      <c r="AB5" s="1445" t="s">
        <v>38</v>
      </c>
    </row>
    <row r="6" spans="1:28" s="1446" customFormat="1" ht="129" customHeight="1">
      <c r="A6" s="1447" t="s">
        <v>1289</v>
      </c>
      <c r="B6" s="1448" t="s">
        <v>1290</v>
      </c>
      <c r="C6" s="1445" t="s">
        <v>1266</v>
      </c>
      <c r="D6" s="1445" t="s">
        <v>174</v>
      </c>
      <c r="E6" s="1445" t="s">
        <v>1267</v>
      </c>
      <c r="F6" s="1445" t="s">
        <v>193</v>
      </c>
      <c r="G6" s="1445" t="s">
        <v>1291</v>
      </c>
      <c r="H6" s="1445" t="s">
        <v>1292</v>
      </c>
      <c r="I6" s="1445" t="s">
        <v>1293</v>
      </c>
      <c r="J6" s="1445" t="s">
        <v>348</v>
      </c>
      <c r="K6" s="1445" t="s">
        <v>93</v>
      </c>
      <c r="L6" s="1445" t="s">
        <v>79</v>
      </c>
      <c r="M6" s="1445" t="s">
        <v>70</v>
      </c>
      <c r="N6" s="1445" t="s">
        <v>86</v>
      </c>
      <c r="O6" s="1445" t="s">
        <v>69</v>
      </c>
      <c r="P6" s="1445" t="s">
        <v>1271</v>
      </c>
      <c r="Q6" s="1445" t="s">
        <v>74</v>
      </c>
      <c r="R6" s="1445" t="s">
        <v>1294</v>
      </c>
      <c r="S6" s="1445" t="s">
        <v>1272</v>
      </c>
      <c r="T6" s="1445" t="s">
        <v>1273</v>
      </c>
      <c r="U6" s="1445" t="s">
        <v>1274</v>
      </c>
      <c r="V6" s="1445" t="s">
        <v>1295</v>
      </c>
      <c r="W6" s="1445" t="s">
        <v>1296</v>
      </c>
      <c r="X6" s="1445" t="s">
        <v>72</v>
      </c>
      <c r="Y6" s="1445" t="s">
        <v>1276</v>
      </c>
      <c r="Z6" s="1445" t="s">
        <v>88</v>
      </c>
      <c r="AA6" s="1445" t="s">
        <v>85</v>
      </c>
      <c r="AB6" s="1445" t="s">
        <v>39</v>
      </c>
    </row>
    <row r="7" spans="1:28" ht="33" customHeight="1">
      <c r="A7" s="1417" t="s">
        <v>1297</v>
      </c>
      <c r="B7" s="1418" t="s">
        <v>1298</v>
      </c>
      <c r="C7" s="1419">
        <v>47</v>
      </c>
      <c r="D7" s="1420">
        <v>1</v>
      </c>
      <c r="E7" s="1420">
        <v>4</v>
      </c>
      <c r="F7" s="1420">
        <v>27</v>
      </c>
      <c r="G7" s="1420">
        <v>696</v>
      </c>
      <c r="H7" s="1420">
        <v>0</v>
      </c>
      <c r="I7" s="1420">
        <v>15</v>
      </c>
      <c r="J7" s="1420">
        <v>4</v>
      </c>
      <c r="K7" s="1420">
        <v>90</v>
      </c>
      <c r="L7" s="1420">
        <v>12</v>
      </c>
      <c r="M7" s="1420">
        <v>50</v>
      </c>
      <c r="N7" s="1420">
        <v>0</v>
      </c>
      <c r="O7" s="1420">
        <v>72</v>
      </c>
      <c r="P7" s="1420">
        <v>0</v>
      </c>
      <c r="Q7" s="1420">
        <v>57</v>
      </c>
      <c r="R7" s="1420">
        <v>4</v>
      </c>
      <c r="S7" s="1420">
        <v>12</v>
      </c>
      <c r="T7" s="1419">
        <v>62</v>
      </c>
      <c r="U7" s="1419">
        <v>30</v>
      </c>
      <c r="V7" s="1419">
        <v>16</v>
      </c>
      <c r="W7" s="1419">
        <v>53</v>
      </c>
      <c r="X7" s="1419">
        <v>1</v>
      </c>
      <c r="Y7" s="1419">
        <v>8</v>
      </c>
      <c r="Z7" s="1419">
        <v>0</v>
      </c>
      <c r="AA7" s="1419">
        <v>46</v>
      </c>
      <c r="AB7" s="1419">
        <f>SUM(C7:AA7)</f>
        <v>1307</v>
      </c>
    </row>
    <row r="8" spans="1:28" ht="33" customHeight="1">
      <c r="A8" s="1422" t="s">
        <v>1299</v>
      </c>
      <c r="B8" s="1423" t="s">
        <v>1300</v>
      </c>
      <c r="C8" s="1424">
        <v>8</v>
      </c>
      <c r="D8" s="1425">
        <v>3</v>
      </c>
      <c r="E8" s="1425">
        <v>4</v>
      </c>
      <c r="F8" s="1425">
        <v>10</v>
      </c>
      <c r="G8" s="1425">
        <v>57</v>
      </c>
      <c r="H8" s="1425">
        <v>0</v>
      </c>
      <c r="I8" s="1425">
        <v>1</v>
      </c>
      <c r="J8" s="1425">
        <v>1</v>
      </c>
      <c r="K8" s="1425">
        <v>34</v>
      </c>
      <c r="L8" s="1425">
        <v>3</v>
      </c>
      <c r="M8" s="1425">
        <v>15</v>
      </c>
      <c r="N8" s="1425">
        <v>1</v>
      </c>
      <c r="O8" s="1425">
        <v>6</v>
      </c>
      <c r="P8" s="1425">
        <v>5</v>
      </c>
      <c r="Q8" s="1425">
        <v>11</v>
      </c>
      <c r="R8" s="1425">
        <v>13</v>
      </c>
      <c r="S8" s="1425">
        <v>0</v>
      </c>
      <c r="T8" s="1424">
        <v>1</v>
      </c>
      <c r="U8" s="1424">
        <v>39</v>
      </c>
      <c r="V8" s="1424">
        <v>0</v>
      </c>
      <c r="W8" s="1424">
        <v>0</v>
      </c>
      <c r="X8" s="1424">
        <v>11</v>
      </c>
      <c r="Y8" s="1424">
        <v>0</v>
      </c>
      <c r="Z8" s="1424">
        <v>1</v>
      </c>
      <c r="AA8" s="1424">
        <v>12</v>
      </c>
      <c r="AB8" s="1419">
        <f>SUM(C8:AA8)</f>
        <v>236</v>
      </c>
    </row>
    <row r="9" spans="1:28" ht="33" customHeight="1">
      <c r="A9" s="1422" t="s">
        <v>1301</v>
      </c>
      <c r="B9" s="1423" t="s">
        <v>1302</v>
      </c>
      <c r="C9" s="1424">
        <v>12</v>
      </c>
      <c r="D9" s="1425">
        <v>7</v>
      </c>
      <c r="E9" s="1425">
        <v>1</v>
      </c>
      <c r="F9" s="1425">
        <v>18</v>
      </c>
      <c r="G9" s="1425">
        <v>367</v>
      </c>
      <c r="H9" s="1425">
        <v>11</v>
      </c>
      <c r="I9" s="1425">
        <v>1</v>
      </c>
      <c r="J9" s="1425">
        <v>13</v>
      </c>
      <c r="K9" s="1425">
        <v>55</v>
      </c>
      <c r="L9" s="1425">
        <v>8</v>
      </c>
      <c r="M9" s="1425">
        <v>99</v>
      </c>
      <c r="N9" s="1425">
        <v>0</v>
      </c>
      <c r="O9" s="1425">
        <v>8</v>
      </c>
      <c r="P9" s="1425">
        <v>25</v>
      </c>
      <c r="Q9" s="1425">
        <v>27</v>
      </c>
      <c r="R9" s="1425">
        <v>83</v>
      </c>
      <c r="S9" s="1425">
        <v>1</v>
      </c>
      <c r="T9" s="1424">
        <v>2</v>
      </c>
      <c r="U9" s="1424">
        <v>5</v>
      </c>
      <c r="V9" s="1424">
        <v>0</v>
      </c>
      <c r="W9" s="1424">
        <v>0</v>
      </c>
      <c r="X9" s="1424">
        <v>7</v>
      </c>
      <c r="Y9" s="1424">
        <v>3</v>
      </c>
      <c r="Z9" s="1424">
        <v>2</v>
      </c>
      <c r="AA9" s="1424">
        <v>11</v>
      </c>
      <c r="AB9" s="1419">
        <f>SUM(C9:AA9)</f>
        <v>766</v>
      </c>
    </row>
    <row r="10" spans="1:28" ht="33" customHeight="1" thickBot="1">
      <c r="A10" s="1422" t="s">
        <v>1303</v>
      </c>
      <c r="B10" s="1423" t="s">
        <v>1304</v>
      </c>
      <c r="C10" s="1424">
        <v>0</v>
      </c>
      <c r="D10" s="1425">
        <v>0</v>
      </c>
      <c r="E10" s="1425">
        <v>0</v>
      </c>
      <c r="F10" s="1425">
        <v>0</v>
      </c>
      <c r="G10" s="1425">
        <v>0</v>
      </c>
      <c r="H10" s="1425">
        <v>0</v>
      </c>
      <c r="I10" s="1425">
        <v>0</v>
      </c>
      <c r="J10" s="1425">
        <v>0</v>
      </c>
      <c r="K10" s="1425">
        <v>0</v>
      </c>
      <c r="L10" s="1425">
        <v>0</v>
      </c>
      <c r="M10" s="1425">
        <v>0</v>
      </c>
      <c r="N10" s="1425">
        <v>0</v>
      </c>
      <c r="O10" s="1425">
        <v>0</v>
      </c>
      <c r="P10" s="1425">
        <v>0</v>
      </c>
      <c r="Q10" s="1425">
        <v>0</v>
      </c>
      <c r="R10" s="1425">
        <v>0</v>
      </c>
      <c r="S10" s="1425">
        <v>69</v>
      </c>
      <c r="T10" s="1424">
        <v>23</v>
      </c>
      <c r="U10" s="1424">
        <v>0</v>
      </c>
      <c r="V10" s="1424">
        <v>0</v>
      </c>
      <c r="W10" s="1424">
        <v>0</v>
      </c>
      <c r="X10" s="1424">
        <v>0</v>
      </c>
      <c r="Y10" s="1424">
        <v>0</v>
      </c>
      <c r="Z10" s="1424">
        <v>0</v>
      </c>
      <c r="AA10" s="1424">
        <v>0</v>
      </c>
      <c r="AB10" s="1419">
        <f>SUM(C10:AA10)</f>
        <v>92</v>
      </c>
    </row>
    <row r="11" spans="1:28" ht="33" customHeight="1">
      <c r="A11" s="1431" t="s">
        <v>66</v>
      </c>
      <c r="B11" s="1432" t="s">
        <v>39</v>
      </c>
      <c r="C11" s="1433">
        <f t="shared" ref="C11:AB11" si="0">SUM(C7:C10)</f>
        <v>67</v>
      </c>
      <c r="D11" s="1433">
        <f t="shared" si="0"/>
        <v>11</v>
      </c>
      <c r="E11" s="1433">
        <f t="shared" si="0"/>
        <v>9</v>
      </c>
      <c r="F11" s="1433">
        <f t="shared" si="0"/>
        <v>55</v>
      </c>
      <c r="G11" s="1433">
        <f t="shared" si="0"/>
        <v>1120</v>
      </c>
      <c r="H11" s="1433">
        <f>SUM(H7:H10)</f>
        <v>11</v>
      </c>
      <c r="I11" s="1433">
        <f t="shared" si="0"/>
        <v>17</v>
      </c>
      <c r="J11" s="1433">
        <f t="shared" si="0"/>
        <v>18</v>
      </c>
      <c r="K11" s="1433">
        <f t="shared" si="0"/>
        <v>179</v>
      </c>
      <c r="L11" s="1433">
        <f t="shared" si="0"/>
        <v>23</v>
      </c>
      <c r="M11" s="1433">
        <f t="shared" si="0"/>
        <v>164</v>
      </c>
      <c r="N11" s="1433">
        <f t="shared" si="0"/>
        <v>1</v>
      </c>
      <c r="O11" s="1433">
        <f t="shared" si="0"/>
        <v>86</v>
      </c>
      <c r="P11" s="1433">
        <f t="shared" si="0"/>
        <v>30</v>
      </c>
      <c r="Q11" s="1433">
        <f t="shared" si="0"/>
        <v>95</v>
      </c>
      <c r="R11" s="1433">
        <f t="shared" si="0"/>
        <v>100</v>
      </c>
      <c r="S11" s="1433">
        <f t="shared" si="0"/>
        <v>82</v>
      </c>
      <c r="T11" s="1433">
        <f t="shared" si="0"/>
        <v>88</v>
      </c>
      <c r="U11" s="1433">
        <f t="shared" si="0"/>
        <v>74</v>
      </c>
      <c r="V11" s="1433">
        <f>SUM(V7:V10)</f>
        <v>16</v>
      </c>
      <c r="W11" s="1433">
        <f t="shared" si="0"/>
        <v>53</v>
      </c>
      <c r="X11" s="1433">
        <f t="shared" si="0"/>
        <v>19</v>
      </c>
      <c r="Y11" s="1433">
        <f t="shared" si="0"/>
        <v>11</v>
      </c>
      <c r="Z11" s="1433">
        <f>SUM(Z7:Z10)</f>
        <v>3</v>
      </c>
      <c r="AA11" s="1433">
        <f t="shared" si="0"/>
        <v>69</v>
      </c>
      <c r="AB11" s="1433">
        <f t="shared" si="0"/>
        <v>2401</v>
      </c>
    </row>
    <row r="12" spans="1:28">
      <c r="A12" s="1970"/>
      <c r="B12" s="1970"/>
      <c r="C12" s="1970"/>
      <c r="D12" s="1970"/>
      <c r="E12" s="1970"/>
      <c r="F12" s="1970"/>
      <c r="G12" s="1970"/>
      <c r="H12" s="1970"/>
      <c r="I12" s="1970"/>
      <c r="J12" s="1970"/>
      <c r="K12" s="1970"/>
      <c r="L12" s="1970"/>
      <c r="M12" s="1970"/>
      <c r="N12" s="1970"/>
      <c r="O12" s="1970"/>
      <c r="P12" s="1970"/>
      <c r="Q12" s="1970"/>
      <c r="R12" s="1970"/>
      <c r="S12" s="1970"/>
      <c r="T12" s="1970"/>
    </row>
  </sheetData>
  <mergeCells count="1">
    <mergeCell ref="A12:T12"/>
  </mergeCell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:D22"/>
  <sheetViews>
    <sheetView showGridLines="0" rightToLeft="1" zoomScale="75" zoomScaleNormal="75" workbookViewId="0">
      <selection activeCell="U28" sqref="U28"/>
    </sheetView>
  </sheetViews>
  <sheetFormatPr defaultColWidth="9.85546875" defaultRowHeight="33" customHeight="1"/>
  <cols>
    <col min="1" max="1" width="54.140625" style="1449" customWidth="1"/>
    <col min="2" max="4" width="20" style="1449" customWidth="1"/>
    <col min="5" max="256" width="9.85546875" style="1449"/>
    <col min="257" max="257" width="54.140625" style="1449" customWidth="1"/>
    <col min="258" max="260" width="20" style="1449" customWidth="1"/>
    <col min="261" max="512" width="9.85546875" style="1449"/>
    <col min="513" max="513" width="54.140625" style="1449" customWidth="1"/>
    <col min="514" max="516" width="20" style="1449" customWidth="1"/>
    <col min="517" max="768" width="9.85546875" style="1449"/>
    <col min="769" max="769" width="54.140625" style="1449" customWidth="1"/>
    <col min="770" max="772" width="20" style="1449" customWidth="1"/>
    <col min="773" max="1024" width="9.85546875" style="1449"/>
    <col min="1025" max="1025" width="54.140625" style="1449" customWidth="1"/>
    <col min="1026" max="1028" width="20" style="1449" customWidth="1"/>
    <col min="1029" max="1280" width="9.85546875" style="1449"/>
    <col min="1281" max="1281" width="54.140625" style="1449" customWidth="1"/>
    <col min="1282" max="1284" width="20" style="1449" customWidth="1"/>
    <col min="1285" max="1536" width="9.85546875" style="1449"/>
    <col min="1537" max="1537" width="54.140625" style="1449" customWidth="1"/>
    <col min="1538" max="1540" width="20" style="1449" customWidth="1"/>
    <col min="1541" max="1792" width="9.85546875" style="1449"/>
    <col min="1793" max="1793" width="54.140625" style="1449" customWidth="1"/>
    <col min="1794" max="1796" width="20" style="1449" customWidth="1"/>
    <col min="1797" max="2048" width="9.85546875" style="1449"/>
    <col min="2049" max="2049" width="54.140625" style="1449" customWidth="1"/>
    <col min="2050" max="2052" width="20" style="1449" customWidth="1"/>
    <col min="2053" max="2304" width="9.85546875" style="1449"/>
    <col min="2305" max="2305" width="54.140625" style="1449" customWidth="1"/>
    <col min="2306" max="2308" width="20" style="1449" customWidth="1"/>
    <col min="2309" max="2560" width="9.85546875" style="1449"/>
    <col min="2561" max="2561" width="54.140625" style="1449" customWidth="1"/>
    <col min="2562" max="2564" width="20" style="1449" customWidth="1"/>
    <col min="2565" max="2816" width="9.85546875" style="1449"/>
    <col min="2817" max="2817" width="54.140625" style="1449" customWidth="1"/>
    <col min="2818" max="2820" width="20" style="1449" customWidth="1"/>
    <col min="2821" max="3072" width="9.85546875" style="1449"/>
    <col min="3073" max="3073" width="54.140625" style="1449" customWidth="1"/>
    <col min="3074" max="3076" width="20" style="1449" customWidth="1"/>
    <col min="3077" max="3328" width="9.85546875" style="1449"/>
    <col min="3329" max="3329" width="54.140625" style="1449" customWidth="1"/>
    <col min="3330" max="3332" width="20" style="1449" customWidth="1"/>
    <col min="3333" max="3584" width="9.85546875" style="1449"/>
    <col min="3585" max="3585" width="54.140625" style="1449" customWidth="1"/>
    <col min="3586" max="3588" width="20" style="1449" customWidth="1"/>
    <col min="3589" max="3840" width="9.85546875" style="1449"/>
    <col min="3841" max="3841" width="54.140625" style="1449" customWidth="1"/>
    <col min="3842" max="3844" width="20" style="1449" customWidth="1"/>
    <col min="3845" max="4096" width="9.85546875" style="1449"/>
    <col min="4097" max="4097" width="54.140625" style="1449" customWidth="1"/>
    <col min="4098" max="4100" width="20" style="1449" customWidth="1"/>
    <col min="4101" max="4352" width="9.85546875" style="1449"/>
    <col min="4353" max="4353" width="54.140625" style="1449" customWidth="1"/>
    <col min="4354" max="4356" width="20" style="1449" customWidth="1"/>
    <col min="4357" max="4608" width="9.85546875" style="1449"/>
    <col min="4609" max="4609" width="54.140625" style="1449" customWidth="1"/>
    <col min="4610" max="4612" width="20" style="1449" customWidth="1"/>
    <col min="4613" max="4864" width="9.85546875" style="1449"/>
    <col min="4865" max="4865" width="54.140625" style="1449" customWidth="1"/>
    <col min="4866" max="4868" width="20" style="1449" customWidth="1"/>
    <col min="4869" max="5120" width="9.85546875" style="1449"/>
    <col min="5121" max="5121" width="54.140625" style="1449" customWidth="1"/>
    <col min="5122" max="5124" width="20" style="1449" customWidth="1"/>
    <col min="5125" max="5376" width="9.85546875" style="1449"/>
    <col min="5377" max="5377" width="54.140625" style="1449" customWidth="1"/>
    <col min="5378" max="5380" width="20" style="1449" customWidth="1"/>
    <col min="5381" max="5632" width="9.85546875" style="1449"/>
    <col min="5633" max="5633" width="54.140625" style="1449" customWidth="1"/>
    <col min="5634" max="5636" width="20" style="1449" customWidth="1"/>
    <col min="5637" max="5888" width="9.85546875" style="1449"/>
    <col min="5889" max="5889" width="54.140625" style="1449" customWidth="1"/>
    <col min="5890" max="5892" width="20" style="1449" customWidth="1"/>
    <col min="5893" max="6144" width="9.85546875" style="1449"/>
    <col min="6145" max="6145" width="54.140625" style="1449" customWidth="1"/>
    <col min="6146" max="6148" width="20" style="1449" customWidth="1"/>
    <col min="6149" max="6400" width="9.85546875" style="1449"/>
    <col min="6401" max="6401" width="54.140625" style="1449" customWidth="1"/>
    <col min="6402" max="6404" width="20" style="1449" customWidth="1"/>
    <col min="6405" max="6656" width="9.85546875" style="1449"/>
    <col min="6657" max="6657" width="54.140625" style="1449" customWidth="1"/>
    <col min="6658" max="6660" width="20" style="1449" customWidth="1"/>
    <col min="6661" max="6912" width="9.85546875" style="1449"/>
    <col min="6913" max="6913" width="54.140625" style="1449" customWidth="1"/>
    <col min="6914" max="6916" width="20" style="1449" customWidth="1"/>
    <col min="6917" max="7168" width="9.85546875" style="1449"/>
    <col min="7169" max="7169" width="54.140625" style="1449" customWidth="1"/>
    <col min="7170" max="7172" width="20" style="1449" customWidth="1"/>
    <col min="7173" max="7424" width="9.85546875" style="1449"/>
    <col min="7425" max="7425" width="54.140625" style="1449" customWidth="1"/>
    <col min="7426" max="7428" width="20" style="1449" customWidth="1"/>
    <col min="7429" max="7680" width="9.85546875" style="1449"/>
    <col min="7681" max="7681" width="54.140625" style="1449" customWidth="1"/>
    <col min="7682" max="7684" width="20" style="1449" customWidth="1"/>
    <col min="7685" max="7936" width="9.85546875" style="1449"/>
    <col min="7937" max="7937" width="54.140625" style="1449" customWidth="1"/>
    <col min="7938" max="7940" width="20" style="1449" customWidth="1"/>
    <col min="7941" max="8192" width="9.85546875" style="1449"/>
    <col min="8193" max="8193" width="54.140625" style="1449" customWidth="1"/>
    <col min="8194" max="8196" width="20" style="1449" customWidth="1"/>
    <col min="8197" max="8448" width="9.85546875" style="1449"/>
    <col min="8449" max="8449" width="54.140625" style="1449" customWidth="1"/>
    <col min="8450" max="8452" width="20" style="1449" customWidth="1"/>
    <col min="8453" max="8704" width="9.85546875" style="1449"/>
    <col min="8705" max="8705" width="54.140625" style="1449" customWidth="1"/>
    <col min="8706" max="8708" width="20" style="1449" customWidth="1"/>
    <col min="8709" max="8960" width="9.85546875" style="1449"/>
    <col min="8961" max="8961" width="54.140625" style="1449" customWidth="1"/>
    <col min="8962" max="8964" width="20" style="1449" customWidth="1"/>
    <col min="8965" max="9216" width="9.85546875" style="1449"/>
    <col min="9217" max="9217" width="54.140625" style="1449" customWidth="1"/>
    <col min="9218" max="9220" width="20" style="1449" customWidth="1"/>
    <col min="9221" max="9472" width="9.85546875" style="1449"/>
    <col min="9473" max="9473" width="54.140625" style="1449" customWidth="1"/>
    <col min="9474" max="9476" width="20" style="1449" customWidth="1"/>
    <col min="9477" max="9728" width="9.85546875" style="1449"/>
    <col min="9729" max="9729" width="54.140625" style="1449" customWidth="1"/>
    <col min="9730" max="9732" width="20" style="1449" customWidth="1"/>
    <col min="9733" max="9984" width="9.85546875" style="1449"/>
    <col min="9985" max="9985" width="54.140625" style="1449" customWidth="1"/>
    <col min="9986" max="9988" width="20" style="1449" customWidth="1"/>
    <col min="9989" max="10240" width="9.85546875" style="1449"/>
    <col min="10241" max="10241" width="54.140625" style="1449" customWidth="1"/>
    <col min="10242" max="10244" width="20" style="1449" customWidth="1"/>
    <col min="10245" max="10496" width="9.85546875" style="1449"/>
    <col min="10497" max="10497" width="54.140625" style="1449" customWidth="1"/>
    <col min="10498" max="10500" width="20" style="1449" customWidth="1"/>
    <col min="10501" max="10752" width="9.85546875" style="1449"/>
    <col min="10753" max="10753" width="54.140625" style="1449" customWidth="1"/>
    <col min="10754" max="10756" width="20" style="1449" customWidth="1"/>
    <col min="10757" max="11008" width="9.85546875" style="1449"/>
    <col min="11009" max="11009" width="54.140625" style="1449" customWidth="1"/>
    <col min="11010" max="11012" width="20" style="1449" customWidth="1"/>
    <col min="11013" max="11264" width="9.85546875" style="1449"/>
    <col min="11265" max="11265" width="54.140625" style="1449" customWidth="1"/>
    <col min="11266" max="11268" width="20" style="1449" customWidth="1"/>
    <col min="11269" max="11520" width="9.85546875" style="1449"/>
    <col min="11521" max="11521" width="54.140625" style="1449" customWidth="1"/>
    <col min="11522" max="11524" width="20" style="1449" customWidth="1"/>
    <col min="11525" max="11776" width="9.85546875" style="1449"/>
    <col min="11777" max="11777" width="54.140625" style="1449" customWidth="1"/>
    <col min="11778" max="11780" width="20" style="1449" customWidth="1"/>
    <col min="11781" max="12032" width="9.85546875" style="1449"/>
    <col min="12033" max="12033" width="54.140625" style="1449" customWidth="1"/>
    <col min="12034" max="12036" width="20" style="1449" customWidth="1"/>
    <col min="12037" max="12288" width="9.85546875" style="1449"/>
    <col min="12289" max="12289" width="54.140625" style="1449" customWidth="1"/>
    <col min="12290" max="12292" width="20" style="1449" customWidth="1"/>
    <col min="12293" max="12544" width="9.85546875" style="1449"/>
    <col min="12545" max="12545" width="54.140625" style="1449" customWidth="1"/>
    <col min="12546" max="12548" width="20" style="1449" customWidth="1"/>
    <col min="12549" max="12800" width="9.85546875" style="1449"/>
    <col min="12801" max="12801" width="54.140625" style="1449" customWidth="1"/>
    <col min="12802" max="12804" width="20" style="1449" customWidth="1"/>
    <col min="12805" max="13056" width="9.85546875" style="1449"/>
    <col min="13057" max="13057" width="54.140625" style="1449" customWidth="1"/>
    <col min="13058" max="13060" width="20" style="1449" customWidth="1"/>
    <col min="13061" max="13312" width="9.85546875" style="1449"/>
    <col min="13313" max="13313" width="54.140625" style="1449" customWidth="1"/>
    <col min="13314" max="13316" width="20" style="1449" customWidth="1"/>
    <col min="13317" max="13568" width="9.85546875" style="1449"/>
    <col min="13569" max="13569" width="54.140625" style="1449" customWidth="1"/>
    <col min="13570" max="13572" width="20" style="1449" customWidth="1"/>
    <col min="13573" max="13824" width="9.85546875" style="1449"/>
    <col min="13825" max="13825" width="54.140625" style="1449" customWidth="1"/>
    <col min="13826" max="13828" width="20" style="1449" customWidth="1"/>
    <col min="13829" max="14080" width="9.85546875" style="1449"/>
    <col min="14081" max="14081" width="54.140625" style="1449" customWidth="1"/>
    <col min="14082" max="14084" width="20" style="1449" customWidth="1"/>
    <col min="14085" max="14336" width="9.85546875" style="1449"/>
    <col min="14337" max="14337" width="54.140625" style="1449" customWidth="1"/>
    <col min="14338" max="14340" width="20" style="1449" customWidth="1"/>
    <col min="14341" max="14592" width="9.85546875" style="1449"/>
    <col min="14593" max="14593" width="54.140625" style="1449" customWidth="1"/>
    <col min="14594" max="14596" width="20" style="1449" customWidth="1"/>
    <col min="14597" max="14848" width="9.85546875" style="1449"/>
    <col min="14849" max="14849" width="54.140625" style="1449" customWidth="1"/>
    <col min="14850" max="14852" width="20" style="1449" customWidth="1"/>
    <col min="14853" max="15104" width="9.85546875" style="1449"/>
    <col min="15105" max="15105" width="54.140625" style="1449" customWidth="1"/>
    <col min="15106" max="15108" width="20" style="1449" customWidth="1"/>
    <col min="15109" max="15360" width="9.85546875" style="1449"/>
    <col min="15361" max="15361" width="54.140625" style="1449" customWidth="1"/>
    <col min="15362" max="15364" width="20" style="1449" customWidth="1"/>
    <col min="15365" max="15616" width="9.85546875" style="1449"/>
    <col min="15617" max="15617" width="54.140625" style="1449" customWidth="1"/>
    <col min="15618" max="15620" width="20" style="1449" customWidth="1"/>
    <col min="15621" max="15872" width="9.85546875" style="1449"/>
    <col min="15873" max="15873" width="54.140625" style="1449" customWidth="1"/>
    <col min="15874" max="15876" width="20" style="1449" customWidth="1"/>
    <col min="15877" max="16128" width="9.85546875" style="1449"/>
    <col min="16129" max="16129" width="54.140625" style="1449" customWidth="1"/>
    <col min="16130" max="16132" width="20" style="1449" customWidth="1"/>
    <col min="16133" max="16384" width="9.85546875" style="1449"/>
  </cols>
  <sheetData>
    <row r="1" spans="1:4" ht="33" customHeight="1">
      <c r="A1" s="1576" t="s">
        <v>1305</v>
      </c>
      <c r="B1" s="784"/>
      <c r="C1" s="784"/>
      <c r="D1" s="784"/>
    </row>
    <row r="2" spans="1:4" ht="48.75" customHeight="1">
      <c r="A2" s="1577" t="s">
        <v>1306</v>
      </c>
      <c r="B2" s="784"/>
      <c r="C2" s="784"/>
      <c r="D2" s="784"/>
    </row>
    <row r="3" spans="1:4" ht="33" customHeight="1">
      <c r="A3" s="1450" t="s">
        <v>1307</v>
      </c>
      <c r="D3" s="1449" t="s">
        <v>1308</v>
      </c>
    </row>
    <row r="4" spans="1:4" ht="33" customHeight="1">
      <c r="A4" s="1451" t="s">
        <v>1309</v>
      </c>
      <c r="B4" s="1452" t="s">
        <v>196</v>
      </c>
      <c r="C4" s="1452" t="s">
        <v>197</v>
      </c>
      <c r="D4" s="1452" t="s">
        <v>60</v>
      </c>
    </row>
    <row r="5" spans="1:4" ht="33" customHeight="1">
      <c r="A5" s="1453" t="s">
        <v>1310</v>
      </c>
      <c r="B5" s="1454" t="s">
        <v>1311</v>
      </c>
      <c r="C5" s="1454" t="s">
        <v>1312</v>
      </c>
      <c r="D5" s="1454" t="s">
        <v>39</v>
      </c>
    </row>
    <row r="6" spans="1:4" ht="23.1" customHeight="1">
      <c r="A6" s="1455" t="s">
        <v>1313</v>
      </c>
      <c r="B6" s="1971">
        <v>409</v>
      </c>
      <c r="C6" s="1971">
        <v>2147</v>
      </c>
      <c r="D6" s="1973">
        <f>C6+B6</f>
        <v>2556</v>
      </c>
    </row>
    <row r="7" spans="1:4" ht="23.1" customHeight="1">
      <c r="A7" s="1456" t="s">
        <v>1314</v>
      </c>
      <c r="B7" s="1972"/>
      <c r="C7" s="1972"/>
      <c r="D7" s="1974"/>
    </row>
    <row r="8" spans="1:4" ht="23.1" customHeight="1">
      <c r="A8" s="1455" t="s">
        <v>1315</v>
      </c>
      <c r="B8" s="1971">
        <v>7516</v>
      </c>
      <c r="C8" s="1971">
        <v>7622</v>
      </c>
      <c r="D8" s="1973">
        <f>C8+B8</f>
        <v>15138</v>
      </c>
    </row>
    <row r="9" spans="1:4" ht="23.1" customHeight="1">
      <c r="A9" s="1456" t="s">
        <v>1316</v>
      </c>
      <c r="B9" s="1972"/>
      <c r="C9" s="1972"/>
      <c r="D9" s="1974"/>
    </row>
    <row r="10" spans="1:4" ht="23.1" customHeight="1">
      <c r="A10" s="1455" t="s">
        <v>1317</v>
      </c>
      <c r="B10" s="1971">
        <v>9512</v>
      </c>
      <c r="C10" s="1971">
        <v>5806</v>
      </c>
      <c r="D10" s="1973">
        <f>C10+B10</f>
        <v>15318</v>
      </c>
    </row>
    <row r="11" spans="1:4" ht="23.1" customHeight="1">
      <c r="A11" s="1456" t="s">
        <v>1318</v>
      </c>
      <c r="B11" s="1972"/>
      <c r="C11" s="1972"/>
      <c r="D11" s="1974"/>
    </row>
    <row r="12" spans="1:4" ht="23.1" customHeight="1">
      <c r="A12" s="1455" t="s">
        <v>560</v>
      </c>
      <c r="B12" s="1971">
        <v>12587</v>
      </c>
      <c r="C12" s="1971">
        <v>5436</v>
      </c>
      <c r="D12" s="1973">
        <f>C12+B12</f>
        <v>18023</v>
      </c>
    </row>
    <row r="13" spans="1:4" ht="23.1" customHeight="1">
      <c r="A13" s="1456" t="s">
        <v>1319</v>
      </c>
      <c r="B13" s="1972"/>
      <c r="C13" s="1972"/>
      <c r="D13" s="1974"/>
    </row>
    <row r="14" spans="1:4" ht="23.1" customHeight="1">
      <c r="A14" s="1455" t="s">
        <v>1320</v>
      </c>
      <c r="B14" s="1971">
        <v>3924</v>
      </c>
      <c r="C14" s="1971">
        <v>4247</v>
      </c>
      <c r="D14" s="1973">
        <f>C14+B14</f>
        <v>8171</v>
      </c>
    </row>
    <row r="15" spans="1:4" ht="23.1" customHeight="1">
      <c r="A15" s="1456" t="s">
        <v>1321</v>
      </c>
      <c r="B15" s="1972"/>
      <c r="C15" s="1972"/>
      <c r="D15" s="1974"/>
    </row>
    <row r="16" spans="1:4" ht="23.1" customHeight="1">
      <c r="A16" s="1455" t="s">
        <v>1322</v>
      </c>
      <c r="B16" s="1971">
        <v>190</v>
      </c>
      <c r="C16" s="1971">
        <v>1075</v>
      </c>
      <c r="D16" s="1973">
        <f>C16+B16</f>
        <v>1265</v>
      </c>
    </row>
    <row r="17" spans="1:4" ht="23.1" customHeight="1">
      <c r="A17" s="1456" t="s">
        <v>1323</v>
      </c>
      <c r="B17" s="1972"/>
      <c r="C17" s="1972"/>
      <c r="D17" s="1974"/>
    </row>
    <row r="18" spans="1:4" ht="23.1" customHeight="1">
      <c r="A18" s="1455" t="s">
        <v>1324</v>
      </c>
      <c r="B18" s="1971">
        <v>64806</v>
      </c>
      <c r="C18" s="1971">
        <v>64226</v>
      </c>
      <c r="D18" s="1973">
        <f>C18+B18</f>
        <v>129032</v>
      </c>
    </row>
    <row r="19" spans="1:4" ht="23.1" customHeight="1">
      <c r="A19" s="1456" t="s">
        <v>1325</v>
      </c>
      <c r="B19" s="1972"/>
      <c r="C19" s="1972"/>
      <c r="D19" s="1974"/>
    </row>
    <row r="20" spans="1:4" ht="23.1" customHeight="1">
      <c r="A20" s="1455" t="s">
        <v>199</v>
      </c>
      <c r="B20" s="1971">
        <v>57251</v>
      </c>
      <c r="C20" s="1971">
        <v>52659</v>
      </c>
      <c r="D20" s="1973">
        <f>C20+B20</f>
        <v>109910</v>
      </c>
    </row>
    <row r="21" spans="1:4" ht="23.1" customHeight="1">
      <c r="A21" s="1456" t="s">
        <v>1326</v>
      </c>
      <c r="B21" s="1972"/>
      <c r="C21" s="1972"/>
      <c r="D21" s="1974"/>
    </row>
    <row r="22" spans="1:4" ht="23.1" customHeight="1">
      <c r="A22" s="1457" t="s">
        <v>1327</v>
      </c>
    </row>
  </sheetData>
  <mergeCells count="24">
    <mergeCell ref="B6:B7"/>
    <mergeCell ref="C6:C7"/>
    <mergeCell ref="D6:D7"/>
    <mergeCell ref="B8:B9"/>
    <mergeCell ref="C8:C9"/>
    <mergeCell ref="D8:D9"/>
    <mergeCell ref="B10:B11"/>
    <mergeCell ref="C10:C11"/>
    <mergeCell ref="D10:D11"/>
    <mergeCell ref="B12:B13"/>
    <mergeCell ref="C12:C13"/>
    <mergeCell ref="D12:D13"/>
    <mergeCell ref="B14:B15"/>
    <mergeCell ref="C14:C15"/>
    <mergeCell ref="D14:D15"/>
    <mergeCell ref="B16:B17"/>
    <mergeCell ref="C16:C17"/>
    <mergeCell ref="D16:D17"/>
    <mergeCell ref="B18:B19"/>
    <mergeCell ref="C18:C19"/>
    <mergeCell ref="D18:D19"/>
    <mergeCell ref="B20:B21"/>
    <mergeCell ref="C20:C21"/>
    <mergeCell ref="D20:D21"/>
  </mergeCells>
  <printOptions horizontalCentered="1" verticalCentered="1"/>
  <pageMargins left="0.43307086614173229" right="0.82677165354330717" top="0.59055118110236227" bottom="0.59055118110236227" header="0.51181102362204722" footer="0.51181102362204722"/>
  <pageSetup paperSize="9" scale="69" orientation="portrait" r:id="rId1"/>
  <headerFooter alignWithMargins="0"/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:T28"/>
  <sheetViews>
    <sheetView showGridLines="0" rightToLeft="1" view="pageBreakPreview" zoomScale="60" zoomScaleNormal="100" workbookViewId="0">
      <selection activeCell="U28" sqref="U28"/>
    </sheetView>
  </sheetViews>
  <sheetFormatPr defaultColWidth="7.7109375" defaultRowHeight="15.75"/>
  <cols>
    <col min="1" max="1" width="10.42578125" style="240" customWidth="1"/>
    <col min="2" max="2" width="12.42578125" style="240" customWidth="1"/>
    <col min="3" max="3" width="11.42578125" style="240" customWidth="1"/>
    <col min="4" max="4" width="11.5703125" style="240" customWidth="1"/>
    <col min="5" max="5" width="12.28515625" style="240" customWidth="1"/>
    <col min="6" max="6" width="12.140625" style="240" customWidth="1"/>
    <col min="7" max="7" width="10.85546875" style="240" customWidth="1"/>
    <col min="8" max="9" width="11.42578125" style="240" customWidth="1"/>
    <col min="10" max="10" width="11.7109375" style="240" customWidth="1"/>
    <col min="11" max="11" width="23.28515625" style="240" customWidth="1"/>
    <col min="12" max="12" width="22.28515625" style="240" customWidth="1"/>
    <col min="13" max="13" width="7.7109375" style="481"/>
    <col min="14" max="256" width="7.7109375" style="240"/>
    <col min="257" max="257" width="10.42578125" style="240" customWidth="1"/>
    <col min="258" max="258" width="12.42578125" style="240" customWidth="1"/>
    <col min="259" max="259" width="11.42578125" style="240" customWidth="1"/>
    <col min="260" max="260" width="11.5703125" style="240" customWidth="1"/>
    <col min="261" max="261" width="12.28515625" style="240" customWidth="1"/>
    <col min="262" max="262" width="12.140625" style="240" customWidth="1"/>
    <col min="263" max="263" width="10.85546875" style="240" customWidth="1"/>
    <col min="264" max="265" width="11.42578125" style="240" customWidth="1"/>
    <col min="266" max="266" width="11.7109375" style="240" customWidth="1"/>
    <col min="267" max="267" width="23.28515625" style="240" customWidth="1"/>
    <col min="268" max="268" width="22.28515625" style="240" customWidth="1"/>
    <col min="269" max="512" width="7.7109375" style="240"/>
    <col min="513" max="513" width="10.42578125" style="240" customWidth="1"/>
    <col min="514" max="514" width="12.42578125" style="240" customWidth="1"/>
    <col min="515" max="515" width="11.42578125" style="240" customWidth="1"/>
    <col min="516" max="516" width="11.5703125" style="240" customWidth="1"/>
    <col min="517" max="517" width="12.28515625" style="240" customWidth="1"/>
    <col min="518" max="518" width="12.140625" style="240" customWidth="1"/>
    <col min="519" max="519" width="10.85546875" style="240" customWidth="1"/>
    <col min="520" max="521" width="11.42578125" style="240" customWidth="1"/>
    <col min="522" max="522" width="11.7109375" style="240" customWidth="1"/>
    <col min="523" max="523" width="23.28515625" style="240" customWidth="1"/>
    <col min="524" max="524" width="22.28515625" style="240" customWidth="1"/>
    <col min="525" max="768" width="7.7109375" style="240"/>
    <col min="769" max="769" width="10.42578125" style="240" customWidth="1"/>
    <col min="770" max="770" width="12.42578125" style="240" customWidth="1"/>
    <col min="771" max="771" width="11.42578125" style="240" customWidth="1"/>
    <col min="772" max="772" width="11.5703125" style="240" customWidth="1"/>
    <col min="773" max="773" width="12.28515625" style="240" customWidth="1"/>
    <col min="774" max="774" width="12.140625" style="240" customWidth="1"/>
    <col min="775" max="775" width="10.85546875" style="240" customWidth="1"/>
    <col min="776" max="777" width="11.42578125" style="240" customWidth="1"/>
    <col min="778" max="778" width="11.7109375" style="240" customWidth="1"/>
    <col min="779" max="779" width="23.28515625" style="240" customWidth="1"/>
    <col min="780" max="780" width="22.28515625" style="240" customWidth="1"/>
    <col min="781" max="1024" width="7.7109375" style="240"/>
    <col min="1025" max="1025" width="10.42578125" style="240" customWidth="1"/>
    <col min="1026" max="1026" width="12.42578125" style="240" customWidth="1"/>
    <col min="1027" max="1027" width="11.42578125" style="240" customWidth="1"/>
    <col min="1028" max="1028" width="11.5703125" style="240" customWidth="1"/>
    <col min="1029" max="1029" width="12.28515625" style="240" customWidth="1"/>
    <col min="1030" max="1030" width="12.140625" style="240" customWidth="1"/>
    <col min="1031" max="1031" width="10.85546875" style="240" customWidth="1"/>
    <col min="1032" max="1033" width="11.42578125" style="240" customWidth="1"/>
    <col min="1034" max="1034" width="11.7109375" style="240" customWidth="1"/>
    <col min="1035" max="1035" width="23.28515625" style="240" customWidth="1"/>
    <col min="1036" max="1036" width="22.28515625" style="240" customWidth="1"/>
    <col min="1037" max="1280" width="7.7109375" style="240"/>
    <col min="1281" max="1281" width="10.42578125" style="240" customWidth="1"/>
    <col min="1282" max="1282" width="12.42578125" style="240" customWidth="1"/>
    <col min="1283" max="1283" width="11.42578125" style="240" customWidth="1"/>
    <col min="1284" max="1284" width="11.5703125" style="240" customWidth="1"/>
    <col min="1285" max="1285" width="12.28515625" style="240" customWidth="1"/>
    <col min="1286" max="1286" width="12.140625" style="240" customWidth="1"/>
    <col min="1287" max="1287" width="10.85546875" style="240" customWidth="1"/>
    <col min="1288" max="1289" width="11.42578125" style="240" customWidth="1"/>
    <col min="1290" max="1290" width="11.7109375" style="240" customWidth="1"/>
    <col min="1291" max="1291" width="23.28515625" style="240" customWidth="1"/>
    <col min="1292" max="1292" width="22.28515625" style="240" customWidth="1"/>
    <col min="1293" max="1536" width="7.7109375" style="240"/>
    <col min="1537" max="1537" width="10.42578125" style="240" customWidth="1"/>
    <col min="1538" max="1538" width="12.42578125" style="240" customWidth="1"/>
    <col min="1539" max="1539" width="11.42578125" style="240" customWidth="1"/>
    <col min="1540" max="1540" width="11.5703125" style="240" customWidth="1"/>
    <col min="1541" max="1541" width="12.28515625" style="240" customWidth="1"/>
    <col min="1542" max="1542" width="12.140625" style="240" customWidth="1"/>
    <col min="1543" max="1543" width="10.85546875" style="240" customWidth="1"/>
    <col min="1544" max="1545" width="11.42578125" style="240" customWidth="1"/>
    <col min="1546" max="1546" width="11.7109375" style="240" customWidth="1"/>
    <col min="1547" max="1547" width="23.28515625" style="240" customWidth="1"/>
    <col min="1548" max="1548" width="22.28515625" style="240" customWidth="1"/>
    <col min="1549" max="1792" width="7.7109375" style="240"/>
    <col min="1793" max="1793" width="10.42578125" style="240" customWidth="1"/>
    <col min="1794" max="1794" width="12.42578125" style="240" customWidth="1"/>
    <col min="1795" max="1795" width="11.42578125" style="240" customWidth="1"/>
    <col min="1796" max="1796" width="11.5703125" style="240" customWidth="1"/>
    <col min="1797" max="1797" width="12.28515625" style="240" customWidth="1"/>
    <col min="1798" max="1798" width="12.140625" style="240" customWidth="1"/>
    <col min="1799" max="1799" width="10.85546875" style="240" customWidth="1"/>
    <col min="1800" max="1801" width="11.42578125" style="240" customWidth="1"/>
    <col min="1802" max="1802" width="11.7109375" style="240" customWidth="1"/>
    <col min="1803" max="1803" width="23.28515625" style="240" customWidth="1"/>
    <col min="1804" max="1804" width="22.28515625" style="240" customWidth="1"/>
    <col min="1805" max="2048" width="7.7109375" style="240"/>
    <col min="2049" max="2049" width="10.42578125" style="240" customWidth="1"/>
    <col min="2050" max="2050" width="12.42578125" style="240" customWidth="1"/>
    <col min="2051" max="2051" width="11.42578125" style="240" customWidth="1"/>
    <col min="2052" max="2052" width="11.5703125" style="240" customWidth="1"/>
    <col min="2053" max="2053" width="12.28515625" style="240" customWidth="1"/>
    <col min="2054" max="2054" width="12.140625" style="240" customWidth="1"/>
    <col min="2055" max="2055" width="10.85546875" style="240" customWidth="1"/>
    <col min="2056" max="2057" width="11.42578125" style="240" customWidth="1"/>
    <col min="2058" max="2058" width="11.7109375" style="240" customWidth="1"/>
    <col min="2059" max="2059" width="23.28515625" style="240" customWidth="1"/>
    <col min="2060" max="2060" width="22.28515625" style="240" customWidth="1"/>
    <col min="2061" max="2304" width="7.7109375" style="240"/>
    <col min="2305" max="2305" width="10.42578125" style="240" customWidth="1"/>
    <col min="2306" max="2306" width="12.42578125" style="240" customWidth="1"/>
    <col min="2307" max="2307" width="11.42578125" style="240" customWidth="1"/>
    <col min="2308" max="2308" width="11.5703125" style="240" customWidth="1"/>
    <col min="2309" max="2309" width="12.28515625" style="240" customWidth="1"/>
    <col min="2310" max="2310" width="12.140625" style="240" customWidth="1"/>
    <col min="2311" max="2311" width="10.85546875" style="240" customWidth="1"/>
    <col min="2312" max="2313" width="11.42578125" style="240" customWidth="1"/>
    <col min="2314" max="2314" width="11.7109375" style="240" customWidth="1"/>
    <col min="2315" max="2315" width="23.28515625" style="240" customWidth="1"/>
    <col min="2316" max="2316" width="22.28515625" style="240" customWidth="1"/>
    <col min="2317" max="2560" width="7.7109375" style="240"/>
    <col min="2561" max="2561" width="10.42578125" style="240" customWidth="1"/>
    <col min="2562" max="2562" width="12.42578125" style="240" customWidth="1"/>
    <col min="2563" max="2563" width="11.42578125" style="240" customWidth="1"/>
    <col min="2564" max="2564" width="11.5703125" style="240" customWidth="1"/>
    <col min="2565" max="2565" width="12.28515625" style="240" customWidth="1"/>
    <col min="2566" max="2566" width="12.140625" style="240" customWidth="1"/>
    <col min="2567" max="2567" width="10.85546875" style="240" customWidth="1"/>
    <col min="2568" max="2569" width="11.42578125" style="240" customWidth="1"/>
    <col min="2570" max="2570" width="11.7109375" style="240" customWidth="1"/>
    <col min="2571" max="2571" width="23.28515625" style="240" customWidth="1"/>
    <col min="2572" max="2572" width="22.28515625" style="240" customWidth="1"/>
    <col min="2573" max="2816" width="7.7109375" style="240"/>
    <col min="2817" max="2817" width="10.42578125" style="240" customWidth="1"/>
    <col min="2818" max="2818" width="12.42578125" style="240" customWidth="1"/>
    <col min="2819" max="2819" width="11.42578125" style="240" customWidth="1"/>
    <col min="2820" max="2820" width="11.5703125" style="240" customWidth="1"/>
    <col min="2821" max="2821" width="12.28515625" style="240" customWidth="1"/>
    <col min="2822" max="2822" width="12.140625" style="240" customWidth="1"/>
    <col min="2823" max="2823" width="10.85546875" style="240" customWidth="1"/>
    <col min="2824" max="2825" width="11.42578125" style="240" customWidth="1"/>
    <col min="2826" max="2826" width="11.7109375" style="240" customWidth="1"/>
    <col min="2827" max="2827" width="23.28515625" style="240" customWidth="1"/>
    <col min="2828" max="2828" width="22.28515625" style="240" customWidth="1"/>
    <col min="2829" max="3072" width="7.7109375" style="240"/>
    <col min="3073" max="3073" width="10.42578125" style="240" customWidth="1"/>
    <col min="3074" max="3074" width="12.42578125" style="240" customWidth="1"/>
    <col min="3075" max="3075" width="11.42578125" style="240" customWidth="1"/>
    <col min="3076" max="3076" width="11.5703125" style="240" customWidth="1"/>
    <col min="3077" max="3077" width="12.28515625" style="240" customWidth="1"/>
    <col min="3078" max="3078" width="12.140625" style="240" customWidth="1"/>
    <col min="3079" max="3079" width="10.85546875" style="240" customWidth="1"/>
    <col min="3080" max="3081" width="11.42578125" style="240" customWidth="1"/>
    <col min="3082" max="3082" width="11.7109375" style="240" customWidth="1"/>
    <col min="3083" max="3083" width="23.28515625" style="240" customWidth="1"/>
    <col min="3084" max="3084" width="22.28515625" style="240" customWidth="1"/>
    <col min="3085" max="3328" width="7.7109375" style="240"/>
    <col min="3329" max="3329" width="10.42578125" style="240" customWidth="1"/>
    <col min="3330" max="3330" width="12.42578125" style="240" customWidth="1"/>
    <col min="3331" max="3331" width="11.42578125" style="240" customWidth="1"/>
    <col min="3332" max="3332" width="11.5703125" style="240" customWidth="1"/>
    <col min="3333" max="3333" width="12.28515625" style="240" customWidth="1"/>
    <col min="3334" max="3334" width="12.140625" style="240" customWidth="1"/>
    <col min="3335" max="3335" width="10.85546875" style="240" customWidth="1"/>
    <col min="3336" max="3337" width="11.42578125" style="240" customWidth="1"/>
    <col min="3338" max="3338" width="11.7109375" style="240" customWidth="1"/>
    <col min="3339" max="3339" width="23.28515625" style="240" customWidth="1"/>
    <col min="3340" max="3340" width="22.28515625" style="240" customWidth="1"/>
    <col min="3341" max="3584" width="7.7109375" style="240"/>
    <col min="3585" max="3585" width="10.42578125" style="240" customWidth="1"/>
    <col min="3586" max="3586" width="12.42578125" style="240" customWidth="1"/>
    <col min="3587" max="3587" width="11.42578125" style="240" customWidth="1"/>
    <col min="3588" max="3588" width="11.5703125" style="240" customWidth="1"/>
    <col min="3589" max="3589" width="12.28515625" style="240" customWidth="1"/>
    <col min="3590" max="3590" width="12.140625" style="240" customWidth="1"/>
    <col min="3591" max="3591" width="10.85546875" style="240" customWidth="1"/>
    <col min="3592" max="3593" width="11.42578125" style="240" customWidth="1"/>
    <col min="3594" max="3594" width="11.7109375" style="240" customWidth="1"/>
    <col min="3595" max="3595" width="23.28515625" style="240" customWidth="1"/>
    <col min="3596" max="3596" width="22.28515625" style="240" customWidth="1"/>
    <col min="3597" max="3840" width="7.7109375" style="240"/>
    <col min="3841" max="3841" width="10.42578125" style="240" customWidth="1"/>
    <col min="3842" max="3842" width="12.42578125" style="240" customWidth="1"/>
    <col min="3843" max="3843" width="11.42578125" style="240" customWidth="1"/>
    <col min="3844" max="3844" width="11.5703125" style="240" customWidth="1"/>
    <col min="3845" max="3845" width="12.28515625" style="240" customWidth="1"/>
    <col min="3846" max="3846" width="12.140625" style="240" customWidth="1"/>
    <col min="3847" max="3847" width="10.85546875" style="240" customWidth="1"/>
    <col min="3848" max="3849" width="11.42578125" style="240" customWidth="1"/>
    <col min="3850" max="3850" width="11.7109375" style="240" customWidth="1"/>
    <col min="3851" max="3851" width="23.28515625" style="240" customWidth="1"/>
    <col min="3852" max="3852" width="22.28515625" style="240" customWidth="1"/>
    <col min="3853" max="4096" width="7.7109375" style="240"/>
    <col min="4097" max="4097" width="10.42578125" style="240" customWidth="1"/>
    <col min="4098" max="4098" width="12.42578125" style="240" customWidth="1"/>
    <col min="4099" max="4099" width="11.42578125" style="240" customWidth="1"/>
    <col min="4100" max="4100" width="11.5703125" style="240" customWidth="1"/>
    <col min="4101" max="4101" width="12.28515625" style="240" customWidth="1"/>
    <col min="4102" max="4102" width="12.140625" style="240" customWidth="1"/>
    <col min="4103" max="4103" width="10.85546875" style="240" customWidth="1"/>
    <col min="4104" max="4105" width="11.42578125" style="240" customWidth="1"/>
    <col min="4106" max="4106" width="11.7109375" style="240" customWidth="1"/>
    <col min="4107" max="4107" width="23.28515625" style="240" customWidth="1"/>
    <col min="4108" max="4108" width="22.28515625" style="240" customWidth="1"/>
    <col min="4109" max="4352" width="7.7109375" style="240"/>
    <col min="4353" max="4353" width="10.42578125" style="240" customWidth="1"/>
    <col min="4354" max="4354" width="12.42578125" style="240" customWidth="1"/>
    <col min="4355" max="4355" width="11.42578125" style="240" customWidth="1"/>
    <col min="4356" max="4356" width="11.5703125" style="240" customWidth="1"/>
    <col min="4357" max="4357" width="12.28515625" style="240" customWidth="1"/>
    <col min="4358" max="4358" width="12.140625" style="240" customWidth="1"/>
    <col min="4359" max="4359" width="10.85546875" style="240" customWidth="1"/>
    <col min="4360" max="4361" width="11.42578125" style="240" customWidth="1"/>
    <col min="4362" max="4362" width="11.7109375" style="240" customWidth="1"/>
    <col min="4363" max="4363" width="23.28515625" style="240" customWidth="1"/>
    <col min="4364" max="4364" width="22.28515625" style="240" customWidth="1"/>
    <col min="4365" max="4608" width="7.7109375" style="240"/>
    <col min="4609" max="4609" width="10.42578125" style="240" customWidth="1"/>
    <col min="4610" max="4610" width="12.42578125" style="240" customWidth="1"/>
    <col min="4611" max="4611" width="11.42578125" style="240" customWidth="1"/>
    <col min="4612" max="4612" width="11.5703125" style="240" customWidth="1"/>
    <col min="4613" max="4613" width="12.28515625" style="240" customWidth="1"/>
    <col min="4614" max="4614" width="12.140625" style="240" customWidth="1"/>
    <col min="4615" max="4615" width="10.85546875" style="240" customWidth="1"/>
    <col min="4616" max="4617" width="11.42578125" style="240" customWidth="1"/>
    <col min="4618" max="4618" width="11.7109375" style="240" customWidth="1"/>
    <col min="4619" max="4619" width="23.28515625" style="240" customWidth="1"/>
    <col min="4620" max="4620" width="22.28515625" style="240" customWidth="1"/>
    <col min="4621" max="4864" width="7.7109375" style="240"/>
    <col min="4865" max="4865" width="10.42578125" style="240" customWidth="1"/>
    <col min="4866" max="4866" width="12.42578125" style="240" customWidth="1"/>
    <col min="4867" max="4867" width="11.42578125" style="240" customWidth="1"/>
    <col min="4868" max="4868" width="11.5703125" style="240" customWidth="1"/>
    <col min="4869" max="4869" width="12.28515625" style="240" customWidth="1"/>
    <col min="4870" max="4870" width="12.140625" style="240" customWidth="1"/>
    <col min="4871" max="4871" width="10.85546875" style="240" customWidth="1"/>
    <col min="4872" max="4873" width="11.42578125" style="240" customWidth="1"/>
    <col min="4874" max="4874" width="11.7109375" style="240" customWidth="1"/>
    <col min="4875" max="4875" width="23.28515625" style="240" customWidth="1"/>
    <col min="4876" max="4876" width="22.28515625" style="240" customWidth="1"/>
    <col min="4877" max="5120" width="7.7109375" style="240"/>
    <col min="5121" max="5121" width="10.42578125" style="240" customWidth="1"/>
    <col min="5122" max="5122" width="12.42578125" style="240" customWidth="1"/>
    <col min="5123" max="5123" width="11.42578125" style="240" customWidth="1"/>
    <col min="5124" max="5124" width="11.5703125" style="240" customWidth="1"/>
    <col min="5125" max="5125" width="12.28515625" style="240" customWidth="1"/>
    <col min="5126" max="5126" width="12.140625" style="240" customWidth="1"/>
    <col min="5127" max="5127" width="10.85546875" style="240" customWidth="1"/>
    <col min="5128" max="5129" width="11.42578125" style="240" customWidth="1"/>
    <col min="5130" max="5130" width="11.7109375" style="240" customWidth="1"/>
    <col min="5131" max="5131" width="23.28515625" style="240" customWidth="1"/>
    <col min="5132" max="5132" width="22.28515625" style="240" customWidth="1"/>
    <col min="5133" max="5376" width="7.7109375" style="240"/>
    <col min="5377" max="5377" width="10.42578125" style="240" customWidth="1"/>
    <col min="5378" max="5378" width="12.42578125" style="240" customWidth="1"/>
    <col min="5379" max="5379" width="11.42578125" style="240" customWidth="1"/>
    <col min="5380" max="5380" width="11.5703125" style="240" customWidth="1"/>
    <col min="5381" max="5381" width="12.28515625" style="240" customWidth="1"/>
    <col min="5382" max="5382" width="12.140625" style="240" customWidth="1"/>
    <col min="5383" max="5383" width="10.85546875" style="240" customWidth="1"/>
    <col min="5384" max="5385" width="11.42578125" style="240" customWidth="1"/>
    <col min="5386" max="5386" width="11.7109375" style="240" customWidth="1"/>
    <col min="5387" max="5387" width="23.28515625" style="240" customWidth="1"/>
    <col min="5388" max="5388" width="22.28515625" style="240" customWidth="1"/>
    <col min="5389" max="5632" width="7.7109375" style="240"/>
    <col min="5633" max="5633" width="10.42578125" style="240" customWidth="1"/>
    <col min="5634" max="5634" width="12.42578125" style="240" customWidth="1"/>
    <col min="5635" max="5635" width="11.42578125" style="240" customWidth="1"/>
    <col min="5636" max="5636" width="11.5703125" style="240" customWidth="1"/>
    <col min="5637" max="5637" width="12.28515625" style="240" customWidth="1"/>
    <col min="5638" max="5638" width="12.140625" style="240" customWidth="1"/>
    <col min="5639" max="5639" width="10.85546875" style="240" customWidth="1"/>
    <col min="5640" max="5641" width="11.42578125" style="240" customWidth="1"/>
    <col min="5642" max="5642" width="11.7109375" style="240" customWidth="1"/>
    <col min="5643" max="5643" width="23.28515625" style="240" customWidth="1"/>
    <col min="5644" max="5644" width="22.28515625" style="240" customWidth="1"/>
    <col min="5645" max="5888" width="7.7109375" style="240"/>
    <col min="5889" max="5889" width="10.42578125" style="240" customWidth="1"/>
    <col min="5890" max="5890" width="12.42578125" style="240" customWidth="1"/>
    <col min="5891" max="5891" width="11.42578125" style="240" customWidth="1"/>
    <col min="5892" max="5892" width="11.5703125" style="240" customWidth="1"/>
    <col min="5893" max="5893" width="12.28515625" style="240" customWidth="1"/>
    <col min="5894" max="5894" width="12.140625" style="240" customWidth="1"/>
    <col min="5895" max="5895" width="10.85546875" style="240" customWidth="1"/>
    <col min="5896" max="5897" width="11.42578125" style="240" customWidth="1"/>
    <col min="5898" max="5898" width="11.7109375" style="240" customWidth="1"/>
    <col min="5899" max="5899" width="23.28515625" style="240" customWidth="1"/>
    <col min="5900" max="5900" width="22.28515625" style="240" customWidth="1"/>
    <col min="5901" max="6144" width="7.7109375" style="240"/>
    <col min="6145" max="6145" width="10.42578125" style="240" customWidth="1"/>
    <col min="6146" max="6146" width="12.42578125" style="240" customWidth="1"/>
    <col min="6147" max="6147" width="11.42578125" style="240" customWidth="1"/>
    <col min="6148" max="6148" width="11.5703125" style="240" customWidth="1"/>
    <col min="6149" max="6149" width="12.28515625" style="240" customWidth="1"/>
    <col min="6150" max="6150" width="12.140625" style="240" customWidth="1"/>
    <col min="6151" max="6151" width="10.85546875" style="240" customWidth="1"/>
    <col min="6152" max="6153" width="11.42578125" style="240" customWidth="1"/>
    <col min="6154" max="6154" width="11.7109375" style="240" customWidth="1"/>
    <col min="6155" max="6155" width="23.28515625" style="240" customWidth="1"/>
    <col min="6156" max="6156" width="22.28515625" style="240" customWidth="1"/>
    <col min="6157" max="6400" width="7.7109375" style="240"/>
    <col min="6401" max="6401" width="10.42578125" style="240" customWidth="1"/>
    <col min="6402" max="6402" width="12.42578125" style="240" customWidth="1"/>
    <col min="6403" max="6403" width="11.42578125" style="240" customWidth="1"/>
    <col min="6404" max="6404" width="11.5703125" style="240" customWidth="1"/>
    <col min="6405" max="6405" width="12.28515625" style="240" customWidth="1"/>
    <col min="6406" max="6406" width="12.140625" style="240" customWidth="1"/>
    <col min="6407" max="6407" width="10.85546875" style="240" customWidth="1"/>
    <col min="6408" max="6409" width="11.42578125" style="240" customWidth="1"/>
    <col min="6410" max="6410" width="11.7109375" style="240" customWidth="1"/>
    <col min="6411" max="6411" width="23.28515625" style="240" customWidth="1"/>
    <col min="6412" max="6412" width="22.28515625" style="240" customWidth="1"/>
    <col min="6413" max="6656" width="7.7109375" style="240"/>
    <col min="6657" max="6657" width="10.42578125" style="240" customWidth="1"/>
    <col min="6658" max="6658" width="12.42578125" style="240" customWidth="1"/>
    <col min="6659" max="6659" width="11.42578125" style="240" customWidth="1"/>
    <col min="6660" max="6660" width="11.5703125" style="240" customWidth="1"/>
    <col min="6661" max="6661" width="12.28515625" style="240" customWidth="1"/>
    <col min="6662" max="6662" width="12.140625" style="240" customWidth="1"/>
    <col min="6663" max="6663" width="10.85546875" style="240" customWidth="1"/>
    <col min="6664" max="6665" width="11.42578125" style="240" customWidth="1"/>
    <col min="6666" max="6666" width="11.7109375" style="240" customWidth="1"/>
    <col min="6667" max="6667" width="23.28515625" style="240" customWidth="1"/>
    <col min="6668" max="6668" width="22.28515625" style="240" customWidth="1"/>
    <col min="6669" max="6912" width="7.7109375" style="240"/>
    <col min="6913" max="6913" width="10.42578125" style="240" customWidth="1"/>
    <col min="6914" max="6914" width="12.42578125" style="240" customWidth="1"/>
    <col min="6915" max="6915" width="11.42578125" style="240" customWidth="1"/>
    <col min="6916" max="6916" width="11.5703125" style="240" customWidth="1"/>
    <col min="6917" max="6917" width="12.28515625" style="240" customWidth="1"/>
    <col min="6918" max="6918" width="12.140625" style="240" customWidth="1"/>
    <col min="6919" max="6919" width="10.85546875" style="240" customWidth="1"/>
    <col min="6920" max="6921" width="11.42578125" style="240" customWidth="1"/>
    <col min="6922" max="6922" width="11.7109375" style="240" customWidth="1"/>
    <col min="6923" max="6923" width="23.28515625" style="240" customWidth="1"/>
    <col min="6924" max="6924" width="22.28515625" style="240" customWidth="1"/>
    <col min="6925" max="7168" width="7.7109375" style="240"/>
    <col min="7169" max="7169" width="10.42578125" style="240" customWidth="1"/>
    <col min="7170" max="7170" width="12.42578125" style="240" customWidth="1"/>
    <col min="7171" max="7171" width="11.42578125" style="240" customWidth="1"/>
    <col min="7172" max="7172" width="11.5703125" style="240" customWidth="1"/>
    <col min="7173" max="7173" width="12.28515625" style="240" customWidth="1"/>
    <col min="7174" max="7174" width="12.140625" style="240" customWidth="1"/>
    <col min="7175" max="7175" width="10.85546875" style="240" customWidth="1"/>
    <col min="7176" max="7177" width="11.42578125" style="240" customWidth="1"/>
    <col min="7178" max="7178" width="11.7109375" style="240" customWidth="1"/>
    <col min="7179" max="7179" width="23.28515625" style="240" customWidth="1"/>
    <col min="7180" max="7180" width="22.28515625" style="240" customWidth="1"/>
    <col min="7181" max="7424" width="7.7109375" style="240"/>
    <col min="7425" max="7425" width="10.42578125" style="240" customWidth="1"/>
    <col min="7426" max="7426" width="12.42578125" style="240" customWidth="1"/>
    <col min="7427" max="7427" width="11.42578125" style="240" customWidth="1"/>
    <col min="7428" max="7428" width="11.5703125" style="240" customWidth="1"/>
    <col min="7429" max="7429" width="12.28515625" style="240" customWidth="1"/>
    <col min="7430" max="7430" width="12.140625" style="240" customWidth="1"/>
    <col min="7431" max="7431" width="10.85546875" style="240" customWidth="1"/>
    <col min="7432" max="7433" width="11.42578125" style="240" customWidth="1"/>
    <col min="7434" max="7434" width="11.7109375" style="240" customWidth="1"/>
    <col min="7435" max="7435" width="23.28515625" style="240" customWidth="1"/>
    <col min="7436" max="7436" width="22.28515625" style="240" customWidth="1"/>
    <col min="7437" max="7680" width="7.7109375" style="240"/>
    <col min="7681" max="7681" width="10.42578125" style="240" customWidth="1"/>
    <col min="7682" max="7682" width="12.42578125" style="240" customWidth="1"/>
    <col min="7683" max="7683" width="11.42578125" style="240" customWidth="1"/>
    <col min="7684" max="7684" width="11.5703125" style="240" customWidth="1"/>
    <col min="7685" max="7685" width="12.28515625" style="240" customWidth="1"/>
    <col min="7686" max="7686" width="12.140625" style="240" customWidth="1"/>
    <col min="7687" max="7687" width="10.85546875" style="240" customWidth="1"/>
    <col min="7688" max="7689" width="11.42578125" style="240" customWidth="1"/>
    <col min="7690" max="7690" width="11.7109375" style="240" customWidth="1"/>
    <col min="7691" max="7691" width="23.28515625" style="240" customWidth="1"/>
    <col min="7692" max="7692" width="22.28515625" style="240" customWidth="1"/>
    <col min="7693" max="7936" width="7.7109375" style="240"/>
    <col min="7937" max="7937" width="10.42578125" style="240" customWidth="1"/>
    <col min="7938" max="7938" width="12.42578125" style="240" customWidth="1"/>
    <col min="7939" max="7939" width="11.42578125" style="240" customWidth="1"/>
    <col min="7940" max="7940" width="11.5703125" style="240" customWidth="1"/>
    <col min="7941" max="7941" width="12.28515625" style="240" customWidth="1"/>
    <col min="7942" max="7942" width="12.140625" style="240" customWidth="1"/>
    <col min="7943" max="7943" width="10.85546875" style="240" customWidth="1"/>
    <col min="7944" max="7945" width="11.42578125" style="240" customWidth="1"/>
    <col min="7946" max="7946" width="11.7109375" style="240" customWidth="1"/>
    <col min="7947" max="7947" width="23.28515625" style="240" customWidth="1"/>
    <col min="7948" max="7948" width="22.28515625" style="240" customWidth="1"/>
    <col min="7949" max="8192" width="7.7109375" style="240"/>
    <col min="8193" max="8193" width="10.42578125" style="240" customWidth="1"/>
    <col min="8194" max="8194" width="12.42578125" style="240" customWidth="1"/>
    <col min="8195" max="8195" width="11.42578125" style="240" customWidth="1"/>
    <col min="8196" max="8196" width="11.5703125" style="240" customWidth="1"/>
    <col min="8197" max="8197" width="12.28515625" style="240" customWidth="1"/>
    <col min="8198" max="8198" width="12.140625" style="240" customWidth="1"/>
    <col min="8199" max="8199" width="10.85546875" style="240" customWidth="1"/>
    <col min="8200" max="8201" width="11.42578125" style="240" customWidth="1"/>
    <col min="8202" max="8202" width="11.7109375" style="240" customWidth="1"/>
    <col min="8203" max="8203" width="23.28515625" style="240" customWidth="1"/>
    <col min="8204" max="8204" width="22.28515625" style="240" customWidth="1"/>
    <col min="8205" max="8448" width="7.7109375" style="240"/>
    <col min="8449" max="8449" width="10.42578125" style="240" customWidth="1"/>
    <col min="8450" max="8450" width="12.42578125" style="240" customWidth="1"/>
    <col min="8451" max="8451" width="11.42578125" style="240" customWidth="1"/>
    <col min="8452" max="8452" width="11.5703125" style="240" customWidth="1"/>
    <col min="8453" max="8453" width="12.28515625" style="240" customWidth="1"/>
    <col min="8454" max="8454" width="12.140625" style="240" customWidth="1"/>
    <col min="8455" max="8455" width="10.85546875" style="240" customWidth="1"/>
    <col min="8456" max="8457" width="11.42578125" style="240" customWidth="1"/>
    <col min="8458" max="8458" width="11.7109375" style="240" customWidth="1"/>
    <col min="8459" max="8459" width="23.28515625" style="240" customWidth="1"/>
    <col min="8460" max="8460" width="22.28515625" style="240" customWidth="1"/>
    <col min="8461" max="8704" width="7.7109375" style="240"/>
    <col min="8705" max="8705" width="10.42578125" style="240" customWidth="1"/>
    <col min="8706" max="8706" width="12.42578125" style="240" customWidth="1"/>
    <col min="8707" max="8707" width="11.42578125" style="240" customWidth="1"/>
    <col min="8708" max="8708" width="11.5703125" style="240" customWidth="1"/>
    <col min="8709" max="8709" width="12.28515625" style="240" customWidth="1"/>
    <col min="8710" max="8710" width="12.140625" style="240" customWidth="1"/>
    <col min="8711" max="8711" width="10.85546875" style="240" customWidth="1"/>
    <col min="8712" max="8713" width="11.42578125" style="240" customWidth="1"/>
    <col min="8714" max="8714" width="11.7109375" style="240" customWidth="1"/>
    <col min="8715" max="8715" width="23.28515625" style="240" customWidth="1"/>
    <col min="8716" max="8716" width="22.28515625" style="240" customWidth="1"/>
    <col min="8717" max="8960" width="7.7109375" style="240"/>
    <col min="8961" max="8961" width="10.42578125" style="240" customWidth="1"/>
    <col min="8962" max="8962" width="12.42578125" style="240" customWidth="1"/>
    <col min="8963" max="8963" width="11.42578125" style="240" customWidth="1"/>
    <col min="8964" max="8964" width="11.5703125" style="240" customWidth="1"/>
    <col min="8965" max="8965" width="12.28515625" style="240" customWidth="1"/>
    <col min="8966" max="8966" width="12.140625" style="240" customWidth="1"/>
    <col min="8967" max="8967" width="10.85546875" style="240" customWidth="1"/>
    <col min="8968" max="8969" width="11.42578125" style="240" customWidth="1"/>
    <col min="8970" max="8970" width="11.7109375" style="240" customWidth="1"/>
    <col min="8971" max="8971" width="23.28515625" style="240" customWidth="1"/>
    <col min="8972" max="8972" width="22.28515625" style="240" customWidth="1"/>
    <col min="8973" max="9216" width="7.7109375" style="240"/>
    <col min="9217" max="9217" width="10.42578125" style="240" customWidth="1"/>
    <col min="9218" max="9218" width="12.42578125" style="240" customWidth="1"/>
    <col min="9219" max="9219" width="11.42578125" style="240" customWidth="1"/>
    <col min="9220" max="9220" width="11.5703125" style="240" customWidth="1"/>
    <col min="9221" max="9221" width="12.28515625" style="240" customWidth="1"/>
    <col min="9222" max="9222" width="12.140625" style="240" customWidth="1"/>
    <col min="9223" max="9223" width="10.85546875" style="240" customWidth="1"/>
    <col min="9224" max="9225" width="11.42578125" style="240" customWidth="1"/>
    <col min="9226" max="9226" width="11.7109375" style="240" customWidth="1"/>
    <col min="9227" max="9227" width="23.28515625" style="240" customWidth="1"/>
    <col min="9228" max="9228" width="22.28515625" style="240" customWidth="1"/>
    <col min="9229" max="9472" width="7.7109375" style="240"/>
    <col min="9473" max="9473" width="10.42578125" style="240" customWidth="1"/>
    <col min="9474" max="9474" width="12.42578125" style="240" customWidth="1"/>
    <col min="9475" max="9475" width="11.42578125" style="240" customWidth="1"/>
    <col min="9476" max="9476" width="11.5703125" style="240" customWidth="1"/>
    <col min="9477" max="9477" width="12.28515625" style="240" customWidth="1"/>
    <col min="9478" max="9478" width="12.140625" style="240" customWidth="1"/>
    <col min="9479" max="9479" width="10.85546875" style="240" customWidth="1"/>
    <col min="9480" max="9481" width="11.42578125" style="240" customWidth="1"/>
    <col min="9482" max="9482" width="11.7109375" style="240" customWidth="1"/>
    <col min="9483" max="9483" width="23.28515625" style="240" customWidth="1"/>
    <col min="9484" max="9484" width="22.28515625" style="240" customWidth="1"/>
    <col min="9485" max="9728" width="7.7109375" style="240"/>
    <col min="9729" max="9729" width="10.42578125" style="240" customWidth="1"/>
    <col min="9730" max="9730" width="12.42578125" style="240" customWidth="1"/>
    <col min="9731" max="9731" width="11.42578125" style="240" customWidth="1"/>
    <col min="9732" max="9732" width="11.5703125" style="240" customWidth="1"/>
    <col min="9733" max="9733" width="12.28515625" style="240" customWidth="1"/>
    <col min="9734" max="9734" width="12.140625" style="240" customWidth="1"/>
    <col min="9735" max="9735" width="10.85546875" style="240" customWidth="1"/>
    <col min="9736" max="9737" width="11.42578125" style="240" customWidth="1"/>
    <col min="9738" max="9738" width="11.7109375" style="240" customWidth="1"/>
    <col min="9739" max="9739" width="23.28515625" style="240" customWidth="1"/>
    <col min="9740" max="9740" width="22.28515625" style="240" customWidth="1"/>
    <col min="9741" max="9984" width="7.7109375" style="240"/>
    <col min="9985" max="9985" width="10.42578125" style="240" customWidth="1"/>
    <col min="9986" max="9986" width="12.42578125" style="240" customWidth="1"/>
    <col min="9987" max="9987" width="11.42578125" style="240" customWidth="1"/>
    <col min="9988" max="9988" width="11.5703125" style="240" customWidth="1"/>
    <col min="9989" max="9989" width="12.28515625" style="240" customWidth="1"/>
    <col min="9990" max="9990" width="12.140625" style="240" customWidth="1"/>
    <col min="9991" max="9991" width="10.85546875" style="240" customWidth="1"/>
    <col min="9992" max="9993" width="11.42578125" style="240" customWidth="1"/>
    <col min="9994" max="9994" width="11.7109375" style="240" customWidth="1"/>
    <col min="9995" max="9995" width="23.28515625" style="240" customWidth="1"/>
    <col min="9996" max="9996" width="22.28515625" style="240" customWidth="1"/>
    <col min="9997" max="10240" width="7.7109375" style="240"/>
    <col min="10241" max="10241" width="10.42578125" style="240" customWidth="1"/>
    <col min="10242" max="10242" width="12.42578125" style="240" customWidth="1"/>
    <col min="10243" max="10243" width="11.42578125" style="240" customWidth="1"/>
    <col min="10244" max="10244" width="11.5703125" style="240" customWidth="1"/>
    <col min="10245" max="10245" width="12.28515625" style="240" customWidth="1"/>
    <col min="10246" max="10246" width="12.140625" style="240" customWidth="1"/>
    <col min="10247" max="10247" width="10.85546875" style="240" customWidth="1"/>
    <col min="10248" max="10249" width="11.42578125" style="240" customWidth="1"/>
    <col min="10250" max="10250" width="11.7109375" style="240" customWidth="1"/>
    <col min="10251" max="10251" width="23.28515625" style="240" customWidth="1"/>
    <col min="10252" max="10252" width="22.28515625" style="240" customWidth="1"/>
    <col min="10253" max="10496" width="7.7109375" style="240"/>
    <col min="10497" max="10497" width="10.42578125" style="240" customWidth="1"/>
    <col min="10498" max="10498" width="12.42578125" style="240" customWidth="1"/>
    <col min="10499" max="10499" width="11.42578125" style="240" customWidth="1"/>
    <col min="10500" max="10500" width="11.5703125" style="240" customWidth="1"/>
    <col min="10501" max="10501" width="12.28515625" style="240" customWidth="1"/>
    <col min="10502" max="10502" width="12.140625" style="240" customWidth="1"/>
    <col min="10503" max="10503" width="10.85546875" style="240" customWidth="1"/>
    <col min="10504" max="10505" width="11.42578125" style="240" customWidth="1"/>
    <col min="10506" max="10506" width="11.7109375" style="240" customWidth="1"/>
    <col min="10507" max="10507" width="23.28515625" style="240" customWidth="1"/>
    <col min="10508" max="10508" width="22.28515625" style="240" customWidth="1"/>
    <col min="10509" max="10752" width="7.7109375" style="240"/>
    <col min="10753" max="10753" width="10.42578125" style="240" customWidth="1"/>
    <col min="10754" max="10754" width="12.42578125" style="240" customWidth="1"/>
    <col min="10755" max="10755" width="11.42578125" style="240" customWidth="1"/>
    <col min="10756" max="10756" width="11.5703125" style="240" customWidth="1"/>
    <col min="10757" max="10757" width="12.28515625" style="240" customWidth="1"/>
    <col min="10758" max="10758" width="12.140625" style="240" customWidth="1"/>
    <col min="10759" max="10759" width="10.85546875" style="240" customWidth="1"/>
    <col min="10760" max="10761" width="11.42578125" style="240" customWidth="1"/>
    <col min="10762" max="10762" width="11.7109375" style="240" customWidth="1"/>
    <col min="10763" max="10763" width="23.28515625" style="240" customWidth="1"/>
    <col min="10764" max="10764" width="22.28515625" style="240" customWidth="1"/>
    <col min="10765" max="11008" width="7.7109375" style="240"/>
    <col min="11009" max="11009" width="10.42578125" style="240" customWidth="1"/>
    <col min="11010" max="11010" width="12.42578125" style="240" customWidth="1"/>
    <col min="11011" max="11011" width="11.42578125" style="240" customWidth="1"/>
    <col min="11012" max="11012" width="11.5703125" style="240" customWidth="1"/>
    <col min="11013" max="11013" width="12.28515625" style="240" customWidth="1"/>
    <col min="11014" max="11014" width="12.140625" style="240" customWidth="1"/>
    <col min="11015" max="11015" width="10.85546875" style="240" customWidth="1"/>
    <col min="11016" max="11017" width="11.42578125" style="240" customWidth="1"/>
    <col min="11018" max="11018" width="11.7109375" style="240" customWidth="1"/>
    <col min="11019" max="11019" width="23.28515625" style="240" customWidth="1"/>
    <col min="11020" max="11020" width="22.28515625" style="240" customWidth="1"/>
    <col min="11021" max="11264" width="7.7109375" style="240"/>
    <col min="11265" max="11265" width="10.42578125" style="240" customWidth="1"/>
    <col min="11266" max="11266" width="12.42578125" style="240" customWidth="1"/>
    <col min="11267" max="11267" width="11.42578125" style="240" customWidth="1"/>
    <col min="11268" max="11268" width="11.5703125" style="240" customWidth="1"/>
    <col min="11269" max="11269" width="12.28515625" style="240" customWidth="1"/>
    <col min="11270" max="11270" width="12.140625" style="240" customWidth="1"/>
    <col min="11271" max="11271" width="10.85546875" style="240" customWidth="1"/>
    <col min="11272" max="11273" width="11.42578125" style="240" customWidth="1"/>
    <col min="11274" max="11274" width="11.7109375" style="240" customWidth="1"/>
    <col min="11275" max="11275" width="23.28515625" style="240" customWidth="1"/>
    <col min="11276" max="11276" width="22.28515625" style="240" customWidth="1"/>
    <col min="11277" max="11520" width="7.7109375" style="240"/>
    <col min="11521" max="11521" width="10.42578125" style="240" customWidth="1"/>
    <col min="11522" max="11522" width="12.42578125" style="240" customWidth="1"/>
    <col min="11523" max="11523" width="11.42578125" style="240" customWidth="1"/>
    <col min="11524" max="11524" width="11.5703125" style="240" customWidth="1"/>
    <col min="11525" max="11525" width="12.28515625" style="240" customWidth="1"/>
    <col min="11526" max="11526" width="12.140625" style="240" customWidth="1"/>
    <col min="11527" max="11527" width="10.85546875" style="240" customWidth="1"/>
    <col min="11528" max="11529" width="11.42578125" style="240" customWidth="1"/>
    <col min="11530" max="11530" width="11.7109375" style="240" customWidth="1"/>
    <col min="11531" max="11531" width="23.28515625" style="240" customWidth="1"/>
    <col min="11532" max="11532" width="22.28515625" style="240" customWidth="1"/>
    <col min="11533" max="11776" width="7.7109375" style="240"/>
    <col min="11777" max="11777" width="10.42578125" style="240" customWidth="1"/>
    <col min="11778" max="11778" width="12.42578125" style="240" customWidth="1"/>
    <col min="11779" max="11779" width="11.42578125" style="240" customWidth="1"/>
    <col min="11780" max="11780" width="11.5703125" style="240" customWidth="1"/>
    <col min="11781" max="11781" width="12.28515625" style="240" customWidth="1"/>
    <col min="11782" max="11782" width="12.140625" style="240" customWidth="1"/>
    <col min="11783" max="11783" width="10.85546875" style="240" customWidth="1"/>
    <col min="11784" max="11785" width="11.42578125" style="240" customWidth="1"/>
    <col min="11786" max="11786" width="11.7109375" style="240" customWidth="1"/>
    <col min="11787" max="11787" width="23.28515625" style="240" customWidth="1"/>
    <col min="11788" max="11788" width="22.28515625" style="240" customWidth="1"/>
    <col min="11789" max="12032" width="7.7109375" style="240"/>
    <col min="12033" max="12033" width="10.42578125" style="240" customWidth="1"/>
    <col min="12034" max="12034" width="12.42578125" style="240" customWidth="1"/>
    <col min="12035" max="12035" width="11.42578125" style="240" customWidth="1"/>
    <col min="12036" max="12036" width="11.5703125" style="240" customWidth="1"/>
    <col min="12037" max="12037" width="12.28515625" style="240" customWidth="1"/>
    <col min="12038" max="12038" width="12.140625" style="240" customWidth="1"/>
    <col min="12039" max="12039" width="10.85546875" style="240" customWidth="1"/>
    <col min="12040" max="12041" width="11.42578125" style="240" customWidth="1"/>
    <col min="12042" max="12042" width="11.7109375" style="240" customWidth="1"/>
    <col min="12043" max="12043" width="23.28515625" style="240" customWidth="1"/>
    <col min="12044" max="12044" width="22.28515625" style="240" customWidth="1"/>
    <col min="12045" max="12288" width="7.7109375" style="240"/>
    <col min="12289" max="12289" width="10.42578125" style="240" customWidth="1"/>
    <col min="12290" max="12290" width="12.42578125" style="240" customWidth="1"/>
    <col min="12291" max="12291" width="11.42578125" style="240" customWidth="1"/>
    <col min="12292" max="12292" width="11.5703125" style="240" customWidth="1"/>
    <col min="12293" max="12293" width="12.28515625" style="240" customWidth="1"/>
    <col min="12294" max="12294" width="12.140625" style="240" customWidth="1"/>
    <col min="12295" max="12295" width="10.85546875" style="240" customWidth="1"/>
    <col min="12296" max="12297" width="11.42578125" style="240" customWidth="1"/>
    <col min="12298" max="12298" width="11.7109375" style="240" customWidth="1"/>
    <col min="12299" max="12299" width="23.28515625" style="240" customWidth="1"/>
    <col min="12300" max="12300" width="22.28515625" style="240" customWidth="1"/>
    <col min="12301" max="12544" width="7.7109375" style="240"/>
    <col min="12545" max="12545" width="10.42578125" style="240" customWidth="1"/>
    <col min="12546" max="12546" width="12.42578125" style="240" customWidth="1"/>
    <col min="12547" max="12547" width="11.42578125" style="240" customWidth="1"/>
    <col min="12548" max="12548" width="11.5703125" style="240" customWidth="1"/>
    <col min="12549" max="12549" width="12.28515625" style="240" customWidth="1"/>
    <col min="12550" max="12550" width="12.140625" style="240" customWidth="1"/>
    <col min="12551" max="12551" width="10.85546875" style="240" customWidth="1"/>
    <col min="12552" max="12553" width="11.42578125" style="240" customWidth="1"/>
    <col min="12554" max="12554" width="11.7109375" style="240" customWidth="1"/>
    <col min="12555" max="12555" width="23.28515625" style="240" customWidth="1"/>
    <col min="12556" max="12556" width="22.28515625" style="240" customWidth="1"/>
    <col min="12557" max="12800" width="7.7109375" style="240"/>
    <col min="12801" max="12801" width="10.42578125" style="240" customWidth="1"/>
    <col min="12802" max="12802" width="12.42578125" style="240" customWidth="1"/>
    <col min="12803" max="12803" width="11.42578125" style="240" customWidth="1"/>
    <col min="12804" max="12804" width="11.5703125" style="240" customWidth="1"/>
    <col min="12805" max="12805" width="12.28515625" style="240" customWidth="1"/>
    <col min="12806" max="12806" width="12.140625" style="240" customWidth="1"/>
    <col min="12807" max="12807" width="10.85546875" style="240" customWidth="1"/>
    <col min="12808" max="12809" width="11.42578125" style="240" customWidth="1"/>
    <col min="12810" max="12810" width="11.7109375" style="240" customWidth="1"/>
    <col min="12811" max="12811" width="23.28515625" style="240" customWidth="1"/>
    <col min="12812" max="12812" width="22.28515625" style="240" customWidth="1"/>
    <col min="12813" max="13056" width="7.7109375" style="240"/>
    <col min="13057" max="13057" width="10.42578125" style="240" customWidth="1"/>
    <col min="13058" max="13058" width="12.42578125" style="240" customWidth="1"/>
    <col min="13059" max="13059" width="11.42578125" style="240" customWidth="1"/>
    <col min="13060" max="13060" width="11.5703125" style="240" customWidth="1"/>
    <col min="13061" max="13061" width="12.28515625" style="240" customWidth="1"/>
    <col min="13062" max="13062" width="12.140625" style="240" customWidth="1"/>
    <col min="13063" max="13063" width="10.85546875" style="240" customWidth="1"/>
    <col min="13064" max="13065" width="11.42578125" style="240" customWidth="1"/>
    <col min="13066" max="13066" width="11.7109375" style="240" customWidth="1"/>
    <col min="13067" max="13067" width="23.28515625" style="240" customWidth="1"/>
    <col min="13068" max="13068" width="22.28515625" style="240" customWidth="1"/>
    <col min="13069" max="13312" width="7.7109375" style="240"/>
    <col min="13313" max="13313" width="10.42578125" style="240" customWidth="1"/>
    <col min="13314" max="13314" width="12.42578125" style="240" customWidth="1"/>
    <col min="13315" max="13315" width="11.42578125" style="240" customWidth="1"/>
    <col min="13316" max="13316" width="11.5703125" style="240" customWidth="1"/>
    <col min="13317" max="13317" width="12.28515625" style="240" customWidth="1"/>
    <col min="13318" max="13318" width="12.140625" style="240" customWidth="1"/>
    <col min="13319" max="13319" width="10.85546875" style="240" customWidth="1"/>
    <col min="13320" max="13321" width="11.42578125" style="240" customWidth="1"/>
    <col min="13322" max="13322" width="11.7109375" style="240" customWidth="1"/>
    <col min="13323" max="13323" width="23.28515625" style="240" customWidth="1"/>
    <col min="13324" max="13324" width="22.28515625" style="240" customWidth="1"/>
    <col min="13325" max="13568" width="7.7109375" style="240"/>
    <col min="13569" max="13569" width="10.42578125" style="240" customWidth="1"/>
    <col min="13570" max="13570" width="12.42578125" style="240" customWidth="1"/>
    <col min="13571" max="13571" width="11.42578125" style="240" customWidth="1"/>
    <col min="13572" max="13572" width="11.5703125" style="240" customWidth="1"/>
    <col min="13573" max="13573" width="12.28515625" style="240" customWidth="1"/>
    <col min="13574" max="13574" width="12.140625" style="240" customWidth="1"/>
    <col min="13575" max="13575" width="10.85546875" style="240" customWidth="1"/>
    <col min="13576" max="13577" width="11.42578125" style="240" customWidth="1"/>
    <col min="13578" max="13578" width="11.7109375" style="240" customWidth="1"/>
    <col min="13579" max="13579" width="23.28515625" style="240" customWidth="1"/>
    <col min="13580" max="13580" width="22.28515625" style="240" customWidth="1"/>
    <col min="13581" max="13824" width="7.7109375" style="240"/>
    <col min="13825" max="13825" width="10.42578125" style="240" customWidth="1"/>
    <col min="13826" max="13826" width="12.42578125" style="240" customWidth="1"/>
    <col min="13827" max="13827" width="11.42578125" style="240" customWidth="1"/>
    <col min="13828" max="13828" width="11.5703125" style="240" customWidth="1"/>
    <col min="13829" max="13829" width="12.28515625" style="240" customWidth="1"/>
    <col min="13830" max="13830" width="12.140625" style="240" customWidth="1"/>
    <col min="13831" max="13831" width="10.85546875" style="240" customWidth="1"/>
    <col min="13832" max="13833" width="11.42578125" style="240" customWidth="1"/>
    <col min="13834" max="13834" width="11.7109375" style="240" customWidth="1"/>
    <col min="13835" max="13835" width="23.28515625" style="240" customWidth="1"/>
    <col min="13836" max="13836" width="22.28515625" style="240" customWidth="1"/>
    <col min="13837" max="14080" width="7.7109375" style="240"/>
    <col min="14081" max="14081" width="10.42578125" style="240" customWidth="1"/>
    <col min="14082" max="14082" width="12.42578125" style="240" customWidth="1"/>
    <col min="14083" max="14083" width="11.42578125" style="240" customWidth="1"/>
    <col min="14084" max="14084" width="11.5703125" style="240" customWidth="1"/>
    <col min="14085" max="14085" width="12.28515625" style="240" customWidth="1"/>
    <col min="14086" max="14086" width="12.140625" style="240" customWidth="1"/>
    <col min="14087" max="14087" width="10.85546875" style="240" customWidth="1"/>
    <col min="14088" max="14089" width="11.42578125" style="240" customWidth="1"/>
    <col min="14090" max="14090" width="11.7109375" style="240" customWidth="1"/>
    <col min="14091" max="14091" width="23.28515625" style="240" customWidth="1"/>
    <col min="14092" max="14092" width="22.28515625" style="240" customWidth="1"/>
    <col min="14093" max="14336" width="7.7109375" style="240"/>
    <col min="14337" max="14337" width="10.42578125" style="240" customWidth="1"/>
    <col min="14338" max="14338" width="12.42578125" style="240" customWidth="1"/>
    <col min="14339" max="14339" width="11.42578125" style="240" customWidth="1"/>
    <col min="14340" max="14340" width="11.5703125" style="240" customWidth="1"/>
    <col min="14341" max="14341" width="12.28515625" style="240" customWidth="1"/>
    <col min="14342" max="14342" width="12.140625" style="240" customWidth="1"/>
    <col min="14343" max="14343" width="10.85546875" style="240" customWidth="1"/>
    <col min="14344" max="14345" width="11.42578125" style="240" customWidth="1"/>
    <col min="14346" max="14346" width="11.7109375" style="240" customWidth="1"/>
    <col min="14347" max="14347" width="23.28515625" style="240" customWidth="1"/>
    <col min="14348" max="14348" width="22.28515625" style="240" customWidth="1"/>
    <col min="14349" max="14592" width="7.7109375" style="240"/>
    <col min="14593" max="14593" width="10.42578125" style="240" customWidth="1"/>
    <col min="14594" max="14594" width="12.42578125" style="240" customWidth="1"/>
    <col min="14595" max="14595" width="11.42578125" style="240" customWidth="1"/>
    <col min="14596" max="14596" width="11.5703125" style="240" customWidth="1"/>
    <col min="14597" max="14597" width="12.28515625" style="240" customWidth="1"/>
    <col min="14598" max="14598" width="12.140625" style="240" customWidth="1"/>
    <col min="14599" max="14599" width="10.85546875" style="240" customWidth="1"/>
    <col min="14600" max="14601" width="11.42578125" style="240" customWidth="1"/>
    <col min="14602" max="14602" width="11.7109375" style="240" customWidth="1"/>
    <col min="14603" max="14603" width="23.28515625" style="240" customWidth="1"/>
    <col min="14604" max="14604" width="22.28515625" style="240" customWidth="1"/>
    <col min="14605" max="14848" width="7.7109375" style="240"/>
    <col min="14849" max="14849" width="10.42578125" style="240" customWidth="1"/>
    <col min="14850" max="14850" width="12.42578125" style="240" customWidth="1"/>
    <col min="14851" max="14851" width="11.42578125" style="240" customWidth="1"/>
    <col min="14852" max="14852" width="11.5703125" style="240" customWidth="1"/>
    <col min="14853" max="14853" width="12.28515625" style="240" customWidth="1"/>
    <col min="14854" max="14854" width="12.140625" style="240" customWidth="1"/>
    <col min="14855" max="14855" width="10.85546875" style="240" customWidth="1"/>
    <col min="14856" max="14857" width="11.42578125" style="240" customWidth="1"/>
    <col min="14858" max="14858" width="11.7109375" style="240" customWidth="1"/>
    <col min="14859" max="14859" width="23.28515625" style="240" customWidth="1"/>
    <col min="14860" max="14860" width="22.28515625" style="240" customWidth="1"/>
    <col min="14861" max="15104" width="7.7109375" style="240"/>
    <col min="15105" max="15105" width="10.42578125" style="240" customWidth="1"/>
    <col min="15106" max="15106" width="12.42578125" style="240" customWidth="1"/>
    <col min="15107" max="15107" width="11.42578125" style="240" customWidth="1"/>
    <col min="15108" max="15108" width="11.5703125" style="240" customWidth="1"/>
    <col min="15109" max="15109" width="12.28515625" style="240" customWidth="1"/>
    <col min="15110" max="15110" width="12.140625" style="240" customWidth="1"/>
    <col min="15111" max="15111" width="10.85546875" style="240" customWidth="1"/>
    <col min="15112" max="15113" width="11.42578125" style="240" customWidth="1"/>
    <col min="15114" max="15114" width="11.7109375" style="240" customWidth="1"/>
    <col min="15115" max="15115" width="23.28515625" style="240" customWidth="1"/>
    <col min="15116" max="15116" width="22.28515625" style="240" customWidth="1"/>
    <col min="15117" max="15360" width="7.7109375" style="240"/>
    <col min="15361" max="15361" width="10.42578125" style="240" customWidth="1"/>
    <col min="15362" max="15362" width="12.42578125" style="240" customWidth="1"/>
    <col min="15363" max="15363" width="11.42578125" style="240" customWidth="1"/>
    <col min="15364" max="15364" width="11.5703125" style="240" customWidth="1"/>
    <col min="15365" max="15365" width="12.28515625" style="240" customWidth="1"/>
    <col min="15366" max="15366" width="12.140625" style="240" customWidth="1"/>
    <col min="15367" max="15367" width="10.85546875" style="240" customWidth="1"/>
    <col min="15368" max="15369" width="11.42578125" style="240" customWidth="1"/>
    <col min="15370" max="15370" width="11.7109375" style="240" customWidth="1"/>
    <col min="15371" max="15371" width="23.28515625" style="240" customWidth="1"/>
    <col min="15372" max="15372" width="22.28515625" style="240" customWidth="1"/>
    <col min="15373" max="15616" width="7.7109375" style="240"/>
    <col min="15617" max="15617" width="10.42578125" style="240" customWidth="1"/>
    <col min="15618" max="15618" width="12.42578125" style="240" customWidth="1"/>
    <col min="15619" max="15619" width="11.42578125" style="240" customWidth="1"/>
    <col min="15620" max="15620" width="11.5703125" style="240" customWidth="1"/>
    <col min="15621" max="15621" width="12.28515625" style="240" customWidth="1"/>
    <col min="15622" max="15622" width="12.140625" style="240" customWidth="1"/>
    <col min="15623" max="15623" width="10.85546875" style="240" customWidth="1"/>
    <col min="15624" max="15625" width="11.42578125" style="240" customWidth="1"/>
    <col min="15626" max="15626" width="11.7109375" style="240" customWidth="1"/>
    <col min="15627" max="15627" width="23.28515625" style="240" customWidth="1"/>
    <col min="15628" max="15628" width="22.28515625" style="240" customWidth="1"/>
    <col min="15629" max="15872" width="7.7109375" style="240"/>
    <col min="15873" max="15873" width="10.42578125" style="240" customWidth="1"/>
    <col min="15874" max="15874" width="12.42578125" style="240" customWidth="1"/>
    <col min="15875" max="15875" width="11.42578125" style="240" customWidth="1"/>
    <col min="15876" max="15876" width="11.5703125" style="240" customWidth="1"/>
    <col min="15877" max="15877" width="12.28515625" style="240" customWidth="1"/>
    <col min="15878" max="15878" width="12.140625" style="240" customWidth="1"/>
    <col min="15879" max="15879" width="10.85546875" style="240" customWidth="1"/>
    <col min="15880" max="15881" width="11.42578125" style="240" customWidth="1"/>
    <col min="15882" max="15882" width="11.7109375" style="240" customWidth="1"/>
    <col min="15883" max="15883" width="23.28515625" style="240" customWidth="1"/>
    <col min="15884" max="15884" width="22.28515625" style="240" customWidth="1"/>
    <col min="15885" max="16128" width="7.7109375" style="240"/>
    <col min="16129" max="16129" width="10.42578125" style="240" customWidth="1"/>
    <col min="16130" max="16130" width="12.42578125" style="240" customWidth="1"/>
    <col min="16131" max="16131" width="11.42578125" style="240" customWidth="1"/>
    <col min="16132" max="16132" width="11.5703125" style="240" customWidth="1"/>
    <col min="16133" max="16133" width="12.28515625" style="240" customWidth="1"/>
    <col min="16134" max="16134" width="12.140625" style="240" customWidth="1"/>
    <col min="16135" max="16135" width="10.85546875" style="240" customWidth="1"/>
    <col min="16136" max="16137" width="11.42578125" style="240" customWidth="1"/>
    <col min="16138" max="16138" width="11.7109375" style="240" customWidth="1"/>
    <col min="16139" max="16139" width="23.28515625" style="240" customWidth="1"/>
    <col min="16140" max="16140" width="22.28515625" style="240" customWidth="1"/>
    <col min="16141" max="16384" width="7.7109375" style="240"/>
  </cols>
  <sheetData>
    <row r="1" spans="1:13" s="1458" customFormat="1" ht="18.75">
      <c r="A1" s="784" t="s">
        <v>1328</v>
      </c>
      <c r="B1" s="784"/>
      <c r="C1" s="784"/>
      <c r="D1" s="784"/>
      <c r="E1" s="784"/>
      <c r="F1" s="784"/>
      <c r="G1" s="784"/>
      <c r="H1" s="784"/>
      <c r="I1" s="784"/>
      <c r="J1" s="784"/>
      <c r="M1" s="481"/>
    </row>
    <row r="2" spans="1:13" s="13" customFormat="1">
      <c r="A2" s="784" t="s">
        <v>1329</v>
      </c>
      <c r="B2" s="784"/>
      <c r="C2" s="784"/>
      <c r="D2" s="784"/>
      <c r="E2" s="784"/>
      <c r="F2" s="784"/>
      <c r="G2" s="784"/>
      <c r="H2" s="784"/>
      <c r="I2" s="784"/>
      <c r="J2" s="784"/>
      <c r="M2" s="481"/>
    </row>
    <row r="3" spans="1:13" s="13" customFormat="1">
      <c r="A3" s="1459" t="s">
        <v>1330</v>
      </c>
      <c r="B3" s="713"/>
      <c r="C3" s="713"/>
      <c r="D3" s="713"/>
      <c r="E3" s="713"/>
      <c r="F3" s="713"/>
      <c r="G3" s="713"/>
      <c r="H3" s="713"/>
      <c r="I3" s="713"/>
      <c r="J3" s="19" t="s">
        <v>1331</v>
      </c>
      <c r="M3" s="481"/>
    </row>
    <row r="4" spans="1:13" s="13" customFormat="1" ht="52.5" customHeight="1">
      <c r="A4" s="705" t="s">
        <v>51</v>
      </c>
      <c r="B4" s="706"/>
      <c r="C4" s="1460" t="s">
        <v>63</v>
      </c>
      <c r="D4" s="1461" t="s">
        <v>1332</v>
      </c>
      <c r="E4" s="1460" t="s">
        <v>1333</v>
      </c>
      <c r="F4" s="1462" t="s">
        <v>1334</v>
      </c>
      <c r="G4" s="1460" t="s">
        <v>1335</v>
      </c>
      <c r="H4" s="1460" t="s">
        <v>1336</v>
      </c>
      <c r="I4" s="1462" t="s">
        <v>1337</v>
      </c>
      <c r="J4" s="1462" t="s">
        <v>1338</v>
      </c>
      <c r="K4" s="481"/>
      <c r="M4" s="481"/>
    </row>
    <row r="5" spans="1:13" s="13" customFormat="1" ht="60">
      <c r="A5" s="1463" t="s">
        <v>0</v>
      </c>
      <c r="B5" s="1464" t="s">
        <v>41</v>
      </c>
      <c r="C5" s="1465" t="s">
        <v>1339</v>
      </c>
      <c r="D5" s="1465" t="s">
        <v>1340</v>
      </c>
      <c r="E5" s="1465" t="s">
        <v>1341</v>
      </c>
      <c r="F5" s="1465" t="s">
        <v>1342</v>
      </c>
      <c r="G5" s="1465" t="s">
        <v>1343</v>
      </c>
      <c r="H5" s="1465" t="s">
        <v>1344</v>
      </c>
      <c r="I5" s="1465" t="s">
        <v>1345</v>
      </c>
      <c r="J5" s="1465" t="s">
        <v>1346</v>
      </c>
      <c r="K5" s="481"/>
      <c r="M5" s="481"/>
    </row>
    <row r="6" spans="1:13" s="13" customFormat="1" ht="18" customHeight="1">
      <c r="A6" s="1217" t="s">
        <v>175</v>
      </c>
      <c r="B6" s="1218" t="s">
        <v>4</v>
      </c>
      <c r="C6" s="380">
        <v>8337</v>
      </c>
      <c r="D6" s="1466">
        <v>2717306</v>
      </c>
      <c r="E6" s="1466">
        <v>3783049</v>
      </c>
      <c r="F6" s="1466">
        <v>1058303</v>
      </c>
      <c r="G6" s="1466">
        <f>SUM(F6,E6,D6)</f>
        <v>7558658</v>
      </c>
      <c r="H6" s="1467">
        <f>D6/365</f>
        <v>7444.6739726027399</v>
      </c>
      <c r="I6" s="1468">
        <f>D6/G6</f>
        <v>0.3594958258463341</v>
      </c>
      <c r="J6" s="1467">
        <f>D6/C6</f>
        <v>325.93330934388871</v>
      </c>
      <c r="K6" s="1237"/>
      <c r="L6" s="1171"/>
      <c r="M6" s="1469"/>
    </row>
    <row r="7" spans="1:13" s="13" customFormat="1" ht="18" customHeight="1">
      <c r="A7" s="1217" t="s">
        <v>176</v>
      </c>
      <c r="B7" s="1218" t="s">
        <v>6</v>
      </c>
      <c r="C7" s="380">
        <v>2694</v>
      </c>
      <c r="D7" s="1466">
        <v>1724574</v>
      </c>
      <c r="E7" s="1466">
        <v>2968545</v>
      </c>
      <c r="F7" s="1466">
        <v>572727</v>
      </c>
      <c r="G7" s="1466">
        <f t="shared" ref="G7:G26" si="0">SUM(F7,E7,D7)</f>
        <v>5265846</v>
      </c>
      <c r="H7" s="1467">
        <f t="shared" ref="H7:H25" si="1">D7/365</f>
        <v>4724.860273972603</v>
      </c>
      <c r="I7" s="1468">
        <f t="shared" ref="I7:I24" si="2">D7/G7</f>
        <v>0.3275017917348893</v>
      </c>
      <c r="J7" s="1467">
        <f t="shared" ref="J7:J26" si="3">D7/C7</f>
        <v>640.15367483296211</v>
      </c>
      <c r="K7" s="1237"/>
      <c r="L7" s="1171"/>
      <c r="M7" s="1469"/>
    </row>
    <row r="8" spans="1:13" s="13" customFormat="1" ht="18" customHeight="1">
      <c r="A8" s="1217" t="s">
        <v>7</v>
      </c>
      <c r="B8" s="1218" t="s">
        <v>8</v>
      </c>
      <c r="C8" s="380">
        <v>3091</v>
      </c>
      <c r="D8" s="1466">
        <v>1821663</v>
      </c>
      <c r="E8" s="1466">
        <v>3300792</v>
      </c>
      <c r="F8" s="1466">
        <v>821385</v>
      </c>
      <c r="G8" s="1466">
        <f t="shared" si="0"/>
        <v>5943840</v>
      </c>
      <c r="H8" s="1467">
        <f t="shared" si="1"/>
        <v>4990.8575342465756</v>
      </c>
      <c r="I8" s="1468">
        <f t="shared" si="2"/>
        <v>0.30647914479528388</v>
      </c>
      <c r="J8" s="1467">
        <f t="shared" si="3"/>
        <v>589.34422516984796</v>
      </c>
      <c r="K8" s="1237"/>
      <c r="L8" s="1171"/>
      <c r="M8" s="1469"/>
    </row>
    <row r="9" spans="1:13" s="13" customFormat="1" ht="18" customHeight="1">
      <c r="A9" s="1217" t="s">
        <v>178</v>
      </c>
      <c r="B9" s="1218" t="s">
        <v>10</v>
      </c>
      <c r="C9" s="380">
        <v>2590</v>
      </c>
      <c r="D9" s="1466">
        <v>1517547</v>
      </c>
      <c r="E9" s="1466">
        <v>1925646</v>
      </c>
      <c r="F9" s="1466">
        <v>455841</v>
      </c>
      <c r="G9" s="1466">
        <f t="shared" si="0"/>
        <v>3899034</v>
      </c>
      <c r="H9" s="1467">
        <f t="shared" si="1"/>
        <v>4157.6630136986305</v>
      </c>
      <c r="I9" s="1468">
        <f t="shared" si="2"/>
        <v>0.38921101996032864</v>
      </c>
      <c r="J9" s="1467">
        <f t="shared" si="3"/>
        <v>585.92548262548257</v>
      </c>
      <c r="K9" s="1237"/>
      <c r="L9" s="1171"/>
      <c r="M9" s="1469"/>
    </row>
    <row r="10" spans="1:13" s="13" customFormat="1" ht="18" customHeight="1">
      <c r="A10" s="1217" t="s">
        <v>179</v>
      </c>
      <c r="B10" s="1218" t="s">
        <v>11</v>
      </c>
      <c r="C10" s="380">
        <v>2768</v>
      </c>
      <c r="D10" s="1466">
        <v>1713213</v>
      </c>
      <c r="E10" s="1466">
        <v>2774895</v>
      </c>
      <c r="F10" s="1466">
        <v>915666</v>
      </c>
      <c r="G10" s="1466">
        <f t="shared" si="0"/>
        <v>5403774</v>
      </c>
      <c r="H10" s="1467">
        <f t="shared" si="1"/>
        <v>4693.7342465753427</v>
      </c>
      <c r="I10" s="1468">
        <f t="shared" si="2"/>
        <v>0.31704009086982543</v>
      </c>
      <c r="J10" s="1467">
        <f t="shared" si="3"/>
        <v>618.93533236994222</v>
      </c>
      <c r="K10" s="1237"/>
      <c r="L10" s="1171"/>
      <c r="M10" s="1469"/>
    </row>
    <row r="11" spans="1:13" s="13" customFormat="1" ht="18" customHeight="1">
      <c r="A11" s="1217" t="s">
        <v>180</v>
      </c>
      <c r="B11" s="1218" t="s">
        <v>13</v>
      </c>
      <c r="C11" s="380">
        <v>2859</v>
      </c>
      <c r="D11" s="1466">
        <v>1794495</v>
      </c>
      <c r="E11" s="1466">
        <v>3220149</v>
      </c>
      <c r="F11" s="1466">
        <v>875469</v>
      </c>
      <c r="G11" s="1466">
        <f t="shared" si="0"/>
        <v>5890113</v>
      </c>
      <c r="H11" s="1467">
        <f t="shared" si="1"/>
        <v>4916.4246575342468</v>
      </c>
      <c r="I11" s="1468">
        <f t="shared" si="2"/>
        <v>0.30466223653094598</v>
      </c>
      <c r="J11" s="1467">
        <f t="shared" si="3"/>
        <v>627.66526757607551</v>
      </c>
      <c r="K11" s="1237"/>
      <c r="L11" s="1171"/>
      <c r="M11" s="1469"/>
    </row>
    <row r="12" spans="1:13" s="13" customFormat="1" ht="18" customHeight="1">
      <c r="A12" s="1217" t="s">
        <v>182</v>
      </c>
      <c r="B12" s="1218" t="s">
        <v>14</v>
      </c>
      <c r="C12" s="380">
        <v>3356</v>
      </c>
      <c r="D12" s="1466">
        <v>3216701</v>
      </c>
      <c r="E12" s="1466">
        <v>2158553</v>
      </c>
      <c r="F12" s="1466">
        <v>431606</v>
      </c>
      <c r="G12" s="1466">
        <f t="shared" si="0"/>
        <v>5806860</v>
      </c>
      <c r="H12" s="1467">
        <f t="shared" si="1"/>
        <v>8812.8794520547945</v>
      </c>
      <c r="I12" s="1468">
        <f t="shared" si="2"/>
        <v>0.55394843340462829</v>
      </c>
      <c r="J12" s="1467">
        <f t="shared" si="3"/>
        <v>958.49255065554235</v>
      </c>
      <c r="K12" s="1237"/>
      <c r="L12" s="1171"/>
      <c r="M12" s="1469"/>
    </row>
    <row r="13" spans="1:13" s="13" customFormat="1" ht="18" customHeight="1">
      <c r="A13" s="1217" t="s">
        <v>183</v>
      </c>
      <c r="B13" s="1218" t="s">
        <v>16</v>
      </c>
      <c r="C13" s="380">
        <v>1855</v>
      </c>
      <c r="D13" s="1466">
        <v>930935</v>
      </c>
      <c r="E13" s="1466">
        <v>1548480</v>
      </c>
      <c r="F13" s="1466">
        <v>242899</v>
      </c>
      <c r="G13" s="1466">
        <f t="shared" si="0"/>
        <v>2722314</v>
      </c>
      <c r="H13" s="1467">
        <f t="shared" si="1"/>
        <v>2550.5068493150684</v>
      </c>
      <c r="I13" s="1468">
        <f t="shared" si="2"/>
        <v>0.34196459335697499</v>
      </c>
      <c r="J13" s="1467">
        <f t="shared" si="3"/>
        <v>501.85175202156336</v>
      </c>
      <c r="K13" s="1237"/>
      <c r="L13" s="1171"/>
      <c r="M13" s="1469"/>
    </row>
    <row r="14" spans="1:13" s="13" customFormat="1" ht="18" customHeight="1">
      <c r="A14" s="1217" t="s">
        <v>200</v>
      </c>
      <c r="B14" s="1218" t="s">
        <v>18</v>
      </c>
      <c r="C14" s="380">
        <v>1000</v>
      </c>
      <c r="D14" s="1466">
        <v>422537</v>
      </c>
      <c r="E14" s="1466">
        <v>1026392</v>
      </c>
      <c r="F14" s="1466">
        <v>102050</v>
      </c>
      <c r="G14" s="1466">
        <f t="shared" si="0"/>
        <v>1550979</v>
      </c>
      <c r="H14" s="1467">
        <f t="shared" si="1"/>
        <v>1157.6356164383562</v>
      </c>
      <c r="I14" s="1468">
        <f t="shared" si="2"/>
        <v>0.27243244428196645</v>
      </c>
      <c r="J14" s="1467">
        <f t="shared" si="3"/>
        <v>422.53699999999998</v>
      </c>
      <c r="K14" s="1237"/>
      <c r="L14" s="1171"/>
      <c r="M14" s="1469"/>
    </row>
    <row r="15" spans="1:13" s="13" customFormat="1" ht="18" customHeight="1">
      <c r="A15" s="1217" t="s">
        <v>19</v>
      </c>
      <c r="B15" s="1218" t="s">
        <v>20</v>
      </c>
      <c r="C15" s="380">
        <v>2330</v>
      </c>
      <c r="D15" s="1466">
        <v>1876296</v>
      </c>
      <c r="E15" s="1466">
        <v>2426838</v>
      </c>
      <c r="F15" s="1466">
        <v>933174</v>
      </c>
      <c r="G15" s="1466">
        <f t="shared" si="0"/>
        <v>5236308</v>
      </c>
      <c r="H15" s="1467">
        <f t="shared" si="1"/>
        <v>5140.5369863013702</v>
      </c>
      <c r="I15" s="1468">
        <f t="shared" si="2"/>
        <v>0.35832422386154522</v>
      </c>
      <c r="J15" s="1467">
        <f t="shared" si="3"/>
        <v>805.27725321888408</v>
      </c>
      <c r="K15" s="1237"/>
      <c r="L15" s="1171"/>
      <c r="M15" s="1469"/>
    </row>
    <row r="16" spans="1:13" s="13" customFormat="1" ht="18" customHeight="1">
      <c r="A16" s="1217" t="s">
        <v>45</v>
      </c>
      <c r="B16" s="1218" t="s">
        <v>21</v>
      </c>
      <c r="C16" s="380">
        <v>770</v>
      </c>
      <c r="D16" s="1466">
        <v>439257</v>
      </c>
      <c r="E16" s="1466">
        <v>447066</v>
      </c>
      <c r="F16" s="1466">
        <v>265800</v>
      </c>
      <c r="G16" s="1466">
        <f t="shared" si="0"/>
        <v>1152123</v>
      </c>
      <c r="H16" s="1467">
        <f t="shared" si="1"/>
        <v>1203.4438356164383</v>
      </c>
      <c r="I16" s="1468">
        <f>D16/G16</f>
        <v>0.38125877184988061</v>
      </c>
      <c r="J16" s="1467">
        <f t="shared" si="3"/>
        <v>570.4636363636364</v>
      </c>
      <c r="K16" s="1237"/>
      <c r="L16" s="1171"/>
      <c r="M16" s="1469"/>
    </row>
    <row r="17" spans="1:20" s="13" customFormat="1" ht="18" customHeight="1">
      <c r="A17" s="1217" t="s">
        <v>185</v>
      </c>
      <c r="B17" s="1218" t="s">
        <v>23</v>
      </c>
      <c r="C17" s="380">
        <v>1820</v>
      </c>
      <c r="D17" s="1466">
        <v>763764</v>
      </c>
      <c r="E17" s="1466">
        <v>991593</v>
      </c>
      <c r="F17" s="1466">
        <v>251841</v>
      </c>
      <c r="G17" s="1466">
        <f t="shared" si="0"/>
        <v>2007198</v>
      </c>
      <c r="H17" s="1467">
        <f t="shared" si="1"/>
        <v>2092.504109589041</v>
      </c>
      <c r="I17" s="1468">
        <f t="shared" si="2"/>
        <v>0.38051253538514884</v>
      </c>
      <c r="J17" s="1467">
        <f t="shared" si="3"/>
        <v>419.65054945054948</v>
      </c>
      <c r="K17" s="1237"/>
      <c r="L17" s="1171"/>
      <c r="M17" s="1469"/>
    </row>
    <row r="18" spans="1:20" s="13" customFormat="1" ht="18" customHeight="1">
      <c r="A18" s="1217" t="s">
        <v>24</v>
      </c>
      <c r="B18" s="1218" t="s">
        <v>25</v>
      </c>
      <c r="C18" s="380">
        <v>1290</v>
      </c>
      <c r="D18" s="1466">
        <v>649056</v>
      </c>
      <c r="E18" s="1466">
        <v>1110357</v>
      </c>
      <c r="F18" s="1466">
        <v>286473</v>
      </c>
      <c r="G18" s="1466">
        <f t="shared" si="0"/>
        <v>2045886</v>
      </c>
      <c r="H18" s="1467">
        <f t="shared" si="1"/>
        <v>1778.2356164383561</v>
      </c>
      <c r="I18" s="1468">
        <f t="shared" si="2"/>
        <v>0.31724934820415213</v>
      </c>
      <c r="J18" s="1467">
        <f t="shared" si="3"/>
        <v>503.14418604651161</v>
      </c>
      <c r="K18" s="1237"/>
      <c r="L18" s="1171"/>
      <c r="M18" s="1469"/>
    </row>
    <row r="19" spans="1:20" s="13" customFormat="1" ht="18" customHeight="1">
      <c r="A19" s="1217" t="s">
        <v>187</v>
      </c>
      <c r="B19" s="1218" t="s">
        <v>26</v>
      </c>
      <c r="C19" s="380">
        <v>1360</v>
      </c>
      <c r="D19" s="1466">
        <v>984422</v>
      </c>
      <c r="E19" s="1466">
        <v>3101474</v>
      </c>
      <c r="F19" s="1466">
        <v>365957</v>
      </c>
      <c r="G19" s="1466">
        <f t="shared" si="0"/>
        <v>4451853</v>
      </c>
      <c r="H19" s="1467">
        <f t="shared" si="1"/>
        <v>2697.0465753424655</v>
      </c>
      <c r="I19" s="1468">
        <f t="shared" si="2"/>
        <v>0.22112634896075858</v>
      </c>
      <c r="J19" s="1467">
        <f t="shared" si="3"/>
        <v>723.83970588235297</v>
      </c>
      <c r="K19" s="1237"/>
      <c r="L19" s="1171"/>
      <c r="M19" s="1469"/>
    </row>
    <row r="20" spans="1:20" s="13" customFormat="1" ht="18" customHeight="1">
      <c r="A20" s="1217" t="s">
        <v>27</v>
      </c>
      <c r="B20" s="1218" t="s">
        <v>28</v>
      </c>
      <c r="C20" s="380">
        <v>2225</v>
      </c>
      <c r="D20" s="1466">
        <v>1645086</v>
      </c>
      <c r="E20" s="1466">
        <v>1840134</v>
      </c>
      <c r="F20" s="1466">
        <v>887661</v>
      </c>
      <c r="G20" s="1466">
        <f t="shared" si="0"/>
        <v>4372881</v>
      </c>
      <c r="H20" s="1467">
        <f t="shared" si="1"/>
        <v>4507.084931506849</v>
      </c>
      <c r="I20" s="1468">
        <f t="shared" si="2"/>
        <v>0.37620186783038462</v>
      </c>
      <c r="J20" s="1467">
        <f t="shared" si="3"/>
        <v>739.36449438202249</v>
      </c>
      <c r="K20" s="1171"/>
      <c r="L20" s="1171"/>
      <c r="M20" s="1469"/>
    </row>
    <row r="21" spans="1:20" s="13" customFormat="1" ht="18" customHeight="1">
      <c r="A21" s="1217" t="s">
        <v>29</v>
      </c>
      <c r="B21" s="1218" t="s">
        <v>30</v>
      </c>
      <c r="C21" s="380">
        <v>1350</v>
      </c>
      <c r="D21" s="1466">
        <v>793365</v>
      </c>
      <c r="E21" s="1466">
        <v>1860219</v>
      </c>
      <c r="F21" s="1466">
        <v>404718</v>
      </c>
      <c r="G21" s="1466">
        <f t="shared" si="0"/>
        <v>3058302</v>
      </c>
      <c r="H21" s="1467">
        <f t="shared" si="1"/>
        <v>2173.6027397260273</v>
      </c>
      <c r="I21" s="1468">
        <f t="shared" si="2"/>
        <v>0.25941355693453427</v>
      </c>
      <c r="J21" s="1467">
        <f t="shared" si="3"/>
        <v>587.67777777777781</v>
      </c>
      <c r="K21" s="1171"/>
      <c r="L21" s="1171"/>
      <c r="M21" s="1469"/>
    </row>
    <row r="22" spans="1:20" s="13" customFormat="1" ht="18" customHeight="1">
      <c r="A22" s="1217" t="s">
        <v>190</v>
      </c>
      <c r="B22" s="1218" t="s">
        <v>31</v>
      </c>
      <c r="C22" s="380">
        <v>1165</v>
      </c>
      <c r="D22" s="1466">
        <v>832842</v>
      </c>
      <c r="E22" s="1466">
        <v>1533888</v>
      </c>
      <c r="F22" s="1466">
        <v>346080</v>
      </c>
      <c r="G22" s="1466">
        <f t="shared" si="0"/>
        <v>2712810</v>
      </c>
      <c r="H22" s="1467">
        <f t="shared" si="1"/>
        <v>2281.7589041095889</v>
      </c>
      <c r="I22" s="1468">
        <f t="shared" si="2"/>
        <v>0.30700343923828061</v>
      </c>
      <c r="J22" s="1467">
        <f t="shared" si="3"/>
        <v>714.88583690987127</v>
      </c>
      <c r="K22" s="1171"/>
      <c r="L22" s="1171"/>
      <c r="M22" s="1469"/>
    </row>
    <row r="23" spans="1:20" s="13" customFormat="1" ht="18" customHeight="1">
      <c r="A23" s="1217" t="s">
        <v>202</v>
      </c>
      <c r="B23" s="1218" t="s">
        <v>33</v>
      </c>
      <c r="C23" s="380">
        <v>1330</v>
      </c>
      <c r="D23" s="1466">
        <v>792952</v>
      </c>
      <c r="E23" s="1466">
        <v>1240495</v>
      </c>
      <c r="F23" s="1466">
        <v>430803</v>
      </c>
      <c r="G23" s="1466">
        <f t="shared" si="0"/>
        <v>2464250</v>
      </c>
      <c r="H23" s="1467">
        <f t="shared" si="1"/>
        <v>2172.4712328767123</v>
      </c>
      <c r="I23" s="1468">
        <f t="shared" si="2"/>
        <v>0.32178228669980724</v>
      </c>
      <c r="J23" s="1467">
        <f t="shared" si="3"/>
        <v>596.20451127819547</v>
      </c>
      <c r="K23" s="1171"/>
      <c r="L23" s="1171"/>
      <c r="M23" s="1469"/>
    </row>
    <row r="24" spans="1:20" s="13" customFormat="1" ht="18" customHeight="1">
      <c r="A24" s="1217" t="s">
        <v>191</v>
      </c>
      <c r="B24" s="1218" t="s">
        <v>35</v>
      </c>
      <c r="C24" s="380">
        <v>490</v>
      </c>
      <c r="D24" s="1466">
        <v>215074</v>
      </c>
      <c r="E24" s="1466">
        <v>247430</v>
      </c>
      <c r="F24" s="1466">
        <v>141049</v>
      </c>
      <c r="G24" s="1466">
        <f t="shared" si="0"/>
        <v>603553</v>
      </c>
      <c r="H24" s="1467">
        <f t="shared" si="1"/>
        <v>589.24383561643833</v>
      </c>
      <c r="I24" s="1468">
        <f t="shared" si="2"/>
        <v>0.35634650146714536</v>
      </c>
      <c r="J24" s="1467">
        <f t="shared" si="3"/>
        <v>438.9265306122449</v>
      </c>
      <c r="K24" s="1171"/>
      <c r="L24" s="1171"/>
      <c r="M24" s="1469"/>
    </row>
    <row r="25" spans="1:20" s="13" customFormat="1" ht="18" customHeight="1" thickBot="1">
      <c r="A25" s="1217" t="s">
        <v>36</v>
      </c>
      <c r="B25" s="1218" t="s">
        <v>37</v>
      </c>
      <c r="C25" s="380">
        <v>400</v>
      </c>
      <c r="D25" s="1466">
        <v>170661</v>
      </c>
      <c r="E25" s="1466">
        <v>669645</v>
      </c>
      <c r="F25" s="1466">
        <v>68130</v>
      </c>
      <c r="G25" s="1466">
        <f t="shared" si="0"/>
        <v>908436</v>
      </c>
      <c r="H25" s="1467">
        <f t="shared" si="1"/>
        <v>467.56438356164381</v>
      </c>
      <c r="I25" s="1468">
        <f>D25/G25</f>
        <v>0.18786243609896569</v>
      </c>
      <c r="J25" s="1467">
        <f>D25/C25</f>
        <v>426.65249999999997</v>
      </c>
      <c r="K25" s="1171"/>
      <c r="L25" s="1171"/>
      <c r="M25" s="1469"/>
    </row>
    <row r="26" spans="1:20" s="13" customFormat="1" ht="18" customHeight="1">
      <c r="A26" s="1221" t="s">
        <v>66</v>
      </c>
      <c r="B26" s="1222" t="s">
        <v>39</v>
      </c>
      <c r="C26" s="703">
        <f>SUM(C6:C25)</f>
        <v>43080</v>
      </c>
      <c r="D26" s="1470">
        <f>SUM(D6:D25)</f>
        <v>25021746</v>
      </c>
      <c r="E26" s="1470">
        <f>SUM(E6:E25)</f>
        <v>38175640</v>
      </c>
      <c r="F26" s="1470">
        <f>SUM(F6:F25)</f>
        <v>9857632</v>
      </c>
      <c r="G26" s="1470">
        <f t="shared" si="0"/>
        <v>73055018</v>
      </c>
      <c r="H26" s="1471">
        <f>D26/365</f>
        <v>68552.728767123292</v>
      </c>
      <c r="I26" s="1472">
        <f>D26/G26</f>
        <v>0.34250550728767187</v>
      </c>
      <c r="J26" s="1471">
        <f t="shared" si="3"/>
        <v>580.82047353760447</v>
      </c>
      <c r="K26" s="1171"/>
      <c r="L26" s="1171"/>
      <c r="M26" s="1469"/>
    </row>
    <row r="27" spans="1:20">
      <c r="A27" s="1975"/>
      <c r="B27" s="1975"/>
      <c r="C27" s="1975"/>
      <c r="D27" s="1975"/>
      <c r="G27" s="1473"/>
      <c r="K27" s="1171"/>
      <c r="L27" s="1171"/>
      <c r="N27" s="13"/>
      <c r="O27" s="13"/>
      <c r="P27" s="13"/>
      <c r="Q27" s="13"/>
      <c r="R27" s="13"/>
      <c r="S27" s="13"/>
      <c r="T27" s="13"/>
    </row>
    <row r="28" spans="1:20">
      <c r="A28" s="1474"/>
      <c r="L28" s="13"/>
      <c r="N28" s="13"/>
      <c r="O28" s="13"/>
      <c r="P28" s="13"/>
      <c r="Q28" s="13"/>
      <c r="R28" s="13"/>
      <c r="S28" s="13"/>
      <c r="T28" s="13"/>
    </row>
  </sheetData>
  <mergeCells count="1">
    <mergeCell ref="A27:D27"/>
  </mergeCells>
  <printOptions horizontalCentered="1" verticalCentered="1"/>
  <pageMargins left="0.59055118110236227" right="0.70866141732283472" top="0.82677165354330717" bottom="0.63" header="0.51181102362204722" footer="0.51181102362204722"/>
  <pageSetup paperSize="9" scale="88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:AG27"/>
  <sheetViews>
    <sheetView rightToLeft="1" topLeftCell="A13" zoomScaleNormal="100" zoomScaleSheetLayoutView="30" workbookViewId="0">
      <selection activeCell="U28" sqref="U28"/>
    </sheetView>
  </sheetViews>
  <sheetFormatPr defaultColWidth="6.7109375" defaultRowHeight="12.75"/>
  <cols>
    <col min="1" max="1" width="24.28515625" style="913" customWidth="1"/>
    <col min="2" max="2" width="24.28515625" style="914" customWidth="1"/>
    <col min="3" max="4" width="19.42578125" style="10" customWidth="1"/>
    <col min="5" max="6" width="18.42578125" style="10" customWidth="1"/>
    <col min="7" max="7" width="19" style="10" customWidth="1"/>
    <col min="8" max="256" width="6.7109375" style="10"/>
    <col min="257" max="258" width="24.28515625" style="10" customWidth="1"/>
    <col min="259" max="260" width="19.42578125" style="10" customWidth="1"/>
    <col min="261" max="262" width="18.42578125" style="10" customWidth="1"/>
    <col min="263" max="263" width="19" style="10" customWidth="1"/>
    <col min="264" max="512" width="6.7109375" style="10"/>
    <col min="513" max="514" width="24.28515625" style="10" customWidth="1"/>
    <col min="515" max="516" width="19.42578125" style="10" customWidth="1"/>
    <col min="517" max="518" width="18.42578125" style="10" customWidth="1"/>
    <col min="519" max="519" width="19" style="10" customWidth="1"/>
    <col min="520" max="768" width="6.7109375" style="10"/>
    <col min="769" max="770" width="24.28515625" style="10" customWidth="1"/>
    <col min="771" max="772" width="19.42578125" style="10" customWidth="1"/>
    <col min="773" max="774" width="18.42578125" style="10" customWidth="1"/>
    <col min="775" max="775" width="19" style="10" customWidth="1"/>
    <col min="776" max="1024" width="6.7109375" style="10"/>
    <col min="1025" max="1026" width="24.28515625" style="10" customWidth="1"/>
    <col min="1027" max="1028" width="19.42578125" style="10" customWidth="1"/>
    <col min="1029" max="1030" width="18.42578125" style="10" customWidth="1"/>
    <col min="1031" max="1031" width="19" style="10" customWidth="1"/>
    <col min="1032" max="1280" width="6.7109375" style="10"/>
    <col min="1281" max="1282" width="24.28515625" style="10" customWidth="1"/>
    <col min="1283" max="1284" width="19.42578125" style="10" customWidth="1"/>
    <col min="1285" max="1286" width="18.42578125" style="10" customWidth="1"/>
    <col min="1287" max="1287" width="19" style="10" customWidth="1"/>
    <col min="1288" max="1536" width="6.7109375" style="10"/>
    <col min="1537" max="1538" width="24.28515625" style="10" customWidth="1"/>
    <col min="1539" max="1540" width="19.42578125" style="10" customWidth="1"/>
    <col min="1541" max="1542" width="18.42578125" style="10" customWidth="1"/>
    <col min="1543" max="1543" width="19" style="10" customWidth="1"/>
    <col min="1544" max="1792" width="6.7109375" style="10"/>
    <col min="1793" max="1794" width="24.28515625" style="10" customWidth="1"/>
    <col min="1795" max="1796" width="19.42578125" style="10" customWidth="1"/>
    <col min="1797" max="1798" width="18.42578125" style="10" customWidth="1"/>
    <col min="1799" max="1799" width="19" style="10" customWidth="1"/>
    <col min="1800" max="2048" width="6.7109375" style="10"/>
    <col min="2049" max="2050" width="24.28515625" style="10" customWidth="1"/>
    <col min="2051" max="2052" width="19.42578125" style="10" customWidth="1"/>
    <col min="2053" max="2054" width="18.42578125" style="10" customWidth="1"/>
    <col min="2055" max="2055" width="19" style="10" customWidth="1"/>
    <col min="2056" max="2304" width="6.7109375" style="10"/>
    <col min="2305" max="2306" width="24.28515625" style="10" customWidth="1"/>
    <col min="2307" max="2308" width="19.42578125" style="10" customWidth="1"/>
    <col min="2309" max="2310" width="18.42578125" style="10" customWidth="1"/>
    <col min="2311" max="2311" width="19" style="10" customWidth="1"/>
    <col min="2312" max="2560" width="6.7109375" style="10"/>
    <col min="2561" max="2562" width="24.28515625" style="10" customWidth="1"/>
    <col min="2563" max="2564" width="19.42578125" style="10" customWidth="1"/>
    <col min="2565" max="2566" width="18.42578125" style="10" customWidth="1"/>
    <col min="2567" max="2567" width="19" style="10" customWidth="1"/>
    <col min="2568" max="2816" width="6.7109375" style="10"/>
    <col min="2817" max="2818" width="24.28515625" style="10" customWidth="1"/>
    <col min="2819" max="2820" width="19.42578125" style="10" customWidth="1"/>
    <col min="2821" max="2822" width="18.42578125" style="10" customWidth="1"/>
    <col min="2823" max="2823" width="19" style="10" customWidth="1"/>
    <col min="2824" max="3072" width="6.7109375" style="10"/>
    <col min="3073" max="3074" width="24.28515625" style="10" customWidth="1"/>
    <col min="3075" max="3076" width="19.42578125" style="10" customWidth="1"/>
    <col min="3077" max="3078" width="18.42578125" style="10" customWidth="1"/>
    <col min="3079" max="3079" width="19" style="10" customWidth="1"/>
    <col min="3080" max="3328" width="6.7109375" style="10"/>
    <col min="3329" max="3330" width="24.28515625" style="10" customWidth="1"/>
    <col min="3331" max="3332" width="19.42578125" style="10" customWidth="1"/>
    <col min="3333" max="3334" width="18.42578125" style="10" customWidth="1"/>
    <col min="3335" max="3335" width="19" style="10" customWidth="1"/>
    <col min="3336" max="3584" width="6.7109375" style="10"/>
    <col min="3585" max="3586" width="24.28515625" style="10" customWidth="1"/>
    <col min="3587" max="3588" width="19.42578125" style="10" customWidth="1"/>
    <col min="3589" max="3590" width="18.42578125" style="10" customWidth="1"/>
    <col min="3591" max="3591" width="19" style="10" customWidth="1"/>
    <col min="3592" max="3840" width="6.7109375" style="10"/>
    <col min="3841" max="3842" width="24.28515625" style="10" customWidth="1"/>
    <col min="3843" max="3844" width="19.42578125" style="10" customWidth="1"/>
    <col min="3845" max="3846" width="18.42578125" style="10" customWidth="1"/>
    <col min="3847" max="3847" width="19" style="10" customWidth="1"/>
    <col min="3848" max="4096" width="6.7109375" style="10"/>
    <col min="4097" max="4098" width="24.28515625" style="10" customWidth="1"/>
    <col min="4099" max="4100" width="19.42578125" style="10" customWidth="1"/>
    <col min="4101" max="4102" width="18.42578125" style="10" customWidth="1"/>
    <col min="4103" max="4103" width="19" style="10" customWidth="1"/>
    <col min="4104" max="4352" width="6.7109375" style="10"/>
    <col min="4353" max="4354" width="24.28515625" style="10" customWidth="1"/>
    <col min="4355" max="4356" width="19.42578125" style="10" customWidth="1"/>
    <col min="4357" max="4358" width="18.42578125" style="10" customWidth="1"/>
    <col min="4359" max="4359" width="19" style="10" customWidth="1"/>
    <col min="4360" max="4608" width="6.7109375" style="10"/>
    <col min="4609" max="4610" width="24.28515625" style="10" customWidth="1"/>
    <col min="4611" max="4612" width="19.42578125" style="10" customWidth="1"/>
    <col min="4613" max="4614" width="18.42578125" style="10" customWidth="1"/>
    <col min="4615" max="4615" width="19" style="10" customWidth="1"/>
    <col min="4616" max="4864" width="6.7109375" style="10"/>
    <col min="4865" max="4866" width="24.28515625" style="10" customWidth="1"/>
    <col min="4867" max="4868" width="19.42578125" style="10" customWidth="1"/>
    <col min="4869" max="4870" width="18.42578125" style="10" customWidth="1"/>
    <col min="4871" max="4871" width="19" style="10" customWidth="1"/>
    <col min="4872" max="5120" width="6.7109375" style="10"/>
    <col min="5121" max="5122" width="24.28515625" style="10" customWidth="1"/>
    <col min="5123" max="5124" width="19.42578125" style="10" customWidth="1"/>
    <col min="5125" max="5126" width="18.42578125" style="10" customWidth="1"/>
    <col min="5127" max="5127" width="19" style="10" customWidth="1"/>
    <col min="5128" max="5376" width="6.7109375" style="10"/>
    <col min="5377" max="5378" width="24.28515625" style="10" customWidth="1"/>
    <col min="5379" max="5380" width="19.42578125" style="10" customWidth="1"/>
    <col min="5381" max="5382" width="18.42578125" style="10" customWidth="1"/>
    <col min="5383" max="5383" width="19" style="10" customWidth="1"/>
    <col min="5384" max="5632" width="6.7109375" style="10"/>
    <col min="5633" max="5634" width="24.28515625" style="10" customWidth="1"/>
    <col min="5635" max="5636" width="19.42578125" style="10" customWidth="1"/>
    <col min="5637" max="5638" width="18.42578125" style="10" customWidth="1"/>
    <col min="5639" max="5639" width="19" style="10" customWidth="1"/>
    <col min="5640" max="5888" width="6.7109375" style="10"/>
    <col min="5889" max="5890" width="24.28515625" style="10" customWidth="1"/>
    <col min="5891" max="5892" width="19.42578125" style="10" customWidth="1"/>
    <col min="5893" max="5894" width="18.42578125" style="10" customWidth="1"/>
    <col min="5895" max="5895" width="19" style="10" customWidth="1"/>
    <col min="5896" max="6144" width="6.7109375" style="10"/>
    <col min="6145" max="6146" width="24.28515625" style="10" customWidth="1"/>
    <col min="6147" max="6148" width="19.42578125" style="10" customWidth="1"/>
    <col min="6149" max="6150" width="18.42578125" style="10" customWidth="1"/>
    <col min="6151" max="6151" width="19" style="10" customWidth="1"/>
    <col min="6152" max="6400" width="6.7109375" style="10"/>
    <col min="6401" max="6402" width="24.28515625" style="10" customWidth="1"/>
    <col min="6403" max="6404" width="19.42578125" style="10" customWidth="1"/>
    <col min="6405" max="6406" width="18.42578125" style="10" customWidth="1"/>
    <col min="6407" max="6407" width="19" style="10" customWidth="1"/>
    <col min="6408" max="6656" width="6.7109375" style="10"/>
    <col min="6657" max="6658" width="24.28515625" style="10" customWidth="1"/>
    <col min="6659" max="6660" width="19.42578125" style="10" customWidth="1"/>
    <col min="6661" max="6662" width="18.42578125" style="10" customWidth="1"/>
    <col min="6663" max="6663" width="19" style="10" customWidth="1"/>
    <col min="6664" max="6912" width="6.7109375" style="10"/>
    <col min="6913" max="6914" width="24.28515625" style="10" customWidth="1"/>
    <col min="6915" max="6916" width="19.42578125" style="10" customWidth="1"/>
    <col min="6917" max="6918" width="18.42578125" style="10" customWidth="1"/>
    <col min="6919" max="6919" width="19" style="10" customWidth="1"/>
    <col min="6920" max="7168" width="6.7109375" style="10"/>
    <col min="7169" max="7170" width="24.28515625" style="10" customWidth="1"/>
    <col min="7171" max="7172" width="19.42578125" style="10" customWidth="1"/>
    <col min="7173" max="7174" width="18.42578125" style="10" customWidth="1"/>
    <col min="7175" max="7175" width="19" style="10" customWidth="1"/>
    <col min="7176" max="7424" width="6.7109375" style="10"/>
    <col min="7425" max="7426" width="24.28515625" style="10" customWidth="1"/>
    <col min="7427" max="7428" width="19.42578125" style="10" customWidth="1"/>
    <col min="7429" max="7430" width="18.42578125" style="10" customWidth="1"/>
    <col min="7431" max="7431" width="19" style="10" customWidth="1"/>
    <col min="7432" max="7680" width="6.7109375" style="10"/>
    <col min="7681" max="7682" width="24.28515625" style="10" customWidth="1"/>
    <col min="7683" max="7684" width="19.42578125" style="10" customWidth="1"/>
    <col min="7685" max="7686" width="18.42578125" style="10" customWidth="1"/>
    <col min="7687" max="7687" width="19" style="10" customWidth="1"/>
    <col min="7688" max="7936" width="6.7109375" style="10"/>
    <col min="7937" max="7938" width="24.28515625" style="10" customWidth="1"/>
    <col min="7939" max="7940" width="19.42578125" style="10" customWidth="1"/>
    <col min="7941" max="7942" width="18.42578125" style="10" customWidth="1"/>
    <col min="7943" max="7943" width="19" style="10" customWidth="1"/>
    <col min="7944" max="8192" width="6.7109375" style="10"/>
    <col min="8193" max="8194" width="24.28515625" style="10" customWidth="1"/>
    <col min="8195" max="8196" width="19.42578125" style="10" customWidth="1"/>
    <col min="8197" max="8198" width="18.42578125" style="10" customWidth="1"/>
    <col min="8199" max="8199" width="19" style="10" customWidth="1"/>
    <col min="8200" max="8448" width="6.7109375" style="10"/>
    <col min="8449" max="8450" width="24.28515625" style="10" customWidth="1"/>
    <col min="8451" max="8452" width="19.42578125" style="10" customWidth="1"/>
    <col min="8453" max="8454" width="18.42578125" style="10" customWidth="1"/>
    <col min="8455" max="8455" width="19" style="10" customWidth="1"/>
    <col min="8456" max="8704" width="6.7109375" style="10"/>
    <col min="8705" max="8706" width="24.28515625" style="10" customWidth="1"/>
    <col min="8707" max="8708" width="19.42578125" style="10" customWidth="1"/>
    <col min="8709" max="8710" width="18.42578125" style="10" customWidth="1"/>
    <col min="8711" max="8711" width="19" style="10" customWidth="1"/>
    <col min="8712" max="8960" width="6.7109375" style="10"/>
    <col min="8961" max="8962" width="24.28515625" style="10" customWidth="1"/>
    <col min="8963" max="8964" width="19.42578125" style="10" customWidth="1"/>
    <col min="8965" max="8966" width="18.42578125" style="10" customWidth="1"/>
    <col min="8967" max="8967" width="19" style="10" customWidth="1"/>
    <col min="8968" max="9216" width="6.7109375" style="10"/>
    <col min="9217" max="9218" width="24.28515625" style="10" customWidth="1"/>
    <col min="9219" max="9220" width="19.42578125" style="10" customWidth="1"/>
    <col min="9221" max="9222" width="18.42578125" style="10" customWidth="1"/>
    <col min="9223" max="9223" width="19" style="10" customWidth="1"/>
    <col min="9224" max="9472" width="6.7109375" style="10"/>
    <col min="9473" max="9474" width="24.28515625" style="10" customWidth="1"/>
    <col min="9475" max="9476" width="19.42578125" style="10" customWidth="1"/>
    <col min="9477" max="9478" width="18.42578125" style="10" customWidth="1"/>
    <col min="9479" max="9479" width="19" style="10" customWidth="1"/>
    <col min="9480" max="9728" width="6.7109375" style="10"/>
    <col min="9729" max="9730" width="24.28515625" style="10" customWidth="1"/>
    <col min="9731" max="9732" width="19.42578125" style="10" customWidth="1"/>
    <col min="9733" max="9734" width="18.42578125" style="10" customWidth="1"/>
    <col min="9735" max="9735" width="19" style="10" customWidth="1"/>
    <col min="9736" max="9984" width="6.7109375" style="10"/>
    <col min="9985" max="9986" width="24.28515625" style="10" customWidth="1"/>
    <col min="9987" max="9988" width="19.42578125" style="10" customWidth="1"/>
    <col min="9989" max="9990" width="18.42578125" style="10" customWidth="1"/>
    <col min="9991" max="9991" width="19" style="10" customWidth="1"/>
    <col min="9992" max="10240" width="6.7109375" style="10"/>
    <col min="10241" max="10242" width="24.28515625" style="10" customWidth="1"/>
    <col min="10243" max="10244" width="19.42578125" style="10" customWidth="1"/>
    <col min="10245" max="10246" width="18.42578125" style="10" customWidth="1"/>
    <col min="10247" max="10247" width="19" style="10" customWidth="1"/>
    <col min="10248" max="10496" width="6.7109375" style="10"/>
    <col min="10497" max="10498" width="24.28515625" style="10" customWidth="1"/>
    <col min="10499" max="10500" width="19.42578125" style="10" customWidth="1"/>
    <col min="10501" max="10502" width="18.42578125" style="10" customWidth="1"/>
    <col min="10503" max="10503" width="19" style="10" customWidth="1"/>
    <col min="10504" max="10752" width="6.7109375" style="10"/>
    <col min="10753" max="10754" width="24.28515625" style="10" customWidth="1"/>
    <col min="10755" max="10756" width="19.42578125" style="10" customWidth="1"/>
    <col min="10757" max="10758" width="18.42578125" style="10" customWidth="1"/>
    <col min="10759" max="10759" width="19" style="10" customWidth="1"/>
    <col min="10760" max="11008" width="6.7109375" style="10"/>
    <col min="11009" max="11010" width="24.28515625" style="10" customWidth="1"/>
    <col min="11011" max="11012" width="19.42578125" style="10" customWidth="1"/>
    <col min="11013" max="11014" width="18.42578125" style="10" customWidth="1"/>
    <col min="11015" max="11015" width="19" style="10" customWidth="1"/>
    <col min="11016" max="11264" width="6.7109375" style="10"/>
    <col min="11265" max="11266" width="24.28515625" style="10" customWidth="1"/>
    <col min="11267" max="11268" width="19.42578125" style="10" customWidth="1"/>
    <col min="11269" max="11270" width="18.42578125" style="10" customWidth="1"/>
    <col min="11271" max="11271" width="19" style="10" customWidth="1"/>
    <col min="11272" max="11520" width="6.7109375" style="10"/>
    <col min="11521" max="11522" width="24.28515625" style="10" customWidth="1"/>
    <col min="11523" max="11524" width="19.42578125" style="10" customWidth="1"/>
    <col min="11525" max="11526" width="18.42578125" style="10" customWidth="1"/>
    <col min="11527" max="11527" width="19" style="10" customWidth="1"/>
    <col min="11528" max="11776" width="6.7109375" style="10"/>
    <col min="11777" max="11778" width="24.28515625" style="10" customWidth="1"/>
    <col min="11779" max="11780" width="19.42578125" style="10" customWidth="1"/>
    <col min="11781" max="11782" width="18.42578125" style="10" customWidth="1"/>
    <col min="11783" max="11783" width="19" style="10" customWidth="1"/>
    <col min="11784" max="12032" width="6.7109375" style="10"/>
    <col min="12033" max="12034" width="24.28515625" style="10" customWidth="1"/>
    <col min="12035" max="12036" width="19.42578125" style="10" customWidth="1"/>
    <col min="12037" max="12038" width="18.42578125" style="10" customWidth="1"/>
    <col min="12039" max="12039" width="19" style="10" customWidth="1"/>
    <col min="12040" max="12288" width="6.7109375" style="10"/>
    <col min="12289" max="12290" width="24.28515625" style="10" customWidth="1"/>
    <col min="12291" max="12292" width="19.42578125" style="10" customWidth="1"/>
    <col min="12293" max="12294" width="18.42578125" style="10" customWidth="1"/>
    <col min="12295" max="12295" width="19" style="10" customWidth="1"/>
    <col min="12296" max="12544" width="6.7109375" style="10"/>
    <col min="12545" max="12546" width="24.28515625" style="10" customWidth="1"/>
    <col min="12547" max="12548" width="19.42578125" style="10" customWidth="1"/>
    <col min="12549" max="12550" width="18.42578125" style="10" customWidth="1"/>
    <col min="12551" max="12551" width="19" style="10" customWidth="1"/>
    <col min="12552" max="12800" width="6.7109375" style="10"/>
    <col min="12801" max="12802" width="24.28515625" style="10" customWidth="1"/>
    <col min="12803" max="12804" width="19.42578125" style="10" customWidth="1"/>
    <col min="12805" max="12806" width="18.42578125" style="10" customWidth="1"/>
    <col min="12807" max="12807" width="19" style="10" customWidth="1"/>
    <col min="12808" max="13056" width="6.7109375" style="10"/>
    <col min="13057" max="13058" width="24.28515625" style="10" customWidth="1"/>
    <col min="13059" max="13060" width="19.42578125" style="10" customWidth="1"/>
    <col min="13061" max="13062" width="18.42578125" style="10" customWidth="1"/>
    <col min="13063" max="13063" width="19" style="10" customWidth="1"/>
    <col min="13064" max="13312" width="6.7109375" style="10"/>
    <col min="13313" max="13314" width="24.28515625" style="10" customWidth="1"/>
    <col min="13315" max="13316" width="19.42578125" style="10" customWidth="1"/>
    <col min="13317" max="13318" width="18.42578125" style="10" customWidth="1"/>
    <col min="13319" max="13319" width="19" style="10" customWidth="1"/>
    <col min="13320" max="13568" width="6.7109375" style="10"/>
    <col min="13569" max="13570" width="24.28515625" style="10" customWidth="1"/>
    <col min="13571" max="13572" width="19.42578125" style="10" customWidth="1"/>
    <col min="13573" max="13574" width="18.42578125" style="10" customWidth="1"/>
    <col min="13575" max="13575" width="19" style="10" customWidth="1"/>
    <col min="13576" max="13824" width="6.7109375" style="10"/>
    <col min="13825" max="13826" width="24.28515625" style="10" customWidth="1"/>
    <col min="13827" max="13828" width="19.42578125" style="10" customWidth="1"/>
    <col min="13829" max="13830" width="18.42578125" style="10" customWidth="1"/>
    <col min="13831" max="13831" width="19" style="10" customWidth="1"/>
    <col min="13832" max="14080" width="6.7109375" style="10"/>
    <col min="14081" max="14082" width="24.28515625" style="10" customWidth="1"/>
    <col min="14083" max="14084" width="19.42578125" style="10" customWidth="1"/>
    <col min="14085" max="14086" width="18.42578125" style="10" customWidth="1"/>
    <col min="14087" max="14087" width="19" style="10" customWidth="1"/>
    <col min="14088" max="14336" width="6.7109375" style="10"/>
    <col min="14337" max="14338" width="24.28515625" style="10" customWidth="1"/>
    <col min="14339" max="14340" width="19.42578125" style="10" customWidth="1"/>
    <col min="14341" max="14342" width="18.42578125" style="10" customWidth="1"/>
    <col min="14343" max="14343" width="19" style="10" customWidth="1"/>
    <col min="14344" max="14592" width="6.7109375" style="10"/>
    <col min="14593" max="14594" width="24.28515625" style="10" customWidth="1"/>
    <col min="14595" max="14596" width="19.42578125" style="10" customWidth="1"/>
    <col min="14597" max="14598" width="18.42578125" style="10" customWidth="1"/>
    <col min="14599" max="14599" width="19" style="10" customWidth="1"/>
    <col min="14600" max="14848" width="6.7109375" style="10"/>
    <col min="14849" max="14850" width="24.28515625" style="10" customWidth="1"/>
    <col min="14851" max="14852" width="19.42578125" style="10" customWidth="1"/>
    <col min="14853" max="14854" width="18.42578125" style="10" customWidth="1"/>
    <col min="14855" max="14855" width="19" style="10" customWidth="1"/>
    <col min="14856" max="15104" width="6.7109375" style="10"/>
    <col min="15105" max="15106" width="24.28515625" style="10" customWidth="1"/>
    <col min="15107" max="15108" width="19.42578125" style="10" customWidth="1"/>
    <col min="15109" max="15110" width="18.42578125" style="10" customWidth="1"/>
    <col min="15111" max="15111" width="19" style="10" customWidth="1"/>
    <col min="15112" max="15360" width="6.7109375" style="10"/>
    <col min="15361" max="15362" width="24.28515625" style="10" customWidth="1"/>
    <col min="15363" max="15364" width="19.42578125" style="10" customWidth="1"/>
    <col min="15365" max="15366" width="18.42578125" style="10" customWidth="1"/>
    <col min="15367" max="15367" width="19" style="10" customWidth="1"/>
    <col min="15368" max="15616" width="6.7109375" style="10"/>
    <col min="15617" max="15618" width="24.28515625" style="10" customWidth="1"/>
    <col min="15619" max="15620" width="19.42578125" style="10" customWidth="1"/>
    <col min="15621" max="15622" width="18.42578125" style="10" customWidth="1"/>
    <col min="15623" max="15623" width="19" style="10" customWidth="1"/>
    <col min="15624" max="15872" width="6.7109375" style="10"/>
    <col min="15873" max="15874" width="24.28515625" style="10" customWidth="1"/>
    <col min="15875" max="15876" width="19.42578125" style="10" customWidth="1"/>
    <col min="15877" max="15878" width="18.42578125" style="10" customWidth="1"/>
    <col min="15879" max="15879" width="19" style="10" customWidth="1"/>
    <col min="15880" max="16128" width="6.7109375" style="10"/>
    <col min="16129" max="16130" width="24.28515625" style="10" customWidth="1"/>
    <col min="16131" max="16132" width="19.42578125" style="10" customWidth="1"/>
    <col min="16133" max="16134" width="18.42578125" style="10" customWidth="1"/>
    <col min="16135" max="16135" width="19" style="10" customWidth="1"/>
    <col min="16136" max="16384" width="6.7109375" style="10"/>
  </cols>
  <sheetData>
    <row r="1" spans="1:33" s="1269" customFormat="1" ht="48.75" customHeight="1">
      <c r="A1" s="1576" t="s">
        <v>1347</v>
      </c>
      <c r="B1" s="784"/>
      <c r="C1" s="784"/>
      <c r="D1" s="784"/>
      <c r="E1" s="784"/>
      <c r="F1" s="784"/>
      <c r="G1" s="784"/>
    </row>
    <row r="2" spans="1:33" s="1269" customFormat="1" ht="51.75" customHeight="1">
      <c r="A2" s="784" t="s">
        <v>1348</v>
      </c>
      <c r="B2" s="784"/>
      <c r="C2" s="784"/>
      <c r="D2" s="784"/>
      <c r="E2" s="784"/>
      <c r="F2" s="784"/>
      <c r="G2" s="784"/>
      <c r="H2" s="1270"/>
      <c r="I2" s="1270"/>
      <c r="J2" s="1270"/>
      <c r="K2" s="1270"/>
      <c r="L2" s="1960"/>
      <c r="M2" s="1960"/>
      <c r="N2" s="1960"/>
      <c r="O2" s="1960"/>
      <c r="P2" s="1960"/>
      <c r="Q2" s="1960"/>
      <c r="R2" s="1960"/>
      <c r="S2" s="1960"/>
      <c r="T2" s="1960"/>
      <c r="U2" s="1960"/>
      <c r="V2" s="1960"/>
      <c r="W2" s="1960"/>
      <c r="X2" s="1960"/>
      <c r="Y2" s="1960"/>
      <c r="Z2" s="1960"/>
      <c r="AA2" s="1960"/>
      <c r="AB2" s="1960"/>
      <c r="AC2" s="1960"/>
      <c r="AD2" s="1960"/>
      <c r="AE2" s="1960"/>
      <c r="AF2" s="1960"/>
      <c r="AG2" s="1960"/>
    </row>
    <row r="3" spans="1:33" s="1269" customFormat="1" ht="33" customHeight="1">
      <c r="A3" s="899" t="s">
        <v>1349</v>
      </c>
      <c r="B3" s="900"/>
      <c r="C3" s="901"/>
      <c r="D3" s="901"/>
      <c r="E3" s="901"/>
      <c r="F3" s="901"/>
      <c r="G3" s="1475" t="s">
        <v>1350</v>
      </c>
    </row>
    <row r="4" spans="1:33" s="1480" customFormat="1" ht="44.25" customHeight="1">
      <c r="A4" s="1476"/>
      <c r="B4" s="1477"/>
      <c r="C4" s="1478" t="s">
        <v>62</v>
      </c>
      <c r="D4" s="1478" t="s">
        <v>1351</v>
      </c>
      <c r="E4" s="1478" t="s">
        <v>1352</v>
      </c>
      <c r="F4" s="1479" t="s">
        <v>1353</v>
      </c>
      <c r="G4" s="1479" t="s">
        <v>1354</v>
      </c>
    </row>
    <row r="5" spans="1:33" ht="45.75" customHeight="1">
      <c r="A5" s="1481" t="s">
        <v>40</v>
      </c>
      <c r="B5" s="1482" t="s">
        <v>41</v>
      </c>
      <c r="C5" s="1483" t="s">
        <v>1355</v>
      </c>
      <c r="D5" s="1484" t="s">
        <v>1356</v>
      </c>
      <c r="E5" s="1483" t="s">
        <v>1357</v>
      </c>
      <c r="F5" s="1484" t="s">
        <v>1358</v>
      </c>
      <c r="G5" s="1484" t="s">
        <v>1359</v>
      </c>
    </row>
    <row r="6" spans="1:33" ht="33" customHeight="1">
      <c r="A6" s="1485" t="s">
        <v>175</v>
      </c>
      <c r="B6" s="1486" t="s">
        <v>4</v>
      </c>
      <c r="C6" s="1487">
        <v>32</v>
      </c>
      <c r="D6" s="1487">
        <v>0</v>
      </c>
      <c r="E6" s="1488">
        <v>316</v>
      </c>
      <c r="F6" s="1488">
        <v>4627</v>
      </c>
      <c r="G6" s="1487">
        <v>7778</v>
      </c>
    </row>
    <row r="7" spans="1:33" ht="33" customHeight="1">
      <c r="A7" s="1489" t="s">
        <v>176</v>
      </c>
      <c r="B7" s="1490" t="s">
        <v>6</v>
      </c>
      <c r="C7" s="1488">
        <v>7</v>
      </c>
      <c r="D7" s="1488">
        <v>0</v>
      </c>
      <c r="E7" s="1488">
        <v>87</v>
      </c>
      <c r="F7" s="1488">
        <v>1616</v>
      </c>
      <c r="G7" s="1488">
        <v>5968</v>
      </c>
    </row>
    <row r="8" spans="1:33" ht="33" customHeight="1">
      <c r="A8" s="1489" t="s">
        <v>177</v>
      </c>
      <c r="B8" s="1490" t="s">
        <v>8</v>
      </c>
      <c r="C8" s="1488">
        <v>7</v>
      </c>
      <c r="D8" s="1488">
        <v>0</v>
      </c>
      <c r="E8" s="1488">
        <v>114</v>
      </c>
      <c r="F8" s="1488">
        <v>1714</v>
      </c>
      <c r="G8" s="1488">
        <v>4271</v>
      </c>
    </row>
    <row r="9" spans="1:33" ht="33" customHeight="1">
      <c r="A9" s="1489" t="s">
        <v>178</v>
      </c>
      <c r="B9" s="1490" t="s">
        <v>10</v>
      </c>
      <c r="C9" s="1488">
        <v>9</v>
      </c>
      <c r="D9" s="1488">
        <v>0</v>
      </c>
      <c r="E9" s="1488">
        <v>100</v>
      </c>
      <c r="F9" s="1488">
        <v>1895</v>
      </c>
      <c r="G9" s="1488">
        <v>4395</v>
      </c>
    </row>
    <row r="10" spans="1:33" ht="33" customHeight="1">
      <c r="A10" s="1489" t="s">
        <v>179</v>
      </c>
      <c r="B10" s="1490" t="s">
        <v>11</v>
      </c>
      <c r="C10" s="1487">
        <v>13</v>
      </c>
      <c r="D10" s="1487">
        <v>1</v>
      </c>
      <c r="E10" s="1488">
        <v>205</v>
      </c>
      <c r="F10" s="1488">
        <v>3317</v>
      </c>
      <c r="G10" s="1487">
        <v>6026</v>
      </c>
    </row>
    <row r="11" spans="1:33" ht="33" customHeight="1">
      <c r="A11" s="1489" t="s">
        <v>180</v>
      </c>
      <c r="B11" s="1490" t="s">
        <v>13</v>
      </c>
      <c r="C11" s="1488">
        <v>18</v>
      </c>
      <c r="D11" s="1488">
        <v>0</v>
      </c>
      <c r="E11" s="1488">
        <v>136</v>
      </c>
      <c r="F11" s="1488">
        <v>1595</v>
      </c>
      <c r="G11" s="1488">
        <v>4008</v>
      </c>
    </row>
    <row r="12" spans="1:33" ht="33" customHeight="1">
      <c r="A12" s="1489" t="s">
        <v>182</v>
      </c>
      <c r="B12" s="1490" t="s">
        <v>14</v>
      </c>
      <c r="C12" s="1488">
        <v>13</v>
      </c>
      <c r="D12" s="1488">
        <v>0</v>
      </c>
      <c r="E12" s="1488">
        <v>159</v>
      </c>
      <c r="F12" s="1488">
        <v>2912</v>
      </c>
      <c r="G12" s="1487">
        <v>6181</v>
      </c>
      <c r="I12" s="915"/>
    </row>
    <row r="13" spans="1:33" ht="33" customHeight="1">
      <c r="A13" s="1489" t="s">
        <v>183</v>
      </c>
      <c r="B13" s="1490" t="s">
        <v>16</v>
      </c>
      <c r="C13" s="1488">
        <v>7</v>
      </c>
      <c r="D13" s="1488">
        <v>0</v>
      </c>
      <c r="E13" s="1488">
        <v>48</v>
      </c>
      <c r="F13" s="1488">
        <v>698</v>
      </c>
      <c r="G13" s="1487">
        <v>2685</v>
      </c>
    </row>
    <row r="14" spans="1:33" ht="33" customHeight="1">
      <c r="A14" s="1489" t="s">
        <v>200</v>
      </c>
      <c r="B14" s="1490" t="s">
        <v>18</v>
      </c>
      <c r="C14" s="1488">
        <v>6</v>
      </c>
      <c r="D14" s="1488">
        <v>0</v>
      </c>
      <c r="E14" s="1488">
        <v>44</v>
      </c>
      <c r="F14" s="1488">
        <v>458</v>
      </c>
      <c r="G14" s="1488">
        <v>1666</v>
      </c>
    </row>
    <row r="15" spans="1:33" ht="33" customHeight="1">
      <c r="A15" s="1489" t="s">
        <v>19</v>
      </c>
      <c r="B15" s="1490" t="s">
        <v>20</v>
      </c>
      <c r="C15" s="1487">
        <v>20</v>
      </c>
      <c r="D15" s="1487">
        <v>1</v>
      </c>
      <c r="E15" s="1488">
        <v>117</v>
      </c>
      <c r="F15" s="1488">
        <v>3009</v>
      </c>
      <c r="G15" s="1488">
        <v>8202</v>
      </c>
    </row>
    <row r="16" spans="1:33" ht="33" customHeight="1">
      <c r="A16" s="1489" t="s">
        <v>45</v>
      </c>
      <c r="B16" s="1490" t="s">
        <v>21</v>
      </c>
      <c r="C16" s="1488">
        <v>5</v>
      </c>
      <c r="D16" s="1488">
        <v>0</v>
      </c>
      <c r="E16" s="1488">
        <v>29</v>
      </c>
      <c r="F16" s="1488">
        <v>687</v>
      </c>
      <c r="G16" s="1488">
        <v>1022</v>
      </c>
    </row>
    <row r="17" spans="1:7" ht="33" customHeight="1">
      <c r="A17" s="1489" t="s">
        <v>185</v>
      </c>
      <c r="B17" s="1490" t="s">
        <v>23</v>
      </c>
      <c r="C17" s="1488">
        <v>9</v>
      </c>
      <c r="D17" s="1488">
        <v>0</v>
      </c>
      <c r="E17" s="1488">
        <v>72</v>
      </c>
      <c r="F17" s="1488">
        <v>789</v>
      </c>
      <c r="G17" s="1488">
        <v>3211</v>
      </c>
    </row>
    <row r="18" spans="1:7" ht="33" customHeight="1">
      <c r="A18" s="1489" t="s">
        <v>24</v>
      </c>
      <c r="B18" s="1490" t="s">
        <v>25</v>
      </c>
      <c r="C18" s="1487">
        <v>8</v>
      </c>
      <c r="D18" s="1487">
        <v>0</v>
      </c>
      <c r="E18" s="1488">
        <v>51</v>
      </c>
      <c r="F18" s="1488">
        <v>1244</v>
      </c>
      <c r="G18" s="1488">
        <v>2277</v>
      </c>
    </row>
    <row r="19" spans="1:7" ht="33" customHeight="1">
      <c r="A19" s="1489" t="s">
        <v>187</v>
      </c>
      <c r="B19" s="1490" t="s">
        <v>26</v>
      </c>
      <c r="C19" s="1488">
        <v>9</v>
      </c>
      <c r="D19" s="1488">
        <v>0</v>
      </c>
      <c r="E19" s="1488">
        <v>54</v>
      </c>
      <c r="F19" s="1488">
        <v>813</v>
      </c>
      <c r="G19" s="1488">
        <v>1453</v>
      </c>
    </row>
    <row r="20" spans="1:7" ht="33" customHeight="1">
      <c r="A20" s="1489" t="s">
        <v>27</v>
      </c>
      <c r="B20" s="1490" t="s">
        <v>28</v>
      </c>
      <c r="C20" s="1488">
        <v>18</v>
      </c>
      <c r="D20" s="1488">
        <v>0</v>
      </c>
      <c r="E20" s="1488">
        <v>141</v>
      </c>
      <c r="F20" s="1488">
        <v>2034</v>
      </c>
      <c r="G20" s="1488">
        <v>4265</v>
      </c>
    </row>
    <row r="21" spans="1:7" ht="33" customHeight="1">
      <c r="A21" s="1489" t="s">
        <v>188</v>
      </c>
      <c r="B21" s="1490" t="s">
        <v>189</v>
      </c>
      <c r="C21" s="1487">
        <v>6</v>
      </c>
      <c r="D21" s="1487">
        <v>0</v>
      </c>
      <c r="E21" s="1488">
        <v>49</v>
      </c>
      <c r="F21" s="1488">
        <v>636</v>
      </c>
      <c r="G21" s="1488">
        <v>2392</v>
      </c>
    </row>
    <row r="22" spans="1:7" ht="33" customHeight="1">
      <c r="A22" s="1489" t="s">
        <v>190</v>
      </c>
      <c r="B22" s="1490" t="s">
        <v>295</v>
      </c>
      <c r="C22" s="1488">
        <v>9</v>
      </c>
      <c r="D22" s="1488">
        <v>0</v>
      </c>
      <c r="E22" s="1488">
        <v>57</v>
      </c>
      <c r="F22" s="1488">
        <v>1131</v>
      </c>
      <c r="G22" s="1488">
        <v>3444</v>
      </c>
    </row>
    <row r="23" spans="1:7" ht="33" customHeight="1">
      <c r="A23" s="1489" t="s">
        <v>202</v>
      </c>
      <c r="B23" s="1490" t="s">
        <v>33</v>
      </c>
      <c r="C23" s="1488">
        <v>7</v>
      </c>
      <c r="D23" s="1488">
        <v>0</v>
      </c>
      <c r="E23" s="1488">
        <v>43</v>
      </c>
      <c r="F23" s="1488">
        <v>841</v>
      </c>
      <c r="G23" s="1488">
        <v>1260</v>
      </c>
    </row>
    <row r="24" spans="1:7" ht="33" customHeight="1">
      <c r="A24" s="1489" t="s">
        <v>34</v>
      </c>
      <c r="B24" s="1490" t="s">
        <v>549</v>
      </c>
      <c r="C24" s="1488">
        <v>3</v>
      </c>
      <c r="D24" s="1488">
        <v>0</v>
      </c>
      <c r="E24" s="1488">
        <v>15</v>
      </c>
      <c r="F24" s="1488">
        <v>410</v>
      </c>
      <c r="G24" s="1488">
        <v>832</v>
      </c>
    </row>
    <row r="25" spans="1:7" ht="33" customHeight="1">
      <c r="A25" s="1491" t="s">
        <v>36</v>
      </c>
      <c r="B25" s="1492" t="s">
        <v>37</v>
      </c>
      <c r="C25" s="1488">
        <v>4</v>
      </c>
      <c r="D25" s="1488">
        <v>0</v>
      </c>
      <c r="E25" s="1488">
        <v>22</v>
      </c>
      <c r="F25" s="1488">
        <v>269</v>
      </c>
      <c r="G25" s="1488">
        <v>740</v>
      </c>
    </row>
    <row r="26" spans="1:7" ht="33" customHeight="1">
      <c r="A26" s="1493" t="s">
        <v>66</v>
      </c>
      <c r="B26" s="1494" t="s">
        <v>39</v>
      </c>
      <c r="C26" s="1488">
        <f>SUM(C6:C25)</f>
        <v>210</v>
      </c>
      <c r="D26" s="1488">
        <f>SUM(D6:D25)</f>
        <v>2</v>
      </c>
      <c r="E26" s="1488">
        <f>SUM(E6:E25)</f>
        <v>1859</v>
      </c>
      <c r="F26" s="1488">
        <f>SUM(F6:F25)</f>
        <v>30695</v>
      </c>
      <c r="G26" s="1488">
        <f>SUM(G6:G25)</f>
        <v>72076</v>
      </c>
    </row>
    <row r="27" spans="1:7" ht="33" customHeight="1">
      <c r="A27" s="913" t="s">
        <v>109</v>
      </c>
    </row>
  </sheetData>
  <mergeCells count="2">
    <mergeCell ref="L2:AC2"/>
    <mergeCell ref="AD2:AG2"/>
  </mergeCells>
  <pageMargins left="0.7" right="0.7" top="0.75" bottom="0.75" header="0.3" footer="0.3"/>
  <pageSetup paperSize="9" scale="54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:C14"/>
  <sheetViews>
    <sheetView rightToLeft="1" view="pageBreakPreview" zoomScale="60" zoomScaleNormal="100" workbookViewId="0">
      <selection activeCell="U28" sqref="U28"/>
    </sheetView>
  </sheetViews>
  <sheetFormatPr defaultRowHeight="18.75"/>
  <cols>
    <col min="1" max="1" width="50.5703125" style="1495" customWidth="1"/>
    <col min="2" max="2" width="13.5703125" style="1495" customWidth="1"/>
    <col min="3" max="3" width="50.5703125" style="1495" customWidth="1"/>
    <col min="4" max="256" width="9" style="1495"/>
    <col min="257" max="257" width="50.5703125" style="1495" customWidth="1"/>
    <col min="258" max="258" width="13.5703125" style="1495" customWidth="1"/>
    <col min="259" max="259" width="50.5703125" style="1495" customWidth="1"/>
    <col min="260" max="512" width="9" style="1495"/>
    <col min="513" max="513" width="50.5703125" style="1495" customWidth="1"/>
    <col min="514" max="514" width="13.5703125" style="1495" customWidth="1"/>
    <col min="515" max="515" width="50.5703125" style="1495" customWidth="1"/>
    <col min="516" max="768" width="9" style="1495"/>
    <col min="769" max="769" width="50.5703125" style="1495" customWidth="1"/>
    <col min="770" max="770" width="13.5703125" style="1495" customWidth="1"/>
    <col min="771" max="771" width="50.5703125" style="1495" customWidth="1"/>
    <col min="772" max="1024" width="9" style="1495"/>
    <col min="1025" max="1025" width="50.5703125" style="1495" customWidth="1"/>
    <col min="1026" max="1026" width="13.5703125" style="1495" customWidth="1"/>
    <col min="1027" max="1027" width="50.5703125" style="1495" customWidth="1"/>
    <col min="1028" max="1280" width="9" style="1495"/>
    <col min="1281" max="1281" width="50.5703125" style="1495" customWidth="1"/>
    <col min="1282" max="1282" width="13.5703125" style="1495" customWidth="1"/>
    <col min="1283" max="1283" width="50.5703125" style="1495" customWidth="1"/>
    <col min="1284" max="1536" width="9" style="1495"/>
    <col min="1537" max="1537" width="50.5703125" style="1495" customWidth="1"/>
    <col min="1538" max="1538" width="13.5703125" style="1495" customWidth="1"/>
    <col min="1539" max="1539" width="50.5703125" style="1495" customWidth="1"/>
    <col min="1540" max="1792" width="9" style="1495"/>
    <col min="1793" max="1793" width="50.5703125" style="1495" customWidth="1"/>
    <col min="1794" max="1794" width="13.5703125" style="1495" customWidth="1"/>
    <col min="1795" max="1795" width="50.5703125" style="1495" customWidth="1"/>
    <col min="1796" max="2048" width="9" style="1495"/>
    <col min="2049" max="2049" width="50.5703125" style="1495" customWidth="1"/>
    <col min="2050" max="2050" width="13.5703125" style="1495" customWidth="1"/>
    <col min="2051" max="2051" width="50.5703125" style="1495" customWidth="1"/>
    <col min="2052" max="2304" width="9" style="1495"/>
    <col min="2305" max="2305" width="50.5703125" style="1495" customWidth="1"/>
    <col min="2306" max="2306" width="13.5703125" style="1495" customWidth="1"/>
    <col min="2307" max="2307" width="50.5703125" style="1495" customWidth="1"/>
    <col min="2308" max="2560" width="9" style="1495"/>
    <col min="2561" max="2561" width="50.5703125" style="1495" customWidth="1"/>
    <col min="2562" max="2562" width="13.5703125" style="1495" customWidth="1"/>
    <col min="2563" max="2563" width="50.5703125" style="1495" customWidth="1"/>
    <col min="2564" max="2816" width="9" style="1495"/>
    <col min="2817" max="2817" width="50.5703125" style="1495" customWidth="1"/>
    <col min="2818" max="2818" width="13.5703125" style="1495" customWidth="1"/>
    <col min="2819" max="2819" width="50.5703125" style="1495" customWidth="1"/>
    <col min="2820" max="3072" width="9" style="1495"/>
    <col min="3073" max="3073" width="50.5703125" style="1495" customWidth="1"/>
    <col min="3074" max="3074" width="13.5703125" style="1495" customWidth="1"/>
    <col min="3075" max="3075" width="50.5703125" style="1495" customWidth="1"/>
    <col min="3076" max="3328" width="9" style="1495"/>
    <col min="3329" max="3329" width="50.5703125" style="1495" customWidth="1"/>
    <col min="3330" max="3330" width="13.5703125" style="1495" customWidth="1"/>
    <col min="3331" max="3331" width="50.5703125" style="1495" customWidth="1"/>
    <col min="3332" max="3584" width="9" style="1495"/>
    <col min="3585" max="3585" width="50.5703125" style="1495" customWidth="1"/>
    <col min="3586" max="3586" width="13.5703125" style="1495" customWidth="1"/>
    <col min="3587" max="3587" width="50.5703125" style="1495" customWidth="1"/>
    <col min="3588" max="3840" width="9" style="1495"/>
    <col min="3841" max="3841" width="50.5703125" style="1495" customWidth="1"/>
    <col min="3842" max="3842" width="13.5703125" style="1495" customWidth="1"/>
    <col min="3843" max="3843" width="50.5703125" style="1495" customWidth="1"/>
    <col min="3844" max="4096" width="9" style="1495"/>
    <col min="4097" max="4097" width="50.5703125" style="1495" customWidth="1"/>
    <col min="4098" max="4098" width="13.5703125" style="1495" customWidth="1"/>
    <col min="4099" max="4099" width="50.5703125" style="1495" customWidth="1"/>
    <col min="4100" max="4352" width="9" style="1495"/>
    <col min="4353" max="4353" width="50.5703125" style="1495" customWidth="1"/>
    <col min="4354" max="4354" width="13.5703125" style="1495" customWidth="1"/>
    <col min="4355" max="4355" width="50.5703125" style="1495" customWidth="1"/>
    <col min="4356" max="4608" width="9" style="1495"/>
    <col min="4609" max="4609" width="50.5703125" style="1495" customWidth="1"/>
    <col min="4610" max="4610" width="13.5703125" style="1495" customWidth="1"/>
    <col min="4611" max="4611" width="50.5703125" style="1495" customWidth="1"/>
    <col min="4612" max="4864" width="9" style="1495"/>
    <col min="4865" max="4865" width="50.5703125" style="1495" customWidth="1"/>
    <col min="4866" max="4866" width="13.5703125" style="1495" customWidth="1"/>
    <col min="4867" max="4867" width="50.5703125" style="1495" customWidth="1"/>
    <col min="4868" max="5120" width="9" style="1495"/>
    <col min="5121" max="5121" width="50.5703125" style="1495" customWidth="1"/>
    <col min="5122" max="5122" width="13.5703125" style="1495" customWidth="1"/>
    <col min="5123" max="5123" width="50.5703125" style="1495" customWidth="1"/>
    <col min="5124" max="5376" width="9" style="1495"/>
    <col min="5377" max="5377" width="50.5703125" style="1495" customWidth="1"/>
    <col min="5378" max="5378" width="13.5703125" style="1495" customWidth="1"/>
    <col min="5379" max="5379" width="50.5703125" style="1495" customWidth="1"/>
    <col min="5380" max="5632" width="9" style="1495"/>
    <col min="5633" max="5633" width="50.5703125" style="1495" customWidth="1"/>
    <col min="5634" max="5634" width="13.5703125" style="1495" customWidth="1"/>
    <col min="5635" max="5635" width="50.5703125" style="1495" customWidth="1"/>
    <col min="5636" max="5888" width="9" style="1495"/>
    <col min="5889" max="5889" width="50.5703125" style="1495" customWidth="1"/>
    <col min="5890" max="5890" width="13.5703125" style="1495" customWidth="1"/>
    <col min="5891" max="5891" width="50.5703125" style="1495" customWidth="1"/>
    <col min="5892" max="6144" width="9" style="1495"/>
    <col min="6145" max="6145" width="50.5703125" style="1495" customWidth="1"/>
    <col min="6146" max="6146" width="13.5703125" style="1495" customWidth="1"/>
    <col min="6147" max="6147" width="50.5703125" style="1495" customWidth="1"/>
    <col min="6148" max="6400" width="9" style="1495"/>
    <col min="6401" max="6401" width="50.5703125" style="1495" customWidth="1"/>
    <col min="6402" max="6402" width="13.5703125" style="1495" customWidth="1"/>
    <col min="6403" max="6403" width="50.5703125" style="1495" customWidth="1"/>
    <col min="6404" max="6656" width="9" style="1495"/>
    <col min="6657" max="6657" width="50.5703125" style="1495" customWidth="1"/>
    <col min="6658" max="6658" width="13.5703125" style="1495" customWidth="1"/>
    <col min="6659" max="6659" width="50.5703125" style="1495" customWidth="1"/>
    <col min="6660" max="6912" width="9" style="1495"/>
    <col min="6913" max="6913" width="50.5703125" style="1495" customWidth="1"/>
    <col min="6914" max="6914" width="13.5703125" style="1495" customWidth="1"/>
    <col min="6915" max="6915" width="50.5703125" style="1495" customWidth="1"/>
    <col min="6916" max="7168" width="9" style="1495"/>
    <col min="7169" max="7169" width="50.5703125" style="1495" customWidth="1"/>
    <col min="7170" max="7170" width="13.5703125" style="1495" customWidth="1"/>
    <col min="7171" max="7171" width="50.5703125" style="1495" customWidth="1"/>
    <col min="7172" max="7424" width="9" style="1495"/>
    <col min="7425" max="7425" width="50.5703125" style="1495" customWidth="1"/>
    <col min="7426" max="7426" width="13.5703125" style="1495" customWidth="1"/>
    <col min="7427" max="7427" width="50.5703125" style="1495" customWidth="1"/>
    <col min="7428" max="7680" width="9" style="1495"/>
    <col min="7681" max="7681" width="50.5703125" style="1495" customWidth="1"/>
    <col min="7682" max="7682" width="13.5703125" style="1495" customWidth="1"/>
    <col min="7683" max="7683" width="50.5703125" style="1495" customWidth="1"/>
    <col min="7684" max="7936" width="9" style="1495"/>
    <col min="7937" max="7937" width="50.5703125" style="1495" customWidth="1"/>
    <col min="7938" max="7938" width="13.5703125" style="1495" customWidth="1"/>
    <col min="7939" max="7939" width="50.5703125" style="1495" customWidth="1"/>
    <col min="7940" max="8192" width="9" style="1495"/>
    <col min="8193" max="8193" width="50.5703125" style="1495" customWidth="1"/>
    <col min="8194" max="8194" width="13.5703125" style="1495" customWidth="1"/>
    <col min="8195" max="8195" width="50.5703125" style="1495" customWidth="1"/>
    <col min="8196" max="8448" width="9" style="1495"/>
    <col min="8449" max="8449" width="50.5703125" style="1495" customWidth="1"/>
    <col min="8450" max="8450" width="13.5703125" style="1495" customWidth="1"/>
    <col min="8451" max="8451" width="50.5703125" style="1495" customWidth="1"/>
    <col min="8452" max="8704" width="9" style="1495"/>
    <col min="8705" max="8705" width="50.5703125" style="1495" customWidth="1"/>
    <col min="8706" max="8706" width="13.5703125" style="1495" customWidth="1"/>
    <col min="8707" max="8707" width="50.5703125" style="1495" customWidth="1"/>
    <col min="8708" max="8960" width="9" style="1495"/>
    <col min="8961" max="8961" width="50.5703125" style="1495" customWidth="1"/>
    <col min="8962" max="8962" width="13.5703125" style="1495" customWidth="1"/>
    <col min="8963" max="8963" width="50.5703125" style="1495" customWidth="1"/>
    <col min="8964" max="9216" width="9" style="1495"/>
    <col min="9217" max="9217" width="50.5703125" style="1495" customWidth="1"/>
    <col min="9218" max="9218" width="13.5703125" style="1495" customWidth="1"/>
    <col min="9219" max="9219" width="50.5703125" style="1495" customWidth="1"/>
    <col min="9220" max="9472" width="9" style="1495"/>
    <col min="9473" max="9473" width="50.5703125" style="1495" customWidth="1"/>
    <col min="9474" max="9474" width="13.5703125" style="1495" customWidth="1"/>
    <col min="9475" max="9475" width="50.5703125" style="1495" customWidth="1"/>
    <col min="9476" max="9728" width="9" style="1495"/>
    <col min="9729" max="9729" width="50.5703125" style="1495" customWidth="1"/>
    <col min="9730" max="9730" width="13.5703125" style="1495" customWidth="1"/>
    <col min="9731" max="9731" width="50.5703125" style="1495" customWidth="1"/>
    <col min="9732" max="9984" width="9" style="1495"/>
    <col min="9985" max="9985" width="50.5703125" style="1495" customWidth="1"/>
    <col min="9986" max="9986" width="13.5703125" style="1495" customWidth="1"/>
    <col min="9987" max="9987" width="50.5703125" style="1495" customWidth="1"/>
    <col min="9988" max="10240" width="9" style="1495"/>
    <col min="10241" max="10241" width="50.5703125" style="1495" customWidth="1"/>
    <col min="10242" max="10242" width="13.5703125" style="1495" customWidth="1"/>
    <col min="10243" max="10243" width="50.5703125" style="1495" customWidth="1"/>
    <col min="10244" max="10496" width="9" style="1495"/>
    <col min="10497" max="10497" width="50.5703125" style="1495" customWidth="1"/>
    <col min="10498" max="10498" width="13.5703125" style="1495" customWidth="1"/>
    <col min="10499" max="10499" width="50.5703125" style="1495" customWidth="1"/>
    <col min="10500" max="10752" width="9" style="1495"/>
    <col min="10753" max="10753" width="50.5703125" style="1495" customWidth="1"/>
    <col min="10754" max="10754" width="13.5703125" style="1495" customWidth="1"/>
    <col min="10755" max="10755" width="50.5703125" style="1495" customWidth="1"/>
    <col min="10756" max="11008" width="9" style="1495"/>
    <col min="11009" max="11009" width="50.5703125" style="1495" customWidth="1"/>
    <col min="11010" max="11010" width="13.5703125" style="1495" customWidth="1"/>
    <col min="11011" max="11011" width="50.5703125" style="1495" customWidth="1"/>
    <col min="11012" max="11264" width="9" style="1495"/>
    <col min="11265" max="11265" width="50.5703125" style="1495" customWidth="1"/>
    <col min="11266" max="11266" width="13.5703125" style="1495" customWidth="1"/>
    <col min="11267" max="11267" width="50.5703125" style="1495" customWidth="1"/>
    <col min="11268" max="11520" width="9" style="1495"/>
    <col min="11521" max="11521" width="50.5703125" style="1495" customWidth="1"/>
    <col min="11522" max="11522" width="13.5703125" style="1495" customWidth="1"/>
    <col min="11523" max="11523" width="50.5703125" style="1495" customWidth="1"/>
    <col min="11524" max="11776" width="9" style="1495"/>
    <col min="11777" max="11777" width="50.5703125" style="1495" customWidth="1"/>
    <col min="11778" max="11778" width="13.5703125" style="1495" customWidth="1"/>
    <col min="11779" max="11779" width="50.5703125" style="1495" customWidth="1"/>
    <col min="11780" max="12032" width="9" style="1495"/>
    <col min="12033" max="12033" width="50.5703125" style="1495" customWidth="1"/>
    <col min="12034" max="12034" width="13.5703125" style="1495" customWidth="1"/>
    <col min="12035" max="12035" width="50.5703125" style="1495" customWidth="1"/>
    <col min="12036" max="12288" width="9" style="1495"/>
    <col min="12289" max="12289" width="50.5703125" style="1495" customWidth="1"/>
    <col min="12290" max="12290" width="13.5703125" style="1495" customWidth="1"/>
    <col min="12291" max="12291" width="50.5703125" style="1495" customWidth="1"/>
    <col min="12292" max="12544" width="9" style="1495"/>
    <col min="12545" max="12545" width="50.5703125" style="1495" customWidth="1"/>
    <col min="12546" max="12546" width="13.5703125" style="1495" customWidth="1"/>
    <col min="12547" max="12547" width="50.5703125" style="1495" customWidth="1"/>
    <col min="12548" max="12800" width="9" style="1495"/>
    <col min="12801" max="12801" width="50.5703125" style="1495" customWidth="1"/>
    <col min="12802" max="12802" width="13.5703125" style="1495" customWidth="1"/>
    <col min="12803" max="12803" width="50.5703125" style="1495" customWidth="1"/>
    <col min="12804" max="13056" width="9" style="1495"/>
    <col min="13057" max="13057" width="50.5703125" style="1495" customWidth="1"/>
    <col min="13058" max="13058" width="13.5703125" style="1495" customWidth="1"/>
    <col min="13059" max="13059" width="50.5703125" style="1495" customWidth="1"/>
    <col min="13060" max="13312" width="9" style="1495"/>
    <col min="13313" max="13313" width="50.5703125" style="1495" customWidth="1"/>
    <col min="13314" max="13314" width="13.5703125" style="1495" customWidth="1"/>
    <col min="13315" max="13315" width="50.5703125" style="1495" customWidth="1"/>
    <col min="13316" max="13568" width="9" style="1495"/>
    <col min="13569" max="13569" width="50.5703125" style="1495" customWidth="1"/>
    <col min="13570" max="13570" width="13.5703125" style="1495" customWidth="1"/>
    <col min="13571" max="13571" width="50.5703125" style="1495" customWidth="1"/>
    <col min="13572" max="13824" width="9" style="1495"/>
    <col min="13825" max="13825" width="50.5703125" style="1495" customWidth="1"/>
    <col min="13826" max="13826" width="13.5703125" style="1495" customWidth="1"/>
    <col min="13827" max="13827" width="50.5703125" style="1495" customWidth="1"/>
    <col min="13828" max="14080" width="9" style="1495"/>
    <col min="14081" max="14081" width="50.5703125" style="1495" customWidth="1"/>
    <col min="14082" max="14082" width="13.5703125" style="1495" customWidth="1"/>
    <col min="14083" max="14083" width="50.5703125" style="1495" customWidth="1"/>
    <col min="14084" max="14336" width="9" style="1495"/>
    <col min="14337" max="14337" width="50.5703125" style="1495" customWidth="1"/>
    <col min="14338" max="14338" width="13.5703125" style="1495" customWidth="1"/>
    <col min="14339" max="14339" width="50.5703125" style="1495" customWidth="1"/>
    <col min="14340" max="14592" width="9" style="1495"/>
    <col min="14593" max="14593" width="50.5703125" style="1495" customWidth="1"/>
    <col min="14594" max="14594" width="13.5703125" style="1495" customWidth="1"/>
    <col min="14595" max="14595" width="50.5703125" style="1495" customWidth="1"/>
    <col min="14596" max="14848" width="9" style="1495"/>
    <col min="14849" max="14849" width="50.5703125" style="1495" customWidth="1"/>
    <col min="14850" max="14850" width="13.5703125" style="1495" customWidth="1"/>
    <col min="14851" max="14851" width="50.5703125" style="1495" customWidth="1"/>
    <col min="14852" max="15104" width="9" style="1495"/>
    <col min="15105" max="15105" width="50.5703125" style="1495" customWidth="1"/>
    <col min="15106" max="15106" width="13.5703125" style="1495" customWidth="1"/>
    <col min="15107" max="15107" width="50.5703125" style="1495" customWidth="1"/>
    <col min="15108" max="15360" width="9" style="1495"/>
    <col min="15361" max="15361" width="50.5703125" style="1495" customWidth="1"/>
    <col min="15362" max="15362" width="13.5703125" style="1495" customWidth="1"/>
    <col min="15363" max="15363" width="50.5703125" style="1495" customWidth="1"/>
    <col min="15364" max="15616" width="9" style="1495"/>
    <col min="15617" max="15617" width="50.5703125" style="1495" customWidth="1"/>
    <col min="15618" max="15618" width="13.5703125" style="1495" customWidth="1"/>
    <col min="15619" max="15619" width="50.5703125" style="1495" customWidth="1"/>
    <col min="15620" max="15872" width="9" style="1495"/>
    <col min="15873" max="15873" width="50.5703125" style="1495" customWidth="1"/>
    <col min="15874" max="15874" width="13.5703125" style="1495" customWidth="1"/>
    <col min="15875" max="15875" width="50.5703125" style="1495" customWidth="1"/>
    <col min="15876" max="16128" width="9" style="1495"/>
    <col min="16129" max="16129" width="50.5703125" style="1495" customWidth="1"/>
    <col min="16130" max="16130" width="13.5703125" style="1495" customWidth="1"/>
    <col min="16131" max="16131" width="50.5703125" style="1495" customWidth="1"/>
    <col min="16132" max="16384" width="9" style="1495"/>
  </cols>
  <sheetData>
    <row r="1" spans="1:3" ht="33" customHeight="1">
      <c r="A1" s="784" t="s">
        <v>1360</v>
      </c>
      <c r="B1" s="784"/>
      <c r="C1" s="784"/>
    </row>
    <row r="2" spans="1:3" ht="33" customHeight="1">
      <c r="A2" s="784" t="s">
        <v>1361</v>
      </c>
      <c r="B2" s="784"/>
      <c r="C2" s="784"/>
    </row>
    <row r="3" spans="1:3" ht="33" customHeight="1">
      <c r="A3" s="1495" t="s">
        <v>1362</v>
      </c>
      <c r="C3" s="1496" t="s">
        <v>1363</v>
      </c>
    </row>
    <row r="4" spans="1:3" ht="33" customHeight="1">
      <c r="A4" s="1497" t="s">
        <v>211</v>
      </c>
      <c r="B4" s="1498" t="s">
        <v>1364</v>
      </c>
      <c r="C4" s="1499" t="s">
        <v>212</v>
      </c>
    </row>
    <row r="5" spans="1:3" ht="33" customHeight="1">
      <c r="A5" s="1500" t="s">
        <v>1365</v>
      </c>
      <c r="B5" s="1501">
        <v>246596</v>
      </c>
      <c r="C5" s="1502" t="s">
        <v>1366</v>
      </c>
    </row>
    <row r="6" spans="1:3" ht="33" customHeight="1">
      <c r="A6" s="1500" t="s">
        <v>1367</v>
      </c>
      <c r="B6" s="1501">
        <v>58935</v>
      </c>
      <c r="C6" s="1502" t="s">
        <v>1368</v>
      </c>
    </row>
    <row r="7" spans="1:3" ht="33" customHeight="1">
      <c r="A7" s="1500" t="s">
        <v>1369</v>
      </c>
      <c r="B7" s="1501">
        <v>54914</v>
      </c>
      <c r="C7" s="1502" t="s">
        <v>1370</v>
      </c>
    </row>
    <row r="8" spans="1:3" ht="33" customHeight="1">
      <c r="A8" s="1500" t="s">
        <v>1371</v>
      </c>
      <c r="B8" s="1501">
        <v>271143</v>
      </c>
      <c r="C8" s="1502" t="s">
        <v>1372</v>
      </c>
    </row>
    <row r="9" spans="1:3" ht="33" customHeight="1">
      <c r="A9" s="1500" t="s">
        <v>1373</v>
      </c>
      <c r="B9" s="1501">
        <v>108138</v>
      </c>
      <c r="C9" s="1502" t="s">
        <v>1374</v>
      </c>
    </row>
    <row r="10" spans="1:3" ht="33" customHeight="1">
      <c r="A10" s="1500" t="s">
        <v>1375</v>
      </c>
      <c r="B10" s="1501">
        <v>44101</v>
      </c>
      <c r="C10" s="1502" t="s">
        <v>1376</v>
      </c>
    </row>
    <row r="11" spans="1:3" ht="33" customHeight="1">
      <c r="A11" s="1500" t="s">
        <v>1377</v>
      </c>
      <c r="B11" s="1501">
        <v>3116</v>
      </c>
      <c r="C11" s="1502" t="s">
        <v>1378</v>
      </c>
    </row>
    <row r="12" spans="1:3" ht="33" customHeight="1">
      <c r="A12" s="1500" t="s">
        <v>1379</v>
      </c>
      <c r="B12" s="1501">
        <v>44896</v>
      </c>
      <c r="C12" s="1502" t="s">
        <v>1380</v>
      </c>
    </row>
    <row r="13" spans="1:3" ht="33" customHeight="1">
      <c r="A13" s="1500" t="s">
        <v>1381</v>
      </c>
      <c r="B13" s="1501">
        <v>2668</v>
      </c>
      <c r="C13" s="1502" t="s">
        <v>1382</v>
      </c>
    </row>
    <row r="14" spans="1:3" ht="33" customHeight="1">
      <c r="A14" s="1500" t="s">
        <v>1383</v>
      </c>
      <c r="B14" s="1501">
        <v>55</v>
      </c>
      <c r="C14" s="1502" t="s">
        <v>1384</v>
      </c>
    </row>
  </sheetData>
  <pageMargins left="0.7" right="0.7" top="0.75" bottom="0.75" header="0.3" footer="0.3"/>
  <pageSetup paperSize="9" scale="68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:U30"/>
  <sheetViews>
    <sheetView showGridLines="0" rightToLeft="1" view="pageBreakPreview" topLeftCell="A16" zoomScale="90" zoomScaleNormal="80" zoomScaleSheetLayoutView="90" workbookViewId="0">
      <selection activeCell="U28" sqref="U28"/>
    </sheetView>
  </sheetViews>
  <sheetFormatPr defaultRowHeight="12.75"/>
  <cols>
    <col min="1" max="1" width="39.42578125" style="1503" customWidth="1"/>
    <col min="2" max="2" width="49.28515625" style="1503" customWidth="1"/>
    <col min="3" max="14" width="6.7109375" style="1503" customWidth="1"/>
    <col min="15" max="256" width="9" style="1503"/>
    <col min="257" max="257" width="39.42578125" style="1503" customWidth="1"/>
    <col min="258" max="258" width="49.28515625" style="1503" customWidth="1"/>
    <col min="259" max="270" width="6.7109375" style="1503" customWidth="1"/>
    <col min="271" max="512" width="9" style="1503"/>
    <col min="513" max="513" width="39.42578125" style="1503" customWidth="1"/>
    <col min="514" max="514" width="49.28515625" style="1503" customWidth="1"/>
    <col min="515" max="526" width="6.7109375" style="1503" customWidth="1"/>
    <col min="527" max="768" width="9" style="1503"/>
    <col min="769" max="769" width="39.42578125" style="1503" customWidth="1"/>
    <col min="770" max="770" width="49.28515625" style="1503" customWidth="1"/>
    <col min="771" max="782" width="6.7109375" style="1503" customWidth="1"/>
    <col min="783" max="1024" width="9" style="1503"/>
    <col min="1025" max="1025" width="39.42578125" style="1503" customWidth="1"/>
    <col min="1026" max="1026" width="49.28515625" style="1503" customWidth="1"/>
    <col min="1027" max="1038" width="6.7109375" style="1503" customWidth="1"/>
    <col min="1039" max="1280" width="9" style="1503"/>
    <col min="1281" max="1281" width="39.42578125" style="1503" customWidth="1"/>
    <col min="1282" max="1282" width="49.28515625" style="1503" customWidth="1"/>
    <col min="1283" max="1294" width="6.7109375" style="1503" customWidth="1"/>
    <col min="1295" max="1536" width="9" style="1503"/>
    <col min="1537" max="1537" width="39.42578125" style="1503" customWidth="1"/>
    <col min="1538" max="1538" width="49.28515625" style="1503" customWidth="1"/>
    <col min="1539" max="1550" width="6.7109375" style="1503" customWidth="1"/>
    <col min="1551" max="1792" width="9" style="1503"/>
    <col min="1793" max="1793" width="39.42578125" style="1503" customWidth="1"/>
    <col min="1794" max="1794" width="49.28515625" style="1503" customWidth="1"/>
    <col min="1795" max="1806" width="6.7109375" style="1503" customWidth="1"/>
    <col min="1807" max="2048" width="9" style="1503"/>
    <col min="2049" max="2049" width="39.42578125" style="1503" customWidth="1"/>
    <col min="2050" max="2050" width="49.28515625" style="1503" customWidth="1"/>
    <col min="2051" max="2062" width="6.7109375" style="1503" customWidth="1"/>
    <col min="2063" max="2304" width="9" style="1503"/>
    <col min="2305" max="2305" width="39.42578125" style="1503" customWidth="1"/>
    <col min="2306" max="2306" width="49.28515625" style="1503" customWidth="1"/>
    <col min="2307" max="2318" width="6.7109375" style="1503" customWidth="1"/>
    <col min="2319" max="2560" width="9" style="1503"/>
    <col min="2561" max="2561" width="39.42578125" style="1503" customWidth="1"/>
    <col min="2562" max="2562" width="49.28515625" style="1503" customWidth="1"/>
    <col min="2563" max="2574" width="6.7109375" style="1503" customWidth="1"/>
    <col min="2575" max="2816" width="9" style="1503"/>
    <col min="2817" max="2817" width="39.42578125" style="1503" customWidth="1"/>
    <col min="2818" max="2818" width="49.28515625" style="1503" customWidth="1"/>
    <col min="2819" max="2830" width="6.7109375" style="1503" customWidth="1"/>
    <col min="2831" max="3072" width="9" style="1503"/>
    <col min="3073" max="3073" width="39.42578125" style="1503" customWidth="1"/>
    <col min="3074" max="3074" width="49.28515625" style="1503" customWidth="1"/>
    <col min="3075" max="3086" width="6.7109375" style="1503" customWidth="1"/>
    <col min="3087" max="3328" width="9" style="1503"/>
    <col min="3329" max="3329" width="39.42578125" style="1503" customWidth="1"/>
    <col min="3330" max="3330" width="49.28515625" style="1503" customWidth="1"/>
    <col min="3331" max="3342" width="6.7109375" style="1503" customWidth="1"/>
    <col min="3343" max="3584" width="9" style="1503"/>
    <col min="3585" max="3585" width="39.42578125" style="1503" customWidth="1"/>
    <col min="3586" max="3586" width="49.28515625" style="1503" customWidth="1"/>
    <col min="3587" max="3598" width="6.7109375" style="1503" customWidth="1"/>
    <col min="3599" max="3840" width="9" style="1503"/>
    <col min="3841" max="3841" width="39.42578125" style="1503" customWidth="1"/>
    <col min="3842" max="3842" width="49.28515625" style="1503" customWidth="1"/>
    <col min="3843" max="3854" width="6.7109375" style="1503" customWidth="1"/>
    <col min="3855" max="4096" width="9" style="1503"/>
    <col min="4097" max="4097" width="39.42578125" style="1503" customWidth="1"/>
    <col min="4098" max="4098" width="49.28515625" style="1503" customWidth="1"/>
    <col min="4099" max="4110" width="6.7109375" style="1503" customWidth="1"/>
    <col min="4111" max="4352" width="9" style="1503"/>
    <col min="4353" max="4353" width="39.42578125" style="1503" customWidth="1"/>
    <col min="4354" max="4354" width="49.28515625" style="1503" customWidth="1"/>
    <col min="4355" max="4366" width="6.7109375" style="1503" customWidth="1"/>
    <col min="4367" max="4608" width="9" style="1503"/>
    <col min="4609" max="4609" width="39.42578125" style="1503" customWidth="1"/>
    <col min="4610" max="4610" width="49.28515625" style="1503" customWidth="1"/>
    <col min="4611" max="4622" width="6.7109375" style="1503" customWidth="1"/>
    <col min="4623" max="4864" width="9" style="1503"/>
    <col min="4865" max="4865" width="39.42578125" style="1503" customWidth="1"/>
    <col min="4866" max="4866" width="49.28515625" style="1503" customWidth="1"/>
    <col min="4867" max="4878" width="6.7109375" style="1503" customWidth="1"/>
    <col min="4879" max="5120" width="9" style="1503"/>
    <col min="5121" max="5121" width="39.42578125" style="1503" customWidth="1"/>
    <col min="5122" max="5122" width="49.28515625" style="1503" customWidth="1"/>
    <col min="5123" max="5134" width="6.7109375" style="1503" customWidth="1"/>
    <col min="5135" max="5376" width="9" style="1503"/>
    <col min="5377" max="5377" width="39.42578125" style="1503" customWidth="1"/>
    <col min="5378" max="5378" width="49.28515625" style="1503" customWidth="1"/>
    <col min="5379" max="5390" width="6.7109375" style="1503" customWidth="1"/>
    <col min="5391" max="5632" width="9" style="1503"/>
    <col min="5633" max="5633" width="39.42578125" style="1503" customWidth="1"/>
    <col min="5634" max="5634" width="49.28515625" style="1503" customWidth="1"/>
    <col min="5635" max="5646" width="6.7109375" style="1503" customWidth="1"/>
    <col min="5647" max="5888" width="9" style="1503"/>
    <col min="5889" max="5889" width="39.42578125" style="1503" customWidth="1"/>
    <col min="5890" max="5890" width="49.28515625" style="1503" customWidth="1"/>
    <col min="5891" max="5902" width="6.7109375" style="1503" customWidth="1"/>
    <col min="5903" max="6144" width="9" style="1503"/>
    <col min="6145" max="6145" width="39.42578125" style="1503" customWidth="1"/>
    <col min="6146" max="6146" width="49.28515625" style="1503" customWidth="1"/>
    <col min="6147" max="6158" width="6.7109375" style="1503" customWidth="1"/>
    <col min="6159" max="6400" width="9" style="1503"/>
    <col min="6401" max="6401" width="39.42578125" style="1503" customWidth="1"/>
    <col min="6402" max="6402" width="49.28515625" style="1503" customWidth="1"/>
    <col min="6403" max="6414" width="6.7109375" style="1503" customWidth="1"/>
    <col min="6415" max="6656" width="9" style="1503"/>
    <col min="6657" max="6657" width="39.42578125" style="1503" customWidth="1"/>
    <col min="6658" max="6658" width="49.28515625" style="1503" customWidth="1"/>
    <col min="6659" max="6670" width="6.7109375" style="1503" customWidth="1"/>
    <col min="6671" max="6912" width="9" style="1503"/>
    <col min="6913" max="6913" width="39.42578125" style="1503" customWidth="1"/>
    <col min="6914" max="6914" width="49.28515625" style="1503" customWidth="1"/>
    <col min="6915" max="6926" width="6.7109375" style="1503" customWidth="1"/>
    <col min="6927" max="7168" width="9" style="1503"/>
    <col min="7169" max="7169" width="39.42578125" style="1503" customWidth="1"/>
    <col min="7170" max="7170" width="49.28515625" style="1503" customWidth="1"/>
    <col min="7171" max="7182" width="6.7109375" style="1503" customWidth="1"/>
    <col min="7183" max="7424" width="9" style="1503"/>
    <col min="7425" max="7425" width="39.42578125" style="1503" customWidth="1"/>
    <col min="7426" max="7426" width="49.28515625" style="1503" customWidth="1"/>
    <col min="7427" max="7438" width="6.7109375" style="1503" customWidth="1"/>
    <col min="7439" max="7680" width="9" style="1503"/>
    <col min="7681" max="7681" width="39.42578125" style="1503" customWidth="1"/>
    <col min="7682" max="7682" width="49.28515625" style="1503" customWidth="1"/>
    <col min="7683" max="7694" width="6.7109375" style="1503" customWidth="1"/>
    <col min="7695" max="7936" width="9" style="1503"/>
    <col min="7937" max="7937" width="39.42578125" style="1503" customWidth="1"/>
    <col min="7938" max="7938" width="49.28515625" style="1503" customWidth="1"/>
    <col min="7939" max="7950" width="6.7109375" style="1503" customWidth="1"/>
    <col min="7951" max="8192" width="9" style="1503"/>
    <col min="8193" max="8193" width="39.42578125" style="1503" customWidth="1"/>
    <col min="8194" max="8194" width="49.28515625" style="1503" customWidth="1"/>
    <col min="8195" max="8206" width="6.7109375" style="1503" customWidth="1"/>
    <col min="8207" max="8448" width="9" style="1503"/>
    <col min="8449" max="8449" width="39.42578125" style="1503" customWidth="1"/>
    <col min="8450" max="8450" width="49.28515625" style="1503" customWidth="1"/>
    <col min="8451" max="8462" width="6.7109375" style="1503" customWidth="1"/>
    <col min="8463" max="8704" width="9" style="1503"/>
    <col min="8705" max="8705" width="39.42578125" style="1503" customWidth="1"/>
    <col min="8706" max="8706" width="49.28515625" style="1503" customWidth="1"/>
    <col min="8707" max="8718" width="6.7109375" style="1503" customWidth="1"/>
    <col min="8719" max="8960" width="9" style="1503"/>
    <col min="8961" max="8961" width="39.42578125" style="1503" customWidth="1"/>
    <col min="8962" max="8962" width="49.28515625" style="1503" customWidth="1"/>
    <col min="8963" max="8974" width="6.7109375" style="1503" customWidth="1"/>
    <col min="8975" max="9216" width="9" style="1503"/>
    <col min="9217" max="9217" width="39.42578125" style="1503" customWidth="1"/>
    <col min="9218" max="9218" width="49.28515625" style="1503" customWidth="1"/>
    <col min="9219" max="9230" width="6.7109375" style="1503" customWidth="1"/>
    <col min="9231" max="9472" width="9" style="1503"/>
    <col min="9473" max="9473" width="39.42578125" style="1503" customWidth="1"/>
    <col min="9474" max="9474" width="49.28515625" style="1503" customWidth="1"/>
    <col min="9475" max="9486" width="6.7109375" style="1503" customWidth="1"/>
    <col min="9487" max="9728" width="9" style="1503"/>
    <col min="9729" max="9729" width="39.42578125" style="1503" customWidth="1"/>
    <col min="9730" max="9730" width="49.28515625" style="1503" customWidth="1"/>
    <col min="9731" max="9742" width="6.7109375" style="1503" customWidth="1"/>
    <col min="9743" max="9984" width="9" style="1503"/>
    <col min="9985" max="9985" width="39.42578125" style="1503" customWidth="1"/>
    <col min="9986" max="9986" width="49.28515625" style="1503" customWidth="1"/>
    <col min="9987" max="9998" width="6.7109375" style="1503" customWidth="1"/>
    <col min="9999" max="10240" width="9" style="1503"/>
    <col min="10241" max="10241" width="39.42578125" style="1503" customWidth="1"/>
    <col min="10242" max="10242" width="49.28515625" style="1503" customWidth="1"/>
    <col min="10243" max="10254" width="6.7109375" style="1503" customWidth="1"/>
    <col min="10255" max="10496" width="9" style="1503"/>
    <col min="10497" max="10497" width="39.42578125" style="1503" customWidth="1"/>
    <col min="10498" max="10498" width="49.28515625" style="1503" customWidth="1"/>
    <col min="10499" max="10510" width="6.7109375" style="1503" customWidth="1"/>
    <col min="10511" max="10752" width="9" style="1503"/>
    <col min="10753" max="10753" width="39.42578125" style="1503" customWidth="1"/>
    <col min="10754" max="10754" width="49.28515625" style="1503" customWidth="1"/>
    <col min="10755" max="10766" width="6.7109375" style="1503" customWidth="1"/>
    <col min="10767" max="11008" width="9" style="1503"/>
    <col min="11009" max="11009" width="39.42578125" style="1503" customWidth="1"/>
    <col min="11010" max="11010" width="49.28515625" style="1503" customWidth="1"/>
    <col min="11011" max="11022" width="6.7109375" style="1503" customWidth="1"/>
    <col min="11023" max="11264" width="9" style="1503"/>
    <col min="11265" max="11265" width="39.42578125" style="1503" customWidth="1"/>
    <col min="11266" max="11266" width="49.28515625" style="1503" customWidth="1"/>
    <col min="11267" max="11278" width="6.7109375" style="1503" customWidth="1"/>
    <col min="11279" max="11520" width="9" style="1503"/>
    <col min="11521" max="11521" width="39.42578125" style="1503" customWidth="1"/>
    <col min="11522" max="11522" width="49.28515625" style="1503" customWidth="1"/>
    <col min="11523" max="11534" width="6.7109375" style="1503" customWidth="1"/>
    <col min="11535" max="11776" width="9" style="1503"/>
    <col min="11777" max="11777" width="39.42578125" style="1503" customWidth="1"/>
    <col min="11778" max="11778" width="49.28515625" style="1503" customWidth="1"/>
    <col min="11779" max="11790" width="6.7109375" style="1503" customWidth="1"/>
    <col min="11791" max="12032" width="9" style="1503"/>
    <col min="12033" max="12033" width="39.42578125" style="1503" customWidth="1"/>
    <col min="12034" max="12034" width="49.28515625" style="1503" customWidth="1"/>
    <col min="12035" max="12046" width="6.7109375" style="1503" customWidth="1"/>
    <col min="12047" max="12288" width="9" style="1503"/>
    <col min="12289" max="12289" width="39.42578125" style="1503" customWidth="1"/>
    <col min="12290" max="12290" width="49.28515625" style="1503" customWidth="1"/>
    <col min="12291" max="12302" width="6.7109375" style="1503" customWidth="1"/>
    <col min="12303" max="12544" width="9" style="1503"/>
    <col min="12545" max="12545" width="39.42578125" style="1503" customWidth="1"/>
    <col min="12546" max="12546" width="49.28515625" style="1503" customWidth="1"/>
    <col min="12547" max="12558" width="6.7109375" style="1503" customWidth="1"/>
    <col min="12559" max="12800" width="9" style="1503"/>
    <col min="12801" max="12801" width="39.42578125" style="1503" customWidth="1"/>
    <col min="12802" max="12802" width="49.28515625" style="1503" customWidth="1"/>
    <col min="12803" max="12814" width="6.7109375" style="1503" customWidth="1"/>
    <col min="12815" max="13056" width="9" style="1503"/>
    <col min="13057" max="13057" width="39.42578125" style="1503" customWidth="1"/>
    <col min="13058" max="13058" width="49.28515625" style="1503" customWidth="1"/>
    <col min="13059" max="13070" width="6.7109375" style="1503" customWidth="1"/>
    <col min="13071" max="13312" width="9" style="1503"/>
    <col min="13313" max="13313" width="39.42578125" style="1503" customWidth="1"/>
    <col min="13314" max="13314" width="49.28515625" style="1503" customWidth="1"/>
    <col min="13315" max="13326" width="6.7109375" style="1503" customWidth="1"/>
    <col min="13327" max="13568" width="9" style="1503"/>
    <col min="13569" max="13569" width="39.42578125" style="1503" customWidth="1"/>
    <col min="13570" max="13570" width="49.28515625" style="1503" customWidth="1"/>
    <col min="13571" max="13582" width="6.7109375" style="1503" customWidth="1"/>
    <col min="13583" max="13824" width="9" style="1503"/>
    <col min="13825" max="13825" width="39.42578125" style="1503" customWidth="1"/>
    <col min="13826" max="13826" width="49.28515625" style="1503" customWidth="1"/>
    <col min="13827" max="13838" width="6.7109375" style="1503" customWidth="1"/>
    <col min="13839" max="14080" width="9" style="1503"/>
    <col min="14081" max="14081" width="39.42578125" style="1503" customWidth="1"/>
    <col min="14082" max="14082" width="49.28515625" style="1503" customWidth="1"/>
    <col min="14083" max="14094" width="6.7109375" style="1503" customWidth="1"/>
    <col min="14095" max="14336" width="9" style="1503"/>
    <col min="14337" max="14337" width="39.42578125" style="1503" customWidth="1"/>
    <col min="14338" max="14338" width="49.28515625" style="1503" customWidth="1"/>
    <col min="14339" max="14350" width="6.7109375" style="1503" customWidth="1"/>
    <col min="14351" max="14592" width="9" style="1503"/>
    <col min="14593" max="14593" width="39.42578125" style="1503" customWidth="1"/>
    <col min="14594" max="14594" width="49.28515625" style="1503" customWidth="1"/>
    <col min="14595" max="14606" width="6.7109375" style="1503" customWidth="1"/>
    <col min="14607" max="14848" width="9" style="1503"/>
    <col min="14849" max="14849" width="39.42578125" style="1503" customWidth="1"/>
    <col min="14850" max="14850" width="49.28515625" style="1503" customWidth="1"/>
    <col min="14851" max="14862" width="6.7109375" style="1503" customWidth="1"/>
    <col min="14863" max="15104" width="9" style="1503"/>
    <col min="15105" max="15105" width="39.42578125" style="1503" customWidth="1"/>
    <col min="15106" max="15106" width="49.28515625" style="1503" customWidth="1"/>
    <col min="15107" max="15118" width="6.7109375" style="1503" customWidth="1"/>
    <col min="15119" max="15360" width="9" style="1503"/>
    <col min="15361" max="15361" width="39.42578125" style="1503" customWidth="1"/>
    <col min="15362" max="15362" width="49.28515625" style="1503" customWidth="1"/>
    <col min="15363" max="15374" width="6.7109375" style="1503" customWidth="1"/>
    <col min="15375" max="15616" width="9" style="1503"/>
    <col min="15617" max="15617" width="39.42578125" style="1503" customWidth="1"/>
    <col min="15618" max="15618" width="49.28515625" style="1503" customWidth="1"/>
    <col min="15619" max="15630" width="6.7109375" style="1503" customWidth="1"/>
    <col min="15631" max="15872" width="9" style="1503"/>
    <col min="15873" max="15873" width="39.42578125" style="1503" customWidth="1"/>
    <col min="15874" max="15874" width="49.28515625" style="1503" customWidth="1"/>
    <col min="15875" max="15886" width="6.7109375" style="1503" customWidth="1"/>
    <col min="15887" max="16128" width="9" style="1503"/>
    <col min="16129" max="16129" width="39.42578125" style="1503" customWidth="1"/>
    <col min="16130" max="16130" width="49.28515625" style="1503" customWidth="1"/>
    <col min="16131" max="16142" width="6.7109375" style="1503" customWidth="1"/>
    <col min="16143" max="16384" width="9" style="1503"/>
  </cols>
  <sheetData>
    <row r="1" spans="1:21" ht="23.1" customHeight="1">
      <c r="A1" s="784" t="s">
        <v>1602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</row>
    <row r="2" spans="1:21" ht="23.1" customHeight="1">
      <c r="A2" s="784" t="s">
        <v>1603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</row>
    <row r="3" spans="1:21" ht="17.100000000000001" customHeight="1">
      <c r="A3" s="1504" t="s">
        <v>1385</v>
      </c>
      <c r="C3" s="1505"/>
      <c r="D3" s="1505"/>
      <c r="E3" s="1505"/>
      <c r="F3" s="1505"/>
      <c r="G3" s="1505"/>
      <c r="H3" s="1505"/>
      <c r="I3" s="1505"/>
      <c r="J3" s="1505"/>
      <c r="K3" s="1505"/>
      <c r="L3" s="1505"/>
      <c r="M3" s="1976" t="s">
        <v>1386</v>
      </c>
      <c r="N3" s="1976"/>
    </row>
    <row r="4" spans="1:21" s="1507" customFormat="1" ht="20.100000000000001" customHeight="1">
      <c r="A4" s="1977" t="s">
        <v>1387</v>
      </c>
      <c r="B4" s="1978" t="s">
        <v>1388</v>
      </c>
      <c r="C4" s="1979" t="s">
        <v>1389</v>
      </c>
      <c r="D4" s="1979"/>
      <c r="E4" s="1979"/>
      <c r="F4" s="1979"/>
      <c r="G4" s="1979" t="s">
        <v>1390</v>
      </c>
      <c r="H4" s="1979"/>
      <c r="I4" s="1979"/>
      <c r="J4" s="1979"/>
      <c r="K4" s="1979" t="s">
        <v>1391</v>
      </c>
      <c r="L4" s="1979"/>
      <c r="M4" s="1979"/>
      <c r="N4" s="1979"/>
      <c r="O4" s="1506"/>
    </row>
    <row r="5" spans="1:21" s="1507" customFormat="1" ht="20.100000000000001" customHeight="1">
      <c r="A5" s="1977"/>
      <c r="B5" s="1978"/>
      <c r="C5" s="1979"/>
      <c r="D5" s="1979"/>
      <c r="E5" s="1979"/>
      <c r="F5" s="1979"/>
      <c r="G5" s="1979"/>
      <c r="H5" s="1979"/>
      <c r="I5" s="1979"/>
      <c r="J5" s="1979"/>
      <c r="K5" s="1979"/>
      <c r="L5" s="1979"/>
      <c r="M5" s="1979"/>
      <c r="N5" s="1979"/>
    </row>
    <row r="6" spans="1:21" s="1507" customFormat="1" ht="44.25" customHeight="1">
      <c r="A6" s="1977"/>
      <c r="B6" s="1978"/>
      <c r="C6" s="1578" t="s">
        <v>106</v>
      </c>
      <c r="D6" s="1578" t="s">
        <v>107</v>
      </c>
      <c r="E6" s="1578" t="s">
        <v>484</v>
      </c>
      <c r="F6" s="1578" t="s">
        <v>54</v>
      </c>
      <c r="G6" s="1578" t="s">
        <v>106</v>
      </c>
      <c r="H6" s="1578" t="s">
        <v>107</v>
      </c>
      <c r="I6" s="1578" t="s">
        <v>484</v>
      </c>
      <c r="J6" s="1578" t="s">
        <v>54</v>
      </c>
      <c r="K6" s="1578" t="s">
        <v>106</v>
      </c>
      <c r="L6" s="1578" t="s">
        <v>107</v>
      </c>
      <c r="M6" s="1578" t="s">
        <v>484</v>
      </c>
      <c r="N6" s="1578" t="s">
        <v>54</v>
      </c>
    </row>
    <row r="7" spans="1:21" s="1507" customFormat="1" ht="29.1" customHeight="1">
      <c r="A7" s="1508" t="s">
        <v>1392</v>
      </c>
      <c r="B7" s="1509" t="s">
        <v>1393</v>
      </c>
      <c r="C7" s="1510">
        <v>3831</v>
      </c>
      <c r="D7" s="1510">
        <v>653</v>
      </c>
      <c r="E7" s="1511">
        <f t="shared" ref="E7:E23" si="0">C7+D7</f>
        <v>4484</v>
      </c>
      <c r="F7" s="1512">
        <f t="shared" ref="F7:F23" si="1">E7/E$25</f>
        <v>0.1798780487804878</v>
      </c>
      <c r="G7" s="1510">
        <v>2902</v>
      </c>
      <c r="H7" s="1510">
        <v>337</v>
      </c>
      <c r="I7" s="1511">
        <f t="shared" ref="I7:I23" si="2">G7+H7</f>
        <v>3239</v>
      </c>
      <c r="J7" s="1512">
        <f t="shared" ref="J7:J23" si="3">I7/I$25</f>
        <v>0.18312885169898796</v>
      </c>
      <c r="K7" s="1511">
        <f t="shared" ref="K7:K23" si="4">C7+G7</f>
        <v>6733</v>
      </c>
      <c r="L7" s="1511">
        <f t="shared" ref="L7:L23" si="5">D7+H7</f>
        <v>990</v>
      </c>
      <c r="M7" s="1511">
        <f t="shared" ref="M7:M23" si="6">K7+L7</f>
        <v>7723</v>
      </c>
      <c r="N7" s="1512">
        <f t="shared" ref="N7:N23" si="7">M7/M$25</f>
        <v>0.18122726739411005</v>
      </c>
    </row>
    <row r="8" spans="1:21" s="1507" customFormat="1" ht="29.1" customHeight="1">
      <c r="A8" s="1508" t="s">
        <v>1394</v>
      </c>
      <c r="B8" s="1509" t="s">
        <v>1395</v>
      </c>
      <c r="C8" s="1510">
        <v>2410</v>
      </c>
      <c r="D8" s="1510">
        <v>1877</v>
      </c>
      <c r="E8" s="1511">
        <f t="shared" si="0"/>
        <v>4287</v>
      </c>
      <c r="F8" s="1512">
        <f t="shared" si="1"/>
        <v>0.17197528883183569</v>
      </c>
      <c r="G8" s="1510">
        <v>1446</v>
      </c>
      <c r="H8" s="1510">
        <v>732</v>
      </c>
      <c r="I8" s="1511">
        <f t="shared" si="2"/>
        <v>2178</v>
      </c>
      <c r="J8" s="1512">
        <f t="shared" si="3"/>
        <v>0.1231412902131509</v>
      </c>
      <c r="K8" s="1511">
        <f t="shared" si="4"/>
        <v>3856</v>
      </c>
      <c r="L8" s="1511">
        <f t="shared" si="5"/>
        <v>2609</v>
      </c>
      <c r="M8" s="1511">
        <f t="shared" si="6"/>
        <v>6465</v>
      </c>
      <c r="N8" s="1512">
        <f t="shared" si="7"/>
        <v>0.15170714537134811</v>
      </c>
    </row>
    <row r="9" spans="1:21" s="1507" customFormat="1" ht="29.1" customHeight="1">
      <c r="A9" s="1508" t="s">
        <v>1396</v>
      </c>
      <c r="B9" s="1509" t="s">
        <v>1397</v>
      </c>
      <c r="C9" s="1510">
        <v>1151</v>
      </c>
      <c r="D9" s="1510">
        <v>903</v>
      </c>
      <c r="E9" s="1511">
        <f t="shared" si="0"/>
        <v>2054</v>
      </c>
      <c r="F9" s="1512">
        <f t="shared" si="1"/>
        <v>8.2397304236200258E-2</v>
      </c>
      <c r="G9" s="1510">
        <v>321</v>
      </c>
      <c r="H9" s="1510">
        <v>324</v>
      </c>
      <c r="I9" s="1511">
        <f t="shared" si="2"/>
        <v>645</v>
      </c>
      <c r="J9" s="1512">
        <f t="shared" si="3"/>
        <v>3.6467461977723749E-2</v>
      </c>
      <c r="K9" s="1511">
        <f t="shared" si="4"/>
        <v>1472</v>
      </c>
      <c r="L9" s="1511">
        <f t="shared" si="5"/>
        <v>1227</v>
      </c>
      <c r="M9" s="1511">
        <f t="shared" si="6"/>
        <v>2699</v>
      </c>
      <c r="N9" s="1512">
        <f t="shared" si="7"/>
        <v>6.3334506629121198E-2</v>
      </c>
    </row>
    <row r="10" spans="1:21" s="1507" customFormat="1" ht="29.1" customHeight="1">
      <c r="A10" s="1508" t="s">
        <v>1398</v>
      </c>
      <c r="B10" s="1509" t="s">
        <v>1399</v>
      </c>
      <c r="C10" s="1510">
        <v>627</v>
      </c>
      <c r="D10" s="1510">
        <v>534</v>
      </c>
      <c r="E10" s="1511">
        <f t="shared" si="0"/>
        <v>1161</v>
      </c>
      <c r="F10" s="1512">
        <f t="shared" si="1"/>
        <v>4.6574133504492937E-2</v>
      </c>
      <c r="G10" s="1510">
        <v>299</v>
      </c>
      <c r="H10" s="1510">
        <v>182</v>
      </c>
      <c r="I10" s="1511">
        <f t="shared" si="2"/>
        <v>481</v>
      </c>
      <c r="J10" s="1512">
        <f t="shared" si="3"/>
        <v>2.7195115056256006E-2</v>
      </c>
      <c r="K10" s="1511">
        <f t="shared" si="4"/>
        <v>926</v>
      </c>
      <c r="L10" s="1511">
        <f t="shared" si="5"/>
        <v>716</v>
      </c>
      <c r="M10" s="1511">
        <f t="shared" si="6"/>
        <v>1642</v>
      </c>
      <c r="N10" s="1512">
        <f t="shared" si="7"/>
        <v>3.8531033673589114E-2</v>
      </c>
    </row>
    <row r="11" spans="1:21" s="1507" customFormat="1" ht="29.1" customHeight="1">
      <c r="A11" s="1508" t="s">
        <v>1400</v>
      </c>
      <c r="B11" s="1509" t="s">
        <v>1401</v>
      </c>
      <c r="C11" s="1510">
        <v>631</v>
      </c>
      <c r="D11" s="1510">
        <v>551</v>
      </c>
      <c r="E11" s="1511">
        <f t="shared" si="0"/>
        <v>1182</v>
      </c>
      <c r="F11" s="1512">
        <f t="shared" si="1"/>
        <v>4.7416559691912712E-2</v>
      </c>
      <c r="G11" s="1510">
        <v>249</v>
      </c>
      <c r="H11" s="1510">
        <v>197</v>
      </c>
      <c r="I11" s="1511">
        <f t="shared" si="2"/>
        <v>446</v>
      </c>
      <c r="J11" s="1512">
        <f t="shared" si="3"/>
        <v>2.5216260530333014E-2</v>
      </c>
      <c r="K11" s="1511">
        <f t="shared" si="4"/>
        <v>880</v>
      </c>
      <c r="L11" s="1511">
        <f t="shared" si="5"/>
        <v>748</v>
      </c>
      <c r="M11" s="1511">
        <f t="shared" si="6"/>
        <v>1628</v>
      </c>
      <c r="N11" s="1512">
        <f t="shared" si="7"/>
        <v>3.8202510852986038E-2</v>
      </c>
    </row>
    <row r="12" spans="1:21" s="1507" customFormat="1" ht="29.1" customHeight="1">
      <c r="A12" s="1508" t="s">
        <v>1402</v>
      </c>
      <c r="B12" s="1509" t="s">
        <v>1403</v>
      </c>
      <c r="C12" s="1510">
        <v>532</v>
      </c>
      <c r="D12" s="1510">
        <v>404</v>
      </c>
      <c r="E12" s="1511">
        <f t="shared" si="0"/>
        <v>936</v>
      </c>
      <c r="F12" s="1512">
        <f t="shared" si="1"/>
        <v>3.754813863928113E-2</v>
      </c>
      <c r="G12" s="1510">
        <v>255</v>
      </c>
      <c r="H12" s="1510">
        <v>147</v>
      </c>
      <c r="I12" s="1511">
        <f t="shared" si="2"/>
        <v>402</v>
      </c>
      <c r="J12" s="1512">
        <f t="shared" si="3"/>
        <v>2.2728557697744105E-2</v>
      </c>
      <c r="K12" s="1511">
        <f t="shared" si="4"/>
        <v>787</v>
      </c>
      <c r="L12" s="1511">
        <f t="shared" si="5"/>
        <v>551</v>
      </c>
      <c r="M12" s="1511">
        <f t="shared" si="6"/>
        <v>1338</v>
      </c>
      <c r="N12" s="1512">
        <f t="shared" si="7"/>
        <v>3.1397395283350935E-2</v>
      </c>
      <c r="T12" s="1503"/>
      <c r="U12" s="1503"/>
    </row>
    <row r="13" spans="1:21" s="1507" customFormat="1" ht="29.1" customHeight="1">
      <c r="A13" s="1508" t="s">
        <v>1404</v>
      </c>
      <c r="B13" s="1509" t="s">
        <v>1405</v>
      </c>
      <c r="C13" s="1510">
        <v>445</v>
      </c>
      <c r="D13" s="1510">
        <v>320</v>
      </c>
      <c r="E13" s="1511">
        <f t="shared" si="0"/>
        <v>765</v>
      </c>
      <c r="F13" s="1512">
        <f t="shared" si="1"/>
        <v>3.0688382541720155E-2</v>
      </c>
      <c r="G13" s="1510">
        <v>250</v>
      </c>
      <c r="H13" s="1510">
        <v>172</v>
      </c>
      <c r="I13" s="1511">
        <f t="shared" si="2"/>
        <v>422</v>
      </c>
      <c r="J13" s="1512">
        <f t="shared" si="3"/>
        <v>2.3859331712557247E-2</v>
      </c>
      <c r="K13" s="1511">
        <f t="shared" si="4"/>
        <v>695</v>
      </c>
      <c r="L13" s="1511">
        <f t="shared" si="5"/>
        <v>492</v>
      </c>
      <c r="M13" s="1511">
        <f t="shared" si="6"/>
        <v>1187</v>
      </c>
      <c r="N13" s="1512">
        <f t="shared" si="7"/>
        <v>2.7854042003989207E-2</v>
      </c>
    </row>
    <row r="14" spans="1:21" s="1507" customFormat="1" ht="29.1" customHeight="1">
      <c r="A14" s="1508" t="s">
        <v>1406</v>
      </c>
      <c r="B14" s="1509" t="s">
        <v>1407</v>
      </c>
      <c r="C14" s="1510">
        <v>438</v>
      </c>
      <c r="D14" s="1510">
        <v>327</v>
      </c>
      <c r="E14" s="1511">
        <f t="shared" si="0"/>
        <v>765</v>
      </c>
      <c r="F14" s="1512">
        <f t="shared" si="1"/>
        <v>3.0688382541720155E-2</v>
      </c>
      <c r="G14" s="1510">
        <v>89</v>
      </c>
      <c r="H14" s="1510">
        <v>96</v>
      </c>
      <c r="I14" s="1511">
        <f t="shared" si="2"/>
        <v>185</v>
      </c>
      <c r="J14" s="1512">
        <f t="shared" si="3"/>
        <v>1.0459659637021541E-2</v>
      </c>
      <c r="K14" s="1511">
        <f t="shared" si="4"/>
        <v>527</v>
      </c>
      <c r="L14" s="1511">
        <f t="shared" si="5"/>
        <v>423</v>
      </c>
      <c r="M14" s="1511">
        <f t="shared" si="6"/>
        <v>950</v>
      </c>
      <c r="N14" s="1512">
        <f t="shared" si="7"/>
        <v>2.2292619969494311E-2</v>
      </c>
    </row>
    <row r="15" spans="1:21" s="1507" customFormat="1" ht="29.1" customHeight="1">
      <c r="A15" s="1508" t="s">
        <v>1408</v>
      </c>
      <c r="B15" s="1509" t="s">
        <v>1409</v>
      </c>
      <c r="C15" s="1510">
        <v>319</v>
      </c>
      <c r="D15" s="1510">
        <v>254</v>
      </c>
      <c r="E15" s="1511">
        <f t="shared" si="0"/>
        <v>573</v>
      </c>
      <c r="F15" s="1512">
        <f t="shared" si="1"/>
        <v>2.2986200256739409E-2</v>
      </c>
      <c r="G15" s="1510">
        <v>171</v>
      </c>
      <c r="H15" s="1510">
        <v>95</v>
      </c>
      <c r="I15" s="1511">
        <f t="shared" si="2"/>
        <v>266</v>
      </c>
      <c r="J15" s="1512">
        <f t="shared" si="3"/>
        <v>1.5039294397014756E-2</v>
      </c>
      <c r="K15" s="1511">
        <f t="shared" si="4"/>
        <v>490</v>
      </c>
      <c r="L15" s="1511">
        <f t="shared" si="5"/>
        <v>349</v>
      </c>
      <c r="M15" s="1511">
        <f t="shared" si="6"/>
        <v>839</v>
      </c>
      <c r="N15" s="1512">
        <f t="shared" si="7"/>
        <v>1.968790332042708E-2</v>
      </c>
    </row>
    <row r="16" spans="1:21" s="1507" customFormat="1" ht="29.1" customHeight="1">
      <c r="A16" s="1508" t="s">
        <v>1410</v>
      </c>
      <c r="B16" s="1509" t="s">
        <v>1411</v>
      </c>
      <c r="C16" s="1510">
        <v>292</v>
      </c>
      <c r="D16" s="1510">
        <v>211</v>
      </c>
      <c r="E16" s="1511">
        <f t="shared" si="0"/>
        <v>503</v>
      </c>
      <c r="F16" s="1512">
        <f t="shared" si="1"/>
        <v>2.0178112965340181E-2</v>
      </c>
      <c r="G16" s="1510">
        <v>181</v>
      </c>
      <c r="H16" s="1510">
        <v>107</v>
      </c>
      <c r="I16" s="1511">
        <f t="shared" si="2"/>
        <v>288</v>
      </c>
      <c r="J16" s="1512">
        <f t="shared" si="3"/>
        <v>1.6283145813309211E-2</v>
      </c>
      <c r="K16" s="1511">
        <f t="shared" si="4"/>
        <v>473</v>
      </c>
      <c r="L16" s="1511">
        <f t="shared" si="5"/>
        <v>318</v>
      </c>
      <c r="M16" s="1511">
        <f t="shared" si="6"/>
        <v>791</v>
      </c>
      <c r="N16" s="1512">
        <f t="shared" si="7"/>
        <v>1.8561539364073683E-2</v>
      </c>
    </row>
    <row r="17" spans="1:21" s="1507" customFormat="1" ht="29.1" customHeight="1">
      <c r="A17" s="1508" t="s">
        <v>1412</v>
      </c>
      <c r="B17" s="1509" t="s">
        <v>1413</v>
      </c>
      <c r="C17" s="1510">
        <v>202</v>
      </c>
      <c r="D17" s="1510">
        <v>135</v>
      </c>
      <c r="E17" s="1511">
        <f t="shared" si="0"/>
        <v>337</v>
      </c>
      <c r="F17" s="1512">
        <f t="shared" si="1"/>
        <v>1.3518934531450578E-2</v>
      </c>
      <c r="G17" s="1510">
        <v>75</v>
      </c>
      <c r="H17" s="1510">
        <v>43</v>
      </c>
      <c r="I17" s="1511">
        <f t="shared" si="2"/>
        <v>118</v>
      </c>
      <c r="J17" s="1512">
        <f t="shared" si="3"/>
        <v>6.6715666873975238E-3</v>
      </c>
      <c r="K17" s="1511">
        <f t="shared" si="4"/>
        <v>277</v>
      </c>
      <c r="L17" s="1511">
        <f t="shared" si="5"/>
        <v>178</v>
      </c>
      <c r="M17" s="1511">
        <f t="shared" si="6"/>
        <v>455</v>
      </c>
      <c r="N17" s="1512">
        <f t="shared" si="7"/>
        <v>1.0676991669599905E-2</v>
      </c>
    </row>
    <row r="18" spans="1:21" s="1507" customFormat="1" ht="29.1" customHeight="1">
      <c r="A18" s="1508" t="s">
        <v>1414</v>
      </c>
      <c r="B18" s="1509" t="s">
        <v>1415</v>
      </c>
      <c r="C18" s="1510">
        <v>80</v>
      </c>
      <c r="D18" s="1510">
        <v>54</v>
      </c>
      <c r="E18" s="1511">
        <f t="shared" si="0"/>
        <v>134</v>
      </c>
      <c r="F18" s="1512">
        <f t="shared" si="1"/>
        <v>5.3754813863928115E-3</v>
      </c>
      <c r="G18" s="1510">
        <v>26</v>
      </c>
      <c r="H18" s="1510">
        <v>24</v>
      </c>
      <c r="I18" s="1511">
        <f t="shared" si="2"/>
        <v>50</v>
      </c>
      <c r="J18" s="1512">
        <f t="shared" si="3"/>
        <v>2.826935037032849E-3</v>
      </c>
      <c r="K18" s="1511">
        <f t="shared" si="4"/>
        <v>106</v>
      </c>
      <c r="L18" s="1511">
        <f t="shared" si="5"/>
        <v>78</v>
      </c>
      <c r="M18" s="1511">
        <f t="shared" si="6"/>
        <v>184</v>
      </c>
      <c r="N18" s="1512">
        <f t="shared" si="7"/>
        <v>4.3177284993546877E-3</v>
      </c>
    </row>
    <row r="19" spans="1:21" s="1507" customFormat="1" ht="29.1" customHeight="1">
      <c r="A19" s="1508" t="s">
        <v>1416</v>
      </c>
      <c r="B19" s="1509" t="s">
        <v>1417</v>
      </c>
      <c r="C19" s="1510">
        <v>48</v>
      </c>
      <c r="D19" s="1510">
        <v>57</v>
      </c>
      <c r="E19" s="1511">
        <f t="shared" si="0"/>
        <v>105</v>
      </c>
      <c r="F19" s="1512">
        <f t="shared" si="1"/>
        <v>4.2121309370988444E-3</v>
      </c>
      <c r="G19" s="1510">
        <v>7</v>
      </c>
      <c r="H19" s="1510">
        <v>8</v>
      </c>
      <c r="I19" s="1511">
        <f t="shared" si="2"/>
        <v>15</v>
      </c>
      <c r="J19" s="1512">
        <f t="shared" si="3"/>
        <v>8.4808051110985471E-4</v>
      </c>
      <c r="K19" s="1511">
        <f t="shared" si="4"/>
        <v>55</v>
      </c>
      <c r="L19" s="1511">
        <f t="shared" si="5"/>
        <v>65</v>
      </c>
      <c r="M19" s="1511">
        <f t="shared" si="6"/>
        <v>120</v>
      </c>
      <c r="N19" s="1512">
        <f t="shared" si="7"/>
        <v>2.8159098908834917E-3</v>
      </c>
    </row>
    <row r="20" spans="1:21" s="1507" customFormat="1" ht="29.1" customHeight="1">
      <c r="A20" s="1508" t="s">
        <v>1420</v>
      </c>
      <c r="B20" s="1509" t="s">
        <v>1421</v>
      </c>
      <c r="C20" s="1510">
        <v>0</v>
      </c>
      <c r="D20" s="1510">
        <v>28</v>
      </c>
      <c r="E20" s="1511">
        <f t="shared" si="0"/>
        <v>28</v>
      </c>
      <c r="F20" s="1512">
        <f t="shared" si="1"/>
        <v>1.1232349165596919E-3</v>
      </c>
      <c r="G20" s="1510">
        <v>0</v>
      </c>
      <c r="H20" s="1510">
        <v>25</v>
      </c>
      <c r="I20" s="1511">
        <f t="shared" si="2"/>
        <v>25</v>
      </c>
      <c r="J20" s="1512">
        <f t="shared" si="3"/>
        <v>1.4134675185164245E-3</v>
      </c>
      <c r="K20" s="1511">
        <f t="shared" si="4"/>
        <v>0</v>
      </c>
      <c r="L20" s="1511">
        <f t="shared" si="5"/>
        <v>53</v>
      </c>
      <c r="M20" s="1511">
        <f t="shared" si="6"/>
        <v>53</v>
      </c>
      <c r="N20" s="1512">
        <f t="shared" si="7"/>
        <v>1.2436935351402088E-3</v>
      </c>
    </row>
    <row r="21" spans="1:21" s="1507" customFormat="1" ht="29.1" customHeight="1">
      <c r="A21" s="1508" t="s">
        <v>1418</v>
      </c>
      <c r="B21" s="1509" t="s">
        <v>1419</v>
      </c>
      <c r="C21" s="1510">
        <v>5</v>
      </c>
      <c r="D21" s="1510">
        <v>21</v>
      </c>
      <c r="E21" s="1511">
        <f t="shared" si="0"/>
        <v>26</v>
      </c>
      <c r="F21" s="1512">
        <f t="shared" si="1"/>
        <v>1.0430038510911425E-3</v>
      </c>
      <c r="G21" s="1510">
        <v>3</v>
      </c>
      <c r="H21" s="1510">
        <v>8</v>
      </c>
      <c r="I21" s="1511">
        <f t="shared" si="2"/>
        <v>11</v>
      </c>
      <c r="J21" s="1512">
        <f t="shared" si="3"/>
        <v>6.2192570814722679E-4</v>
      </c>
      <c r="K21" s="1511">
        <f t="shared" si="4"/>
        <v>8</v>
      </c>
      <c r="L21" s="1511">
        <f t="shared" si="5"/>
        <v>29</v>
      </c>
      <c r="M21" s="1511">
        <f t="shared" si="6"/>
        <v>37</v>
      </c>
      <c r="N21" s="1512">
        <f t="shared" si="7"/>
        <v>8.6823888302240998E-4</v>
      </c>
    </row>
    <row r="22" spans="1:21" s="1507" customFormat="1" ht="29.1" customHeight="1">
      <c r="A22" s="1508" t="s">
        <v>1422</v>
      </c>
      <c r="B22" s="1509" t="s">
        <v>1423</v>
      </c>
      <c r="C22" s="1510">
        <v>6</v>
      </c>
      <c r="D22" s="1510">
        <v>1</v>
      </c>
      <c r="E22" s="1511">
        <f t="shared" si="0"/>
        <v>7</v>
      </c>
      <c r="F22" s="1513">
        <f t="shared" si="1"/>
        <v>2.8080872913992299E-4</v>
      </c>
      <c r="G22" s="1510">
        <v>1</v>
      </c>
      <c r="H22" s="1510">
        <v>1</v>
      </c>
      <c r="I22" s="1511">
        <f t="shared" si="2"/>
        <v>2</v>
      </c>
      <c r="J22" s="1513">
        <f t="shared" si="3"/>
        <v>1.1307740148131396E-4</v>
      </c>
      <c r="K22" s="1511">
        <f t="shared" si="4"/>
        <v>7</v>
      </c>
      <c r="L22" s="1511">
        <f t="shared" si="5"/>
        <v>2</v>
      </c>
      <c r="M22" s="1511">
        <f t="shared" si="6"/>
        <v>9</v>
      </c>
      <c r="N22" s="1513">
        <f t="shared" si="7"/>
        <v>2.1119324181626187E-4</v>
      </c>
    </row>
    <row r="23" spans="1:21" s="1507" customFormat="1" ht="29.1" customHeight="1">
      <c r="A23" s="1508" t="s">
        <v>1604</v>
      </c>
      <c r="B23" s="1509" t="s">
        <v>1605</v>
      </c>
      <c r="C23" s="1510">
        <v>1</v>
      </c>
      <c r="D23" s="1510">
        <v>1</v>
      </c>
      <c r="E23" s="1511">
        <f t="shared" si="0"/>
        <v>2</v>
      </c>
      <c r="F23" s="1513">
        <f t="shared" si="1"/>
        <v>8.0231065468549417E-5</v>
      </c>
      <c r="G23" s="1510">
        <v>1</v>
      </c>
      <c r="H23" s="1510">
        <v>0</v>
      </c>
      <c r="I23" s="1511">
        <f t="shared" si="2"/>
        <v>1</v>
      </c>
      <c r="J23" s="1513">
        <f t="shared" si="3"/>
        <v>5.6538700740656981E-5</v>
      </c>
      <c r="K23" s="1511">
        <f t="shared" si="4"/>
        <v>2</v>
      </c>
      <c r="L23" s="1511">
        <f t="shared" si="5"/>
        <v>1</v>
      </c>
      <c r="M23" s="1511">
        <f t="shared" si="6"/>
        <v>3</v>
      </c>
      <c r="N23" s="1513">
        <f t="shared" si="7"/>
        <v>7.0397747272087292E-5</v>
      </c>
    </row>
    <row r="24" spans="1:21" s="1507" customFormat="1" ht="29.1" customHeight="1">
      <c r="A24" s="1514" t="s">
        <v>1424</v>
      </c>
      <c r="B24" s="1509" t="s">
        <v>1425</v>
      </c>
      <c r="C24" s="1511">
        <v>4499</v>
      </c>
      <c r="D24" s="1511">
        <v>3080</v>
      </c>
      <c r="E24" s="1511">
        <f t="shared" ref="E24" si="8">C24+D24</f>
        <v>7579</v>
      </c>
      <c r="F24" s="1512">
        <f t="shared" ref="F24:F25" si="9">E24/E$25</f>
        <v>0.30403562259306804</v>
      </c>
      <c r="G24" s="1511">
        <v>6440</v>
      </c>
      <c r="H24" s="1511">
        <v>2473</v>
      </c>
      <c r="I24" s="1511">
        <f t="shared" ref="I24" si="10">G24+H24</f>
        <v>8913</v>
      </c>
      <c r="J24" s="1513">
        <f t="shared" ref="J24:J25" si="11">I24/I$25</f>
        <v>0.50392943970147563</v>
      </c>
      <c r="K24" s="1511">
        <f t="shared" ref="K24:L25" si="12">C24+G24</f>
        <v>10939</v>
      </c>
      <c r="L24" s="1511">
        <f t="shared" si="12"/>
        <v>5553</v>
      </c>
      <c r="M24" s="1511">
        <f t="shared" ref="M24:M25" si="13">K24+L24</f>
        <v>16492</v>
      </c>
      <c r="N24" s="1512">
        <f t="shared" ref="N24:N25" si="14">M24/M$25</f>
        <v>0.38699988267042124</v>
      </c>
    </row>
    <row r="25" spans="1:21" s="1507" customFormat="1" ht="29.1" customHeight="1">
      <c r="A25" s="1514" t="s">
        <v>168</v>
      </c>
      <c r="B25" s="1515" t="s">
        <v>1426</v>
      </c>
      <c r="C25" s="1511">
        <f>SUM(C7:C24)</f>
        <v>15517</v>
      </c>
      <c r="D25" s="1511">
        <f>SUM(D7:D24)</f>
        <v>9411</v>
      </c>
      <c r="E25" s="1511">
        <f>SUM(E7:E24)</f>
        <v>24928</v>
      </c>
      <c r="F25" s="1512">
        <f t="shared" si="9"/>
        <v>1</v>
      </c>
      <c r="G25" s="1511">
        <f>SUM(G7:G24)</f>
        <v>12716</v>
      </c>
      <c r="H25" s="1511">
        <f>SUM(H7:H24)</f>
        <v>4971</v>
      </c>
      <c r="I25" s="1511">
        <f>SUM(I7:I24)</f>
        <v>17687</v>
      </c>
      <c r="J25" s="1512">
        <f t="shared" si="11"/>
        <v>1</v>
      </c>
      <c r="K25" s="1511">
        <f t="shared" si="12"/>
        <v>28233</v>
      </c>
      <c r="L25" s="1511">
        <f t="shared" si="12"/>
        <v>14382</v>
      </c>
      <c r="M25" s="1511">
        <f t="shared" si="13"/>
        <v>42615</v>
      </c>
      <c r="N25" s="1512">
        <f t="shared" si="14"/>
        <v>1</v>
      </c>
    </row>
    <row r="26" spans="1:21">
      <c r="B26" s="1516"/>
      <c r="C26" s="1516"/>
      <c r="D26" s="1516"/>
      <c r="E26" s="1516"/>
      <c r="F26" s="1516"/>
      <c r="G26" s="1516"/>
      <c r="H26" s="1516"/>
      <c r="I26" s="1516"/>
      <c r="J26" s="1516"/>
      <c r="K26" s="1516"/>
      <c r="L26" s="1516"/>
      <c r="M26" s="1516"/>
      <c r="N26" s="1516"/>
      <c r="T26" s="1507"/>
      <c r="U26" s="1507"/>
    </row>
    <row r="27" spans="1:21">
      <c r="U27" s="1507"/>
    </row>
    <row r="28" spans="1:21">
      <c r="H28" s="1517"/>
      <c r="J28" s="1517"/>
      <c r="L28" s="1517"/>
      <c r="N28" s="1517"/>
    </row>
    <row r="30" spans="1:21">
      <c r="H30" s="1517"/>
      <c r="L30" s="1517"/>
    </row>
  </sheetData>
  <sortState ref="A7:U23">
    <sortCondition descending="1" ref="M7:M23"/>
  </sortState>
  <mergeCells count="6">
    <mergeCell ref="M3:N3"/>
    <mergeCell ref="A4:A6"/>
    <mergeCell ref="B4:B6"/>
    <mergeCell ref="C4:F5"/>
    <mergeCell ref="G4:J5"/>
    <mergeCell ref="K4:N5"/>
  </mergeCells>
  <pageMargins left="0.75" right="0.75" top="1" bottom="1" header="0" footer="0"/>
  <pageSetup paperSize="9" scale="67" firstPageNumber="0" fitToWidth="0" fitToHeight="0" orientation="landscape" r:id="rId1"/>
  <headerFooter alignWithMargins="0"/>
  <rowBreaks count="1" manualBreakCount="1">
    <brk id="25" max="9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:E12"/>
  <sheetViews>
    <sheetView rightToLeft="1" zoomScaleNormal="100" workbookViewId="0">
      <selection activeCell="U28" sqref="U28"/>
    </sheetView>
  </sheetViews>
  <sheetFormatPr defaultRowHeight="18.75"/>
  <cols>
    <col min="1" max="1" width="30.5703125" style="1495" customWidth="1"/>
    <col min="2" max="4" width="13.5703125" style="1495" customWidth="1"/>
    <col min="5" max="5" width="30.5703125" style="1495" customWidth="1"/>
    <col min="6" max="8" width="9" style="1495"/>
    <col min="9" max="9" width="9.42578125" style="1495" bestFit="1" customWidth="1"/>
    <col min="10" max="258" width="9" style="1495"/>
    <col min="259" max="259" width="50.5703125" style="1495" customWidth="1"/>
    <col min="260" max="260" width="13.5703125" style="1495" customWidth="1"/>
    <col min="261" max="261" width="50.5703125" style="1495" customWidth="1"/>
    <col min="262" max="514" width="9" style="1495"/>
    <col min="515" max="515" width="50.5703125" style="1495" customWidth="1"/>
    <col min="516" max="516" width="13.5703125" style="1495" customWidth="1"/>
    <col min="517" max="517" width="50.5703125" style="1495" customWidth="1"/>
    <col min="518" max="770" width="9" style="1495"/>
    <col min="771" max="771" width="50.5703125" style="1495" customWidth="1"/>
    <col min="772" max="772" width="13.5703125" style="1495" customWidth="1"/>
    <col min="773" max="773" width="50.5703125" style="1495" customWidth="1"/>
    <col min="774" max="1026" width="9" style="1495"/>
    <col min="1027" max="1027" width="50.5703125" style="1495" customWidth="1"/>
    <col min="1028" max="1028" width="13.5703125" style="1495" customWidth="1"/>
    <col min="1029" max="1029" width="50.5703125" style="1495" customWidth="1"/>
    <col min="1030" max="1282" width="9" style="1495"/>
    <col min="1283" max="1283" width="50.5703125" style="1495" customWidth="1"/>
    <col min="1284" max="1284" width="13.5703125" style="1495" customWidth="1"/>
    <col min="1285" max="1285" width="50.5703125" style="1495" customWidth="1"/>
    <col min="1286" max="1538" width="9" style="1495"/>
    <col min="1539" max="1539" width="50.5703125" style="1495" customWidth="1"/>
    <col min="1540" max="1540" width="13.5703125" style="1495" customWidth="1"/>
    <col min="1541" max="1541" width="50.5703125" style="1495" customWidth="1"/>
    <col min="1542" max="1794" width="9" style="1495"/>
    <col min="1795" max="1795" width="50.5703125" style="1495" customWidth="1"/>
    <col min="1796" max="1796" width="13.5703125" style="1495" customWidth="1"/>
    <col min="1797" max="1797" width="50.5703125" style="1495" customWidth="1"/>
    <col min="1798" max="2050" width="9" style="1495"/>
    <col min="2051" max="2051" width="50.5703125" style="1495" customWidth="1"/>
    <col min="2052" max="2052" width="13.5703125" style="1495" customWidth="1"/>
    <col min="2053" max="2053" width="50.5703125" style="1495" customWidth="1"/>
    <col min="2054" max="2306" width="9" style="1495"/>
    <col min="2307" max="2307" width="50.5703125" style="1495" customWidth="1"/>
    <col min="2308" max="2308" width="13.5703125" style="1495" customWidth="1"/>
    <col min="2309" max="2309" width="50.5703125" style="1495" customWidth="1"/>
    <col min="2310" max="2562" width="9" style="1495"/>
    <col min="2563" max="2563" width="50.5703125" style="1495" customWidth="1"/>
    <col min="2564" max="2564" width="13.5703125" style="1495" customWidth="1"/>
    <col min="2565" max="2565" width="50.5703125" style="1495" customWidth="1"/>
    <col min="2566" max="2818" width="9" style="1495"/>
    <col min="2819" max="2819" width="50.5703125" style="1495" customWidth="1"/>
    <col min="2820" max="2820" width="13.5703125" style="1495" customWidth="1"/>
    <col min="2821" max="2821" width="50.5703125" style="1495" customWidth="1"/>
    <col min="2822" max="3074" width="9" style="1495"/>
    <col min="3075" max="3075" width="50.5703125" style="1495" customWidth="1"/>
    <col min="3076" max="3076" width="13.5703125" style="1495" customWidth="1"/>
    <col min="3077" max="3077" width="50.5703125" style="1495" customWidth="1"/>
    <col min="3078" max="3330" width="9" style="1495"/>
    <col min="3331" max="3331" width="50.5703125" style="1495" customWidth="1"/>
    <col min="3332" max="3332" width="13.5703125" style="1495" customWidth="1"/>
    <col min="3333" max="3333" width="50.5703125" style="1495" customWidth="1"/>
    <col min="3334" max="3586" width="9" style="1495"/>
    <col min="3587" max="3587" width="50.5703125" style="1495" customWidth="1"/>
    <col min="3588" max="3588" width="13.5703125" style="1495" customWidth="1"/>
    <col min="3589" max="3589" width="50.5703125" style="1495" customWidth="1"/>
    <col min="3590" max="3842" width="9" style="1495"/>
    <col min="3843" max="3843" width="50.5703125" style="1495" customWidth="1"/>
    <col min="3844" max="3844" width="13.5703125" style="1495" customWidth="1"/>
    <col min="3845" max="3845" width="50.5703125" style="1495" customWidth="1"/>
    <col min="3846" max="4098" width="9" style="1495"/>
    <col min="4099" max="4099" width="50.5703125" style="1495" customWidth="1"/>
    <col min="4100" max="4100" width="13.5703125" style="1495" customWidth="1"/>
    <col min="4101" max="4101" width="50.5703125" style="1495" customWidth="1"/>
    <col min="4102" max="4354" width="9" style="1495"/>
    <col min="4355" max="4355" width="50.5703125" style="1495" customWidth="1"/>
    <col min="4356" max="4356" width="13.5703125" style="1495" customWidth="1"/>
    <col min="4357" max="4357" width="50.5703125" style="1495" customWidth="1"/>
    <col min="4358" max="4610" width="9" style="1495"/>
    <col min="4611" max="4611" width="50.5703125" style="1495" customWidth="1"/>
    <col min="4612" max="4612" width="13.5703125" style="1495" customWidth="1"/>
    <col min="4613" max="4613" width="50.5703125" style="1495" customWidth="1"/>
    <col min="4614" max="4866" width="9" style="1495"/>
    <col min="4867" max="4867" width="50.5703125" style="1495" customWidth="1"/>
    <col min="4868" max="4868" width="13.5703125" style="1495" customWidth="1"/>
    <col min="4869" max="4869" width="50.5703125" style="1495" customWidth="1"/>
    <col min="4870" max="5122" width="9" style="1495"/>
    <col min="5123" max="5123" width="50.5703125" style="1495" customWidth="1"/>
    <col min="5124" max="5124" width="13.5703125" style="1495" customWidth="1"/>
    <col min="5125" max="5125" width="50.5703125" style="1495" customWidth="1"/>
    <col min="5126" max="5378" width="9" style="1495"/>
    <col min="5379" max="5379" width="50.5703125" style="1495" customWidth="1"/>
    <col min="5380" max="5380" width="13.5703125" style="1495" customWidth="1"/>
    <col min="5381" max="5381" width="50.5703125" style="1495" customWidth="1"/>
    <col min="5382" max="5634" width="9" style="1495"/>
    <col min="5635" max="5635" width="50.5703125" style="1495" customWidth="1"/>
    <col min="5636" max="5636" width="13.5703125" style="1495" customWidth="1"/>
    <col min="5637" max="5637" width="50.5703125" style="1495" customWidth="1"/>
    <col min="5638" max="5890" width="9" style="1495"/>
    <col min="5891" max="5891" width="50.5703125" style="1495" customWidth="1"/>
    <col min="5892" max="5892" width="13.5703125" style="1495" customWidth="1"/>
    <col min="5893" max="5893" width="50.5703125" style="1495" customWidth="1"/>
    <col min="5894" max="6146" width="9" style="1495"/>
    <col min="6147" max="6147" width="50.5703125" style="1495" customWidth="1"/>
    <col min="6148" max="6148" width="13.5703125" style="1495" customWidth="1"/>
    <col min="6149" max="6149" width="50.5703125" style="1495" customWidth="1"/>
    <col min="6150" max="6402" width="9" style="1495"/>
    <col min="6403" max="6403" width="50.5703125" style="1495" customWidth="1"/>
    <col min="6404" max="6404" width="13.5703125" style="1495" customWidth="1"/>
    <col min="6405" max="6405" width="50.5703125" style="1495" customWidth="1"/>
    <col min="6406" max="6658" width="9" style="1495"/>
    <col min="6659" max="6659" width="50.5703125" style="1495" customWidth="1"/>
    <col min="6660" max="6660" width="13.5703125" style="1495" customWidth="1"/>
    <col min="6661" max="6661" width="50.5703125" style="1495" customWidth="1"/>
    <col min="6662" max="6914" width="9" style="1495"/>
    <col min="6915" max="6915" width="50.5703125" style="1495" customWidth="1"/>
    <col min="6916" max="6916" width="13.5703125" style="1495" customWidth="1"/>
    <col min="6917" max="6917" width="50.5703125" style="1495" customWidth="1"/>
    <col min="6918" max="7170" width="9" style="1495"/>
    <col min="7171" max="7171" width="50.5703125" style="1495" customWidth="1"/>
    <col min="7172" max="7172" width="13.5703125" style="1495" customWidth="1"/>
    <col min="7173" max="7173" width="50.5703125" style="1495" customWidth="1"/>
    <col min="7174" max="7426" width="9" style="1495"/>
    <col min="7427" max="7427" width="50.5703125" style="1495" customWidth="1"/>
    <col min="7428" max="7428" width="13.5703125" style="1495" customWidth="1"/>
    <col min="7429" max="7429" width="50.5703125" style="1495" customWidth="1"/>
    <col min="7430" max="7682" width="9" style="1495"/>
    <col min="7683" max="7683" width="50.5703125" style="1495" customWidth="1"/>
    <col min="7684" max="7684" width="13.5703125" style="1495" customWidth="1"/>
    <col min="7685" max="7685" width="50.5703125" style="1495" customWidth="1"/>
    <col min="7686" max="7938" width="9" style="1495"/>
    <col min="7939" max="7939" width="50.5703125" style="1495" customWidth="1"/>
    <col min="7940" max="7940" width="13.5703125" style="1495" customWidth="1"/>
    <col min="7941" max="7941" width="50.5703125" style="1495" customWidth="1"/>
    <col min="7942" max="8194" width="9" style="1495"/>
    <col min="8195" max="8195" width="50.5703125" style="1495" customWidth="1"/>
    <col min="8196" max="8196" width="13.5703125" style="1495" customWidth="1"/>
    <col min="8197" max="8197" width="50.5703125" style="1495" customWidth="1"/>
    <col min="8198" max="8450" width="9" style="1495"/>
    <col min="8451" max="8451" width="50.5703125" style="1495" customWidth="1"/>
    <col min="8452" max="8452" width="13.5703125" style="1495" customWidth="1"/>
    <col min="8453" max="8453" width="50.5703125" style="1495" customWidth="1"/>
    <col min="8454" max="8706" width="9" style="1495"/>
    <col min="8707" max="8707" width="50.5703125" style="1495" customWidth="1"/>
    <col min="8708" max="8708" width="13.5703125" style="1495" customWidth="1"/>
    <col min="8709" max="8709" width="50.5703125" style="1495" customWidth="1"/>
    <col min="8710" max="8962" width="9" style="1495"/>
    <col min="8963" max="8963" width="50.5703125" style="1495" customWidth="1"/>
    <col min="8964" max="8964" width="13.5703125" style="1495" customWidth="1"/>
    <col min="8965" max="8965" width="50.5703125" style="1495" customWidth="1"/>
    <col min="8966" max="9218" width="9" style="1495"/>
    <col min="9219" max="9219" width="50.5703125" style="1495" customWidth="1"/>
    <col min="9220" max="9220" width="13.5703125" style="1495" customWidth="1"/>
    <col min="9221" max="9221" width="50.5703125" style="1495" customWidth="1"/>
    <col min="9222" max="9474" width="9" style="1495"/>
    <col min="9475" max="9475" width="50.5703125" style="1495" customWidth="1"/>
    <col min="9476" max="9476" width="13.5703125" style="1495" customWidth="1"/>
    <col min="9477" max="9477" width="50.5703125" style="1495" customWidth="1"/>
    <col min="9478" max="9730" width="9" style="1495"/>
    <col min="9731" max="9731" width="50.5703125" style="1495" customWidth="1"/>
    <col min="9732" max="9732" width="13.5703125" style="1495" customWidth="1"/>
    <col min="9733" max="9733" width="50.5703125" style="1495" customWidth="1"/>
    <col min="9734" max="9986" width="9" style="1495"/>
    <col min="9987" max="9987" width="50.5703125" style="1495" customWidth="1"/>
    <col min="9988" max="9988" width="13.5703125" style="1495" customWidth="1"/>
    <col min="9989" max="9989" width="50.5703125" style="1495" customWidth="1"/>
    <col min="9990" max="10242" width="9" style="1495"/>
    <col min="10243" max="10243" width="50.5703125" style="1495" customWidth="1"/>
    <col min="10244" max="10244" width="13.5703125" style="1495" customWidth="1"/>
    <col min="10245" max="10245" width="50.5703125" style="1495" customWidth="1"/>
    <col min="10246" max="10498" width="9" style="1495"/>
    <col min="10499" max="10499" width="50.5703125" style="1495" customWidth="1"/>
    <col min="10500" max="10500" width="13.5703125" style="1495" customWidth="1"/>
    <col min="10501" max="10501" width="50.5703125" style="1495" customWidth="1"/>
    <col min="10502" max="10754" width="9" style="1495"/>
    <col min="10755" max="10755" width="50.5703125" style="1495" customWidth="1"/>
    <col min="10756" max="10756" width="13.5703125" style="1495" customWidth="1"/>
    <col min="10757" max="10757" width="50.5703125" style="1495" customWidth="1"/>
    <col min="10758" max="11010" width="9" style="1495"/>
    <col min="11011" max="11011" width="50.5703125" style="1495" customWidth="1"/>
    <col min="11012" max="11012" width="13.5703125" style="1495" customWidth="1"/>
    <col min="11013" max="11013" width="50.5703125" style="1495" customWidth="1"/>
    <col min="11014" max="11266" width="9" style="1495"/>
    <col min="11267" max="11267" width="50.5703125" style="1495" customWidth="1"/>
    <col min="11268" max="11268" width="13.5703125" style="1495" customWidth="1"/>
    <col min="11269" max="11269" width="50.5703125" style="1495" customWidth="1"/>
    <col min="11270" max="11522" width="9" style="1495"/>
    <col min="11523" max="11523" width="50.5703125" style="1495" customWidth="1"/>
    <col min="11524" max="11524" width="13.5703125" style="1495" customWidth="1"/>
    <col min="11525" max="11525" width="50.5703125" style="1495" customWidth="1"/>
    <col min="11526" max="11778" width="9" style="1495"/>
    <col min="11779" max="11779" width="50.5703125" style="1495" customWidth="1"/>
    <col min="11780" max="11780" width="13.5703125" style="1495" customWidth="1"/>
    <col min="11781" max="11781" width="50.5703125" style="1495" customWidth="1"/>
    <col min="11782" max="12034" width="9" style="1495"/>
    <col min="12035" max="12035" width="50.5703125" style="1495" customWidth="1"/>
    <col min="12036" max="12036" width="13.5703125" style="1495" customWidth="1"/>
    <col min="12037" max="12037" width="50.5703125" style="1495" customWidth="1"/>
    <col min="12038" max="12290" width="9" style="1495"/>
    <col min="12291" max="12291" width="50.5703125" style="1495" customWidth="1"/>
    <col min="12292" max="12292" width="13.5703125" style="1495" customWidth="1"/>
    <col min="12293" max="12293" width="50.5703125" style="1495" customWidth="1"/>
    <col min="12294" max="12546" width="9" style="1495"/>
    <col min="12547" max="12547" width="50.5703125" style="1495" customWidth="1"/>
    <col min="12548" max="12548" width="13.5703125" style="1495" customWidth="1"/>
    <col min="12549" max="12549" width="50.5703125" style="1495" customWidth="1"/>
    <col min="12550" max="12802" width="9" style="1495"/>
    <col min="12803" max="12803" width="50.5703125" style="1495" customWidth="1"/>
    <col min="12804" max="12804" width="13.5703125" style="1495" customWidth="1"/>
    <col min="12805" max="12805" width="50.5703125" style="1495" customWidth="1"/>
    <col min="12806" max="13058" width="9" style="1495"/>
    <col min="13059" max="13059" width="50.5703125" style="1495" customWidth="1"/>
    <col min="13060" max="13060" width="13.5703125" style="1495" customWidth="1"/>
    <col min="13061" max="13061" width="50.5703125" style="1495" customWidth="1"/>
    <col min="13062" max="13314" width="9" style="1495"/>
    <col min="13315" max="13315" width="50.5703125" style="1495" customWidth="1"/>
    <col min="13316" max="13316" width="13.5703125" style="1495" customWidth="1"/>
    <col min="13317" max="13317" width="50.5703125" style="1495" customWidth="1"/>
    <col min="13318" max="13570" width="9" style="1495"/>
    <col min="13571" max="13571" width="50.5703125" style="1495" customWidth="1"/>
    <col min="13572" max="13572" width="13.5703125" style="1495" customWidth="1"/>
    <col min="13573" max="13573" width="50.5703125" style="1495" customWidth="1"/>
    <col min="13574" max="13826" width="9" style="1495"/>
    <col min="13827" max="13827" width="50.5703125" style="1495" customWidth="1"/>
    <col min="13828" max="13828" width="13.5703125" style="1495" customWidth="1"/>
    <col min="13829" max="13829" width="50.5703125" style="1495" customWidth="1"/>
    <col min="13830" max="14082" width="9" style="1495"/>
    <col min="14083" max="14083" width="50.5703125" style="1495" customWidth="1"/>
    <col min="14084" max="14084" width="13.5703125" style="1495" customWidth="1"/>
    <col min="14085" max="14085" width="50.5703125" style="1495" customWidth="1"/>
    <col min="14086" max="14338" width="9" style="1495"/>
    <col min="14339" max="14339" width="50.5703125" style="1495" customWidth="1"/>
    <col min="14340" max="14340" width="13.5703125" style="1495" customWidth="1"/>
    <col min="14341" max="14341" width="50.5703125" style="1495" customWidth="1"/>
    <col min="14342" max="14594" width="9" style="1495"/>
    <col min="14595" max="14595" width="50.5703125" style="1495" customWidth="1"/>
    <col min="14596" max="14596" width="13.5703125" style="1495" customWidth="1"/>
    <col min="14597" max="14597" width="50.5703125" style="1495" customWidth="1"/>
    <col min="14598" max="14850" width="9" style="1495"/>
    <col min="14851" max="14851" width="50.5703125" style="1495" customWidth="1"/>
    <col min="14852" max="14852" width="13.5703125" style="1495" customWidth="1"/>
    <col min="14853" max="14853" width="50.5703125" style="1495" customWidth="1"/>
    <col min="14854" max="15106" width="9" style="1495"/>
    <col min="15107" max="15107" width="50.5703125" style="1495" customWidth="1"/>
    <col min="15108" max="15108" width="13.5703125" style="1495" customWidth="1"/>
    <col min="15109" max="15109" width="50.5703125" style="1495" customWidth="1"/>
    <col min="15110" max="15362" width="9" style="1495"/>
    <col min="15363" max="15363" width="50.5703125" style="1495" customWidth="1"/>
    <col min="15364" max="15364" width="13.5703125" style="1495" customWidth="1"/>
    <col min="15365" max="15365" width="50.5703125" style="1495" customWidth="1"/>
    <col min="15366" max="15618" width="9" style="1495"/>
    <col min="15619" max="15619" width="50.5703125" style="1495" customWidth="1"/>
    <col min="15620" max="15620" width="13.5703125" style="1495" customWidth="1"/>
    <col min="15621" max="15621" width="50.5703125" style="1495" customWidth="1"/>
    <col min="15622" max="15874" width="9" style="1495"/>
    <col min="15875" max="15875" width="50.5703125" style="1495" customWidth="1"/>
    <col min="15876" max="15876" width="13.5703125" style="1495" customWidth="1"/>
    <col min="15877" max="15877" width="50.5703125" style="1495" customWidth="1"/>
    <col min="15878" max="16130" width="9" style="1495"/>
    <col min="16131" max="16131" width="50.5703125" style="1495" customWidth="1"/>
    <col min="16132" max="16132" width="13.5703125" style="1495" customWidth="1"/>
    <col min="16133" max="16133" width="50.5703125" style="1495" customWidth="1"/>
    <col min="16134" max="16384" width="9" style="1495"/>
  </cols>
  <sheetData>
    <row r="1" spans="1:5" ht="33" customHeight="1">
      <c r="A1" s="784" t="s">
        <v>1519</v>
      </c>
      <c r="B1" s="784"/>
      <c r="C1" s="784"/>
      <c r="D1" s="784"/>
      <c r="E1" s="784"/>
    </row>
    <row r="2" spans="1:5" ht="33" customHeight="1">
      <c r="A2" s="784" t="s">
        <v>1520</v>
      </c>
      <c r="B2" s="784"/>
      <c r="C2" s="784"/>
      <c r="D2" s="784"/>
      <c r="E2" s="784"/>
    </row>
    <row r="3" spans="1:5" ht="33" customHeight="1">
      <c r="A3" s="1495" t="s">
        <v>1521</v>
      </c>
      <c r="E3" s="1496" t="s">
        <v>1522</v>
      </c>
    </row>
    <row r="4" spans="1:5" s="1552" customFormat="1" ht="45.75" customHeight="1">
      <c r="A4" s="1553" t="s">
        <v>1524</v>
      </c>
      <c r="B4" s="1498" t="s">
        <v>1525</v>
      </c>
      <c r="C4" s="1498" t="s">
        <v>1526</v>
      </c>
      <c r="D4" s="1498" t="s">
        <v>1527</v>
      </c>
      <c r="E4" s="1554" t="s">
        <v>1523</v>
      </c>
    </row>
    <row r="5" spans="1:5" ht="33" customHeight="1">
      <c r="A5" s="1500" t="s">
        <v>1528</v>
      </c>
      <c r="B5" s="1501">
        <v>38989</v>
      </c>
      <c r="C5" s="1501">
        <v>156901</v>
      </c>
      <c r="D5" s="1551">
        <f>(C5-B5)/B5</f>
        <v>3.0242376054784681</v>
      </c>
      <c r="E5" s="1502" t="s">
        <v>1538</v>
      </c>
    </row>
    <row r="6" spans="1:5" ht="33" customHeight="1">
      <c r="A6" s="1500" t="s">
        <v>1529</v>
      </c>
      <c r="B6" s="1501">
        <v>8452</v>
      </c>
      <c r="C6" s="1501">
        <v>12326</v>
      </c>
      <c r="D6" s="1551">
        <f t="shared" ref="D6:D12" si="0">(C6-B6)/B6</f>
        <v>0.45835305253194508</v>
      </c>
      <c r="E6" s="1502" t="s">
        <v>1593</v>
      </c>
    </row>
    <row r="7" spans="1:5" ht="33" customHeight="1">
      <c r="A7" s="1500" t="s">
        <v>1530</v>
      </c>
      <c r="B7" s="1501">
        <v>78760</v>
      </c>
      <c r="C7" s="1501">
        <v>420029</v>
      </c>
      <c r="D7" s="1551">
        <f t="shared" si="0"/>
        <v>4.3330243778567805</v>
      </c>
      <c r="E7" s="1502" t="s">
        <v>1536</v>
      </c>
    </row>
    <row r="8" spans="1:5" ht="33" customHeight="1">
      <c r="A8" s="1500" t="s">
        <v>1531</v>
      </c>
      <c r="B8" s="1501">
        <v>532848</v>
      </c>
      <c r="C8" s="1501">
        <v>769405</v>
      </c>
      <c r="D8" s="1551">
        <f t="shared" si="0"/>
        <v>0.44394836801489357</v>
      </c>
      <c r="E8" s="1502" t="s">
        <v>1537</v>
      </c>
    </row>
    <row r="9" spans="1:5" ht="33" customHeight="1">
      <c r="A9" s="1500" t="s">
        <v>1533</v>
      </c>
      <c r="B9" s="1501">
        <v>6</v>
      </c>
      <c r="C9" s="1501">
        <v>3</v>
      </c>
      <c r="D9" s="1551">
        <f t="shared" si="0"/>
        <v>-0.5</v>
      </c>
      <c r="E9" s="1502" t="s">
        <v>1539</v>
      </c>
    </row>
    <row r="10" spans="1:5" ht="33" customHeight="1">
      <c r="A10" s="1500" t="s">
        <v>1534</v>
      </c>
      <c r="B10" s="1501">
        <v>66</v>
      </c>
      <c r="C10" s="1501">
        <v>92</v>
      </c>
      <c r="D10" s="1551">
        <f t="shared" si="0"/>
        <v>0.39393939393939392</v>
      </c>
      <c r="E10" s="1502" t="s">
        <v>1540</v>
      </c>
    </row>
    <row r="11" spans="1:5" ht="33" customHeight="1">
      <c r="A11" s="1500" t="s">
        <v>1535</v>
      </c>
      <c r="B11" s="1501">
        <v>67</v>
      </c>
      <c r="C11" s="1501">
        <v>82</v>
      </c>
      <c r="D11" s="1551">
        <f t="shared" si="0"/>
        <v>0.22388059701492538</v>
      </c>
      <c r="E11" s="1502" t="s">
        <v>1541</v>
      </c>
    </row>
    <row r="12" spans="1:5" ht="33" customHeight="1">
      <c r="A12" s="1500" t="s">
        <v>1532</v>
      </c>
      <c r="B12" s="1501">
        <v>657054</v>
      </c>
      <c r="C12" s="1501">
        <v>1433198</v>
      </c>
      <c r="D12" s="1551">
        <f t="shared" si="0"/>
        <v>1.1812484209821414</v>
      </c>
      <c r="E12" s="1502" t="s">
        <v>1542</v>
      </c>
    </row>
  </sheetData>
  <pageMargins left="0.7" right="0.7" top="0.75" bottom="0.75" header="0.3" footer="0.3"/>
  <pageSetup paperSize="9" scale="78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rgb="FF00B050"/>
  </sheetPr>
  <dimension ref="A1:F18"/>
  <sheetViews>
    <sheetView showGridLines="0" rightToLeft="1" view="pageBreakPreview" zoomScale="110" zoomScaleNormal="120" zoomScaleSheetLayoutView="110" workbookViewId="0">
      <selection activeCell="U28" sqref="U28"/>
    </sheetView>
  </sheetViews>
  <sheetFormatPr defaultColWidth="10.140625" defaultRowHeight="15.75"/>
  <cols>
    <col min="1" max="1" width="16" style="1594" customWidth="1"/>
    <col min="2" max="4" width="12.42578125" style="1594" customWidth="1"/>
    <col min="5" max="256" width="10.140625" style="1594"/>
    <col min="257" max="257" width="16" style="1594" customWidth="1"/>
    <col min="258" max="260" width="12.42578125" style="1594" customWidth="1"/>
    <col min="261" max="512" width="10.140625" style="1594"/>
    <col min="513" max="513" width="16" style="1594" customWidth="1"/>
    <col min="514" max="516" width="12.42578125" style="1594" customWidth="1"/>
    <col min="517" max="768" width="10.140625" style="1594"/>
    <col min="769" max="769" width="16" style="1594" customWidth="1"/>
    <col min="770" max="772" width="12.42578125" style="1594" customWidth="1"/>
    <col min="773" max="1024" width="10.140625" style="1594"/>
    <col min="1025" max="1025" width="16" style="1594" customWidth="1"/>
    <col min="1026" max="1028" width="12.42578125" style="1594" customWidth="1"/>
    <col min="1029" max="1280" width="10.140625" style="1594"/>
    <col min="1281" max="1281" width="16" style="1594" customWidth="1"/>
    <col min="1282" max="1284" width="12.42578125" style="1594" customWidth="1"/>
    <col min="1285" max="1536" width="10.140625" style="1594"/>
    <col min="1537" max="1537" width="16" style="1594" customWidth="1"/>
    <col min="1538" max="1540" width="12.42578125" style="1594" customWidth="1"/>
    <col min="1541" max="1792" width="10.140625" style="1594"/>
    <col min="1793" max="1793" width="16" style="1594" customWidth="1"/>
    <col min="1794" max="1796" width="12.42578125" style="1594" customWidth="1"/>
    <col min="1797" max="2048" width="10.140625" style="1594"/>
    <col min="2049" max="2049" width="16" style="1594" customWidth="1"/>
    <col min="2050" max="2052" width="12.42578125" style="1594" customWidth="1"/>
    <col min="2053" max="2304" width="10.140625" style="1594"/>
    <col min="2305" max="2305" width="16" style="1594" customWidth="1"/>
    <col min="2306" max="2308" width="12.42578125" style="1594" customWidth="1"/>
    <col min="2309" max="2560" width="10.140625" style="1594"/>
    <col min="2561" max="2561" width="16" style="1594" customWidth="1"/>
    <col min="2562" max="2564" width="12.42578125" style="1594" customWidth="1"/>
    <col min="2565" max="2816" width="10.140625" style="1594"/>
    <col min="2817" max="2817" width="16" style="1594" customWidth="1"/>
    <col min="2818" max="2820" width="12.42578125" style="1594" customWidth="1"/>
    <col min="2821" max="3072" width="10.140625" style="1594"/>
    <col min="3073" max="3073" width="16" style="1594" customWidth="1"/>
    <col min="3074" max="3076" width="12.42578125" style="1594" customWidth="1"/>
    <col min="3077" max="3328" width="10.140625" style="1594"/>
    <col min="3329" max="3329" width="16" style="1594" customWidth="1"/>
    <col min="3330" max="3332" width="12.42578125" style="1594" customWidth="1"/>
    <col min="3333" max="3584" width="10.140625" style="1594"/>
    <col min="3585" max="3585" width="16" style="1594" customWidth="1"/>
    <col min="3586" max="3588" width="12.42578125" style="1594" customWidth="1"/>
    <col min="3589" max="3840" width="10.140625" style="1594"/>
    <col min="3841" max="3841" width="16" style="1594" customWidth="1"/>
    <col min="3842" max="3844" width="12.42578125" style="1594" customWidth="1"/>
    <col min="3845" max="4096" width="10.140625" style="1594"/>
    <col min="4097" max="4097" width="16" style="1594" customWidth="1"/>
    <col min="4098" max="4100" width="12.42578125" style="1594" customWidth="1"/>
    <col min="4101" max="4352" width="10.140625" style="1594"/>
    <col min="4353" max="4353" width="16" style="1594" customWidth="1"/>
    <col min="4354" max="4356" width="12.42578125" style="1594" customWidth="1"/>
    <col min="4357" max="4608" width="10.140625" style="1594"/>
    <col min="4609" max="4609" width="16" style="1594" customWidth="1"/>
    <col min="4610" max="4612" width="12.42578125" style="1594" customWidth="1"/>
    <col min="4613" max="4864" width="10.140625" style="1594"/>
    <col min="4865" max="4865" width="16" style="1594" customWidth="1"/>
    <col min="4866" max="4868" width="12.42578125" style="1594" customWidth="1"/>
    <col min="4869" max="5120" width="10.140625" style="1594"/>
    <col min="5121" max="5121" width="16" style="1594" customWidth="1"/>
    <col min="5122" max="5124" width="12.42578125" style="1594" customWidth="1"/>
    <col min="5125" max="5376" width="10.140625" style="1594"/>
    <col min="5377" max="5377" width="16" style="1594" customWidth="1"/>
    <col min="5378" max="5380" width="12.42578125" style="1594" customWidth="1"/>
    <col min="5381" max="5632" width="10.140625" style="1594"/>
    <col min="5633" max="5633" width="16" style="1594" customWidth="1"/>
    <col min="5634" max="5636" width="12.42578125" style="1594" customWidth="1"/>
    <col min="5637" max="5888" width="10.140625" style="1594"/>
    <col min="5889" max="5889" width="16" style="1594" customWidth="1"/>
    <col min="5890" max="5892" width="12.42578125" style="1594" customWidth="1"/>
    <col min="5893" max="6144" width="10.140625" style="1594"/>
    <col min="6145" max="6145" width="16" style="1594" customWidth="1"/>
    <col min="6146" max="6148" width="12.42578125" style="1594" customWidth="1"/>
    <col min="6149" max="6400" width="10.140625" style="1594"/>
    <col min="6401" max="6401" width="16" style="1594" customWidth="1"/>
    <col min="6402" max="6404" width="12.42578125" style="1594" customWidth="1"/>
    <col min="6405" max="6656" width="10.140625" style="1594"/>
    <col min="6657" max="6657" width="16" style="1594" customWidth="1"/>
    <col min="6658" max="6660" width="12.42578125" style="1594" customWidth="1"/>
    <col min="6661" max="6912" width="10.140625" style="1594"/>
    <col min="6913" max="6913" width="16" style="1594" customWidth="1"/>
    <col min="6914" max="6916" width="12.42578125" style="1594" customWidth="1"/>
    <col min="6917" max="7168" width="10.140625" style="1594"/>
    <col min="7169" max="7169" width="16" style="1594" customWidth="1"/>
    <col min="7170" max="7172" width="12.42578125" style="1594" customWidth="1"/>
    <col min="7173" max="7424" width="10.140625" style="1594"/>
    <col min="7425" max="7425" width="16" style="1594" customWidth="1"/>
    <col min="7426" max="7428" width="12.42578125" style="1594" customWidth="1"/>
    <col min="7429" max="7680" width="10.140625" style="1594"/>
    <col min="7681" max="7681" width="16" style="1594" customWidth="1"/>
    <col min="7682" max="7684" width="12.42578125" style="1594" customWidth="1"/>
    <col min="7685" max="7936" width="10.140625" style="1594"/>
    <col min="7937" max="7937" width="16" style="1594" customWidth="1"/>
    <col min="7938" max="7940" width="12.42578125" style="1594" customWidth="1"/>
    <col min="7941" max="8192" width="10.140625" style="1594"/>
    <col min="8193" max="8193" width="16" style="1594" customWidth="1"/>
    <col min="8194" max="8196" width="12.42578125" style="1594" customWidth="1"/>
    <col min="8197" max="8448" width="10.140625" style="1594"/>
    <col min="8449" max="8449" width="16" style="1594" customWidth="1"/>
    <col min="8450" max="8452" width="12.42578125" style="1594" customWidth="1"/>
    <col min="8453" max="8704" width="10.140625" style="1594"/>
    <col min="8705" max="8705" width="16" style="1594" customWidth="1"/>
    <col min="8706" max="8708" width="12.42578125" style="1594" customWidth="1"/>
    <col min="8709" max="8960" width="10.140625" style="1594"/>
    <col min="8961" max="8961" width="16" style="1594" customWidth="1"/>
    <col min="8962" max="8964" width="12.42578125" style="1594" customWidth="1"/>
    <col min="8965" max="9216" width="10.140625" style="1594"/>
    <col min="9217" max="9217" width="16" style="1594" customWidth="1"/>
    <col min="9218" max="9220" width="12.42578125" style="1594" customWidth="1"/>
    <col min="9221" max="9472" width="10.140625" style="1594"/>
    <col min="9473" max="9473" width="16" style="1594" customWidth="1"/>
    <col min="9474" max="9476" width="12.42578125" style="1594" customWidth="1"/>
    <col min="9477" max="9728" width="10.140625" style="1594"/>
    <col min="9729" max="9729" width="16" style="1594" customWidth="1"/>
    <col min="9730" max="9732" width="12.42578125" style="1594" customWidth="1"/>
    <col min="9733" max="9984" width="10.140625" style="1594"/>
    <col min="9985" max="9985" width="16" style="1594" customWidth="1"/>
    <col min="9986" max="9988" width="12.42578125" style="1594" customWidth="1"/>
    <col min="9989" max="10240" width="10.140625" style="1594"/>
    <col min="10241" max="10241" width="16" style="1594" customWidth="1"/>
    <col min="10242" max="10244" width="12.42578125" style="1594" customWidth="1"/>
    <col min="10245" max="10496" width="10.140625" style="1594"/>
    <col min="10497" max="10497" width="16" style="1594" customWidth="1"/>
    <col min="10498" max="10500" width="12.42578125" style="1594" customWidth="1"/>
    <col min="10501" max="10752" width="10.140625" style="1594"/>
    <col min="10753" max="10753" width="16" style="1594" customWidth="1"/>
    <col min="10754" max="10756" width="12.42578125" style="1594" customWidth="1"/>
    <col min="10757" max="11008" width="10.140625" style="1594"/>
    <col min="11009" max="11009" width="16" style="1594" customWidth="1"/>
    <col min="11010" max="11012" width="12.42578125" style="1594" customWidth="1"/>
    <col min="11013" max="11264" width="10.140625" style="1594"/>
    <col min="11265" max="11265" width="16" style="1594" customWidth="1"/>
    <col min="11266" max="11268" width="12.42578125" style="1594" customWidth="1"/>
    <col min="11269" max="11520" width="10.140625" style="1594"/>
    <col min="11521" max="11521" width="16" style="1594" customWidth="1"/>
    <col min="11522" max="11524" width="12.42578125" style="1594" customWidth="1"/>
    <col min="11525" max="11776" width="10.140625" style="1594"/>
    <col min="11777" max="11777" width="16" style="1594" customWidth="1"/>
    <col min="11778" max="11780" width="12.42578125" style="1594" customWidth="1"/>
    <col min="11781" max="12032" width="10.140625" style="1594"/>
    <col min="12033" max="12033" width="16" style="1594" customWidth="1"/>
    <col min="12034" max="12036" width="12.42578125" style="1594" customWidth="1"/>
    <col min="12037" max="12288" width="10.140625" style="1594"/>
    <col min="12289" max="12289" width="16" style="1594" customWidth="1"/>
    <col min="12290" max="12292" width="12.42578125" style="1594" customWidth="1"/>
    <col min="12293" max="12544" width="10.140625" style="1594"/>
    <col min="12545" max="12545" width="16" style="1594" customWidth="1"/>
    <col min="12546" max="12548" width="12.42578125" style="1594" customWidth="1"/>
    <col min="12549" max="12800" width="10.140625" style="1594"/>
    <col min="12801" max="12801" width="16" style="1594" customWidth="1"/>
    <col min="12802" max="12804" width="12.42578125" style="1594" customWidth="1"/>
    <col min="12805" max="13056" width="10.140625" style="1594"/>
    <col min="13057" max="13057" width="16" style="1594" customWidth="1"/>
    <col min="13058" max="13060" width="12.42578125" style="1594" customWidth="1"/>
    <col min="13061" max="13312" width="10.140625" style="1594"/>
    <col min="13313" max="13313" width="16" style="1594" customWidth="1"/>
    <col min="13314" max="13316" width="12.42578125" style="1594" customWidth="1"/>
    <col min="13317" max="13568" width="10.140625" style="1594"/>
    <col min="13569" max="13569" width="16" style="1594" customWidth="1"/>
    <col min="13570" max="13572" width="12.42578125" style="1594" customWidth="1"/>
    <col min="13573" max="13824" width="10.140625" style="1594"/>
    <col min="13825" max="13825" width="16" style="1594" customWidth="1"/>
    <col min="13826" max="13828" width="12.42578125" style="1594" customWidth="1"/>
    <col min="13829" max="14080" width="10.140625" style="1594"/>
    <col min="14081" max="14081" width="16" style="1594" customWidth="1"/>
    <col min="14082" max="14084" width="12.42578125" style="1594" customWidth="1"/>
    <col min="14085" max="14336" width="10.140625" style="1594"/>
    <col min="14337" max="14337" width="16" style="1594" customWidth="1"/>
    <col min="14338" max="14340" width="12.42578125" style="1594" customWidth="1"/>
    <col min="14341" max="14592" width="10.140625" style="1594"/>
    <col min="14593" max="14593" width="16" style="1594" customWidth="1"/>
    <col min="14594" max="14596" width="12.42578125" style="1594" customWidth="1"/>
    <col min="14597" max="14848" width="10.140625" style="1594"/>
    <col min="14849" max="14849" width="16" style="1594" customWidth="1"/>
    <col min="14850" max="14852" width="12.42578125" style="1594" customWidth="1"/>
    <col min="14853" max="15104" width="10.140625" style="1594"/>
    <col min="15105" max="15105" width="16" style="1594" customWidth="1"/>
    <col min="15106" max="15108" width="12.42578125" style="1594" customWidth="1"/>
    <col min="15109" max="15360" width="10.140625" style="1594"/>
    <col min="15361" max="15361" width="16" style="1594" customWidth="1"/>
    <col min="15362" max="15364" width="12.42578125" style="1594" customWidth="1"/>
    <col min="15365" max="15616" width="10.140625" style="1594"/>
    <col min="15617" max="15617" width="16" style="1594" customWidth="1"/>
    <col min="15618" max="15620" width="12.42578125" style="1594" customWidth="1"/>
    <col min="15621" max="15872" width="10.140625" style="1594"/>
    <col min="15873" max="15873" width="16" style="1594" customWidth="1"/>
    <col min="15874" max="15876" width="12.42578125" style="1594" customWidth="1"/>
    <col min="15877" max="16128" width="10.140625" style="1594"/>
    <col min="16129" max="16129" width="16" style="1594" customWidth="1"/>
    <col min="16130" max="16132" width="12.42578125" style="1594" customWidth="1"/>
    <col min="16133" max="16384" width="10.140625" style="1594"/>
  </cols>
  <sheetData>
    <row r="1" spans="1:6">
      <c r="A1" s="1593"/>
      <c r="B1" s="1593"/>
      <c r="C1" s="1593"/>
      <c r="D1" s="1593"/>
    </row>
    <row r="2" spans="1:6" ht="24.75" customHeight="1">
      <c r="A2" s="1595" t="s">
        <v>1612</v>
      </c>
      <c r="B2" s="1593"/>
      <c r="C2" s="1593"/>
      <c r="D2" s="1593"/>
    </row>
    <row r="3" spans="1:6">
      <c r="A3" s="1596" t="s">
        <v>1613</v>
      </c>
      <c r="B3" s="1593"/>
      <c r="C3" s="1593"/>
      <c r="D3" s="1593"/>
    </row>
    <row r="4" spans="1:6" ht="19.5" customHeight="1">
      <c r="A4" s="1597" t="s">
        <v>1427</v>
      </c>
      <c r="B4" s="1597"/>
      <c r="C4" s="1597"/>
      <c r="D4" s="1598" t="s">
        <v>1428</v>
      </c>
    </row>
    <row r="5" spans="1:6" ht="30" customHeight="1">
      <c r="A5" s="1599" t="s">
        <v>126</v>
      </c>
      <c r="B5" s="1600" t="s">
        <v>1429</v>
      </c>
      <c r="C5" s="1600" t="s">
        <v>1430</v>
      </c>
      <c r="D5" s="1600" t="s">
        <v>1431</v>
      </c>
    </row>
    <row r="6" spans="1:6" ht="30" customHeight="1">
      <c r="A6" s="1601" t="s">
        <v>56</v>
      </c>
      <c r="B6" s="1602" t="s">
        <v>1432</v>
      </c>
      <c r="C6" s="1603" t="s">
        <v>1433</v>
      </c>
      <c r="D6" s="1604" t="s">
        <v>1434</v>
      </c>
    </row>
    <row r="7" spans="1:6" s="1607" customFormat="1" ht="20.100000000000001" customHeight="1">
      <c r="A7" s="1605">
        <v>1429</v>
      </c>
      <c r="B7" s="1606">
        <f>C7+D7</f>
        <v>2408849</v>
      </c>
      <c r="C7" s="1606">
        <v>679008</v>
      </c>
      <c r="D7" s="1606">
        <v>1729841</v>
      </c>
    </row>
    <row r="8" spans="1:6" s="1607" customFormat="1" ht="20.100000000000001" customHeight="1">
      <c r="A8" s="1605">
        <v>1430</v>
      </c>
      <c r="B8" s="1606">
        <f t="shared" ref="B8:B16" si="0">C8+D8</f>
        <v>2313278</v>
      </c>
      <c r="C8" s="1606">
        <v>699313</v>
      </c>
      <c r="D8" s="1606">
        <v>1613965</v>
      </c>
    </row>
    <row r="9" spans="1:6" s="1607" customFormat="1" ht="20.100000000000001" customHeight="1">
      <c r="A9" s="1605">
        <v>1431</v>
      </c>
      <c r="B9" s="1606">
        <f t="shared" si="0"/>
        <v>2789399</v>
      </c>
      <c r="C9" s="1606">
        <v>989798</v>
      </c>
      <c r="D9" s="1606">
        <v>1799601</v>
      </c>
    </row>
    <row r="10" spans="1:6" s="1607" customFormat="1" ht="20.100000000000001" customHeight="1">
      <c r="A10" s="1605">
        <v>1432</v>
      </c>
      <c r="B10" s="1606">
        <f t="shared" si="0"/>
        <v>2927717</v>
      </c>
      <c r="C10" s="1606">
        <v>1099522</v>
      </c>
      <c r="D10" s="1606">
        <v>1828195</v>
      </c>
    </row>
    <row r="11" spans="1:6" s="1607" customFormat="1" ht="20.100000000000001" customHeight="1">
      <c r="A11" s="1605">
        <v>1433</v>
      </c>
      <c r="B11" s="1606">
        <f t="shared" si="0"/>
        <v>3161573</v>
      </c>
      <c r="C11" s="1606">
        <v>1408641</v>
      </c>
      <c r="D11" s="1606">
        <v>1752932</v>
      </c>
    </row>
    <row r="12" spans="1:6" s="1607" customFormat="1" ht="20.100000000000001" customHeight="1">
      <c r="A12" s="1605">
        <v>1434</v>
      </c>
      <c r="B12" s="1606">
        <f t="shared" si="0"/>
        <v>1980249</v>
      </c>
      <c r="C12" s="1606">
        <v>600718</v>
      </c>
      <c r="D12" s="1606">
        <v>1379531</v>
      </c>
    </row>
    <row r="13" spans="1:6" ht="21.75" customHeight="1">
      <c r="A13" s="1605">
        <v>1435</v>
      </c>
      <c r="B13" s="1606">
        <f t="shared" si="0"/>
        <v>2085238</v>
      </c>
      <c r="C13" s="1606">
        <v>696185</v>
      </c>
      <c r="D13" s="1606">
        <v>1389053</v>
      </c>
    </row>
    <row r="14" spans="1:6" ht="21.75" customHeight="1">
      <c r="A14" s="1605">
        <v>1436</v>
      </c>
      <c r="B14" s="1606">
        <f t="shared" si="0"/>
        <v>1952817</v>
      </c>
      <c r="C14" s="1606">
        <v>567876</v>
      </c>
      <c r="D14" s="1606">
        <v>1384941</v>
      </c>
      <c r="F14" s="1608"/>
    </row>
    <row r="15" spans="1:6" ht="21.75" customHeight="1">
      <c r="A15" s="1605">
        <v>1437</v>
      </c>
      <c r="B15" s="1606">
        <f t="shared" si="0"/>
        <v>1862909</v>
      </c>
      <c r="C15" s="1606">
        <v>537537</v>
      </c>
      <c r="D15" s="1606">
        <v>1325372</v>
      </c>
      <c r="F15" s="1608"/>
    </row>
    <row r="16" spans="1:6" s="1607" customFormat="1" ht="20.100000000000001" customHeight="1">
      <c r="A16" s="1605">
        <v>1438</v>
      </c>
      <c r="B16" s="1606">
        <f t="shared" si="0"/>
        <v>2352122</v>
      </c>
      <c r="C16" s="1606">
        <v>600108</v>
      </c>
      <c r="D16" s="1606">
        <v>1752014</v>
      </c>
    </row>
    <row r="17" spans="1:4">
      <c r="A17" s="1609" t="s">
        <v>1435</v>
      </c>
      <c r="D17" s="1610" t="s">
        <v>1436</v>
      </c>
    </row>
    <row r="18" spans="1:4">
      <c r="A18" s="1609"/>
      <c r="D18" s="1610"/>
    </row>
  </sheetData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140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rgb="FF00B050"/>
  </sheetPr>
  <dimension ref="A1:F40"/>
  <sheetViews>
    <sheetView showGridLines="0" rightToLeft="1" view="pageBreakPreview" zoomScale="60" zoomScaleNormal="100" workbookViewId="0">
      <selection activeCell="F12" sqref="F12:F13"/>
    </sheetView>
  </sheetViews>
  <sheetFormatPr defaultRowHeight="12.75"/>
  <cols>
    <col min="1" max="1" width="18.140625" style="1518" customWidth="1"/>
    <col min="2" max="3" width="11.140625" style="1518" customWidth="1"/>
    <col min="4" max="4" width="12.85546875" style="1518" customWidth="1"/>
    <col min="5" max="6" width="11.140625" style="1518" customWidth="1"/>
    <col min="7" max="256" width="9" style="1518"/>
    <col min="257" max="257" width="18.140625" style="1518" customWidth="1"/>
    <col min="258" max="259" width="11.140625" style="1518" customWidth="1"/>
    <col min="260" max="260" width="12.85546875" style="1518" customWidth="1"/>
    <col min="261" max="262" width="11.140625" style="1518" customWidth="1"/>
    <col min="263" max="512" width="9" style="1518"/>
    <col min="513" max="513" width="18.140625" style="1518" customWidth="1"/>
    <col min="514" max="515" width="11.140625" style="1518" customWidth="1"/>
    <col min="516" max="516" width="12.85546875" style="1518" customWidth="1"/>
    <col min="517" max="518" width="11.140625" style="1518" customWidth="1"/>
    <col min="519" max="768" width="9" style="1518"/>
    <col min="769" max="769" width="18.140625" style="1518" customWidth="1"/>
    <col min="770" max="771" width="11.140625" style="1518" customWidth="1"/>
    <col min="772" max="772" width="12.85546875" style="1518" customWidth="1"/>
    <col min="773" max="774" width="11.140625" style="1518" customWidth="1"/>
    <col min="775" max="1024" width="9" style="1518"/>
    <col min="1025" max="1025" width="18.140625" style="1518" customWidth="1"/>
    <col min="1026" max="1027" width="11.140625" style="1518" customWidth="1"/>
    <col min="1028" max="1028" width="12.85546875" style="1518" customWidth="1"/>
    <col min="1029" max="1030" width="11.140625" style="1518" customWidth="1"/>
    <col min="1031" max="1280" width="9" style="1518"/>
    <col min="1281" max="1281" width="18.140625" style="1518" customWidth="1"/>
    <col min="1282" max="1283" width="11.140625" style="1518" customWidth="1"/>
    <col min="1284" max="1284" width="12.85546875" style="1518" customWidth="1"/>
    <col min="1285" max="1286" width="11.140625" style="1518" customWidth="1"/>
    <col min="1287" max="1536" width="9" style="1518"/>
    <col min="1537" max="1537" width="18.140625" style="1518" customWidth="1"/>
    <col min="1538" max="1539" width="11.140625" style="1518" customWidth="1"/>
    <col min="1540" max="1540" width="12.85546875" style="1518" customWidth="1"/>
    <col min="1541" max="1542" width="11.140625" style="1518" customWidth="1"/>
    <col min="1543" max="1792" width="9" style="1518"/>
    <col min="1793" max="1793" width="18.140625" style="1518" customWidth="1"/>
    <col min="1794" max="1795" width="11.140625" style="1518" customWidth="1"/>
    <col min="1796" max="1796" width="12.85546875" style="1518" customWidth="1"/>
    <col min="1797" max="1798" width="11.140625" style="1518" customWidth="1"/>
    <col min="1799" max="2048" width="9" style="1518"/>
    <col min="2049" max="2049" width="18.140625" style="1518" customWidth="1"/>
    <col min="2050" max="2051" width="11.140625" style="1518" customWidth="1"/>
    <col min="2052" max="2052" width="12.85546875" style="1518" customWidth="1"/>
    <col min="2053" max="2054" width="11.140625" style="1518" customWidth="1"/>
    <col min="2055" max="2304" width="9" style="1518"/>
    <col min="2305" max="2305" width="18.140625" style="1518" customWidth="1"/>
    <col min="2306" max="2307" width="11.140625" style="1518" customWidth="1"/>
    <col min="2308" max="2308" width="12.85546875" style="1518" customWidth="1"/>
    <col min="2309" max="2310" width="11.140625" style="1518" customWidth="1"/>
    <col min="2311" max="2560" width="9" style="1518"/>
    <col min="2561" max="2561" width="18.140625" style="1518" customWidth="1"/>
    <col min="2562" max="2563" width="11.140625" style="1518" customWidth="1"/>
    <col min="2564" max="2564" width="12.85546875" style="1518" customWidth="1"/>
    <col min="2565" max="2566" width="11.140625" style="1518" customWidth="1"/>
    <col min="2567" max="2816" width="9" style="1518"/>
    <col min="2817" max="2817" width="18.140625" style="1518" customWidth="1"/>
    <col min="2818" max="2819" width="11.140625" style="1518" customWidth="1"/>
    <col min="2820" max="2820" width="12.85546875" style="1518" customWidth="1"/>
    <col min="2821" max="2822" width="11.140625" style="1518" customWidth="1"/>
    <col min="2823" max="3072" width="9" style="1518"/>
    <col min="3073" max="3073" width="18.140625" style="1518" customWidth="1"/>
    <col min="3074" max="3075" width="11.140625" style="1518" customWidth="1"/>
    <col min="3076" max="3076" width="12.85546875" style="1518" customWidth="1"/>
    <col min="3077" max="3078" width="11.140625" style="1518" customWidth="1"/>
    <col min="3079" max="3328" width="9" style="1518"/>
    <col min="3329" max="3329" width="18.140625" style="1518" customWidth="1"/>
    <col min="3330" max="3331" width="11.140625" style="1518" customWidth="1"/>
    <col min="3332" max="3332" width="12.85546875" style="1518" customWidth="1"/>
    <col min="3333" max="3334" width="11.140625" style="1518" customWidth="1"/>
    <col min="3335" max="3584" width="9" style="1518"/>
    <col min="3585" max="3585" width="18.140625" style="1518" customWidth="1"/>
    <col min="3586" max="3587" width="11.140625" style="1518" customWidth="1"/>
    <col min="3588" max="3588" width="12.85546875" style="1518" customWidth="1"/>
    <col min="3589" max="3590" width="11.140625" style="1518" customWidth="1"/>
    <col min="3591" max="3840" width="9" style="1518"/>
    <col min="3841" max="3841" width="18.140625" style="1518" customWidth="1"/>
    <col min="3842" max="3843" width="11.140625" style="1518" customWidth="1"/>
    <col min="3844" max="3844" width="12.85546875" style="1518" customWidth="1"/>
    <col min="3845" max="3846" width="11.140625" style="1518" customWidth="1"/>
    <col min="3847" max="4096" width="9" style="1518"/>
    <col min="4097" max="4097" width="18.140625" style="1518" customWidth="1"/>
    <col min="4098" max="4099" width="11.140625" style="1518" customWidth="1"/>
    <col min="4100" max="4100" width="12.85546875" style="1518" customWidth="1"/>
    <col min="4101" max="4102" width="11.140625" style="1518" customWidth="1"/>
    <col min="4103" max="4352" width="9" style="1518"/>
    <col min="4353" max="4353" width="18.140625" style="1518" customWidth="1"/>
    <col min="4354" max="4355" width="11.140625" style="1518" customWidth="1"/>
    <col min="4356" max="4356" width="12.85546875" style="1518" customWidth="1"/>
    <col min="4357" max="4358" width="11.140625" style="1518" customWidth="1"/>
    <col min="4359" max="4608" width="9" style="1518"/>
    <col min="4609" max="4609" width="18.140625" style="1518" customWidth="1"/>
    <col min="4610" max="4611" width="11.140625" style="1518" customWidth="1"/>
    <col min="4612" max="4612" width="12.85546875" style="1518" customWidth="1"/>
    <col min="4613" max="4614" width="11.140625" style="1518" customWidth="1"/>
    <col min="4615" max="4864" width="9" style="1518"/>
    <col min="4865" max="4865" width="18.140625" style="1518" customWidth="1"/>
    <col min="4866" max="4867" width="11.140625" style="1518" customWidth="1"/>
    <col min="4868" max="4868" width="12.85546875" style="1518" customWidth="1"/>
    <col min="4869" max="4870" width="11.140625" style="1518" customWidth="1"/>
    <col min="4871" max="5120" width="9" style="1518"/>
    <col min="5121" max="5121" width="18.140625" style="1518" customWidth="1"/>
    <col min="5122" max="5123" width="11.140625" style="1518" customWidth="1"/>
    <col min="5124" max="5124" width="12.85546875" style="1518" customWidth="1"/>
    <col min="5125" max="5126" width="11.140625" style="1518" customWidth="1"/>
    <col min="5127" max="5376" width="9" style="1518"/>
    <col min="5377" max="5377" width="18.140625" style="1518" customWidth="1"/>
    <col min="5378" max="5379" width="11.140625" style="1518" customWidth="1"/>
    <col min="5380" max="5380" width="12.85546875" style="1518" customWidth="1"/>
    <col min="5381" max="5382" width="11.140625" style="1518" customWidth="1"/>
    <col min="5383" max="5632" width="9" style="1518"/>
    <col min="5633" max="5633" width="18.140625" style="1518" customWidth="1"/>
    <col min="5634" max="5635" width="11.140625" style="1518" customWidth="1"/>
    <col min="5636" max="5636" width="12.85546875" style="1518" customWidth="1"/>
    <col min="5637" max="5638" width="11.140625" style="1518" customWidth="1"/>
    <col min="5639" max="5888" width="9" style="1518"/>
    <col min="5889" max="5889" width="18.140625" style="1518" customWidth="1"/>
    <col min="5890" max="5891" width="11.140625" style="1518" customWidth="1"/>
    <col min="5892" max="5892" width="12.85546875" style="1518" customWidth="1"/>
    <col min="5893" max="5894" width="11.140625" style="1518" customWidth="1"/>
    <col min="5895" max="6144" width="9" style="1518"/>
    <col min="6145" max="6145" width="18.140625" style="1518" customWidth="1"/>
    <col min="6146" max="6147" width="11.140625" style="1518" customWidth="1"/>
    <col min="6148" max="6148" width="12.85546875" style="1518" customWidth="1"/>
    <col min="6149" max="6150" width="11.140625" style="1518" customWidth="1"/>
    <col min="6151" max="6400" width="9" style="1518"/>
    <col min="6401" max="6401" width="18.140625" style="1518" customWidth="1"/>
    <col min="6402" max="6403" width="11.140625" style="1518" customWidth="1"/>
    <col min="6404" max="6404" width="12.85546875" style="1518" customWidth="1"/>
    <col min="6405" max="6406" width="11.140625" style="1518" customWidth="1"/>
    <col min="6407" max="6656" width="9" style="1518"/>
    <col min="6657" max="6657" width="18.140625" style="1518" customWidth="1"/>
    <col min="6658" max="6659" width="11.140625" style="1518" customWidth="1"/>
    <col min="6660" max="6660" width="12.85546875" style="1518" customWidth="1"/>
    <col min="6661" max="6662" width="11.140625" style="1518" customWidth="1"/>
    <col min="6663" max="6912" width="9" style="1518"/>
    <col min="6913" max="6913" width="18.140625" style="1518" customWidth="1"/>
    <col min="6914" max="6915" width="11.140625" style="1518" customWidth="1"/>
    <col min="6916" max="6916" width="12.85546875" style="1518" customWidth="1"/>
    <col min="6917" max="6918" width="11.140625" style="1518" customWidth="1"/>
    <col min="6919" max="7168" width="9" style="1518"/>
    <col min="7169" max="7169" width="18.140625" style="1518" customWidth="1"/>
    <col min="7170" max="7171" width="11.140625" style="1518" customWidth="1"/>
    <col min="7172" max="7172" width="12.85546875" style="1518" customWidth="1"/>
    <col min="7173" max="7174" width="11.140625" style="1518" customWidth="1"/>
    <col min="7175" max="7424" width="9" style="1518"/>
    <col min="7425" max="7425" width="18.140625" style="1518" customWidth="1"/>
    <col min="7426" max="7427" width="11.140625" style="1518" customWidth="1"/>
    <col min="7428" max="7428" width="12.85546875" style="1518" customWidth="1"/>
    <col min="7429" max="7430" width="11.140625" style="1518" customWidth="1"/>
    <col min="7431" max="7680" width="9" style="1518"/>
    <col min="7681" max="7681" width="18.140625" style="1518" customWidth="1"/>
    <col min="7682" max="7683" width="11.140625" style="1518" customWidth="1"/>
    <col min="7684" max="7684" width="12.85546875" style="1518" customWidth="1"/>
    <col min="7685" max="7686" width="11.140625" style="1518" customWidth="1"/>
    <col min="7687" max="7936" width="9" style="1518"/>
    <col min="7937" max="7937" width="18.140625" style="1518" customWidth="1"/>
    <col min="7938" max="7939" width="11.140625" style="1518" customWidth="1"/>
    <col min="7940" max="7940" width="12.85546875" style="1518" customWidth="1"/>
    <col min="7941" max="7942" width="11.140625" style="1518" customWidth="1"/>
    <col min="7943" max="8192" width="9" style="1518"/>
    <col min="8193" max="8193" width="18.140625" style="1518" customWidth="1"/>
    <col min="8194" max="8195" width="11.140625" style="1518" customWidth="1"/>
    <col min="8196" max="8196" width="12.85546875" style="1518" customWidth="1"/>
    <col min="8197" max="8198" width="11.140625" style="1518" customWidth="1"/>
    <col min="8199" max="8448" width="9" style="1518"/>
    <col min="8449" max="8449" width="18.140625" style="1518" customWidth="1"/>
    <col min="8450" max="8451" width="11.140625" style="1518" customWidth="1"/>
    <col min="8452" max="8452" width="12.85546875" style="1518" customWidth="1"/>
    <col min="8453" max="8454" width="11.140625" style="1518" customWidth="1"/>
    <col min="8455" max="8704" width="9" style="1518"/>
    <col min="8705" max="8705" width="18.140625" style="1518" customWidth="1"/>
    <col min="8706" max="8707" width="11.140625" style="1518" customWidth="1"/>
    <col min="8708" max="8708" width="12.85546875" style="1518" customWidth="1"/>
    <col min="8709" max="8710" width="11.140625" style="1518" customWidth="1"/>
    <col min="8711" max="8960" width="9" style="1518"/>
    <col min="8961" max="8961" width="18.140625" style="1518" customWidth="1"/>
    <col min="8962" max="8963" width="11.140625" style="1518" customWidth="1"/>
    <col min="8964" max="8964" width="12.85546875" style="1518" customWidth="1"/>
    <col min="8965" max="8966" width="11.140625" style="1518" customWidth="1"/>
    <col min="8967" max="9216" width="9" style="1518"/>
    <col min="9217" max="9217" width="18.140625" style="1518" customWidth="1"/>
    <col min="9218" max="9219" width="11.140625" style="1518" customWidth="1"/>
    <col min="9220" max="9220" width="12.85546875" style="1518" customWidth="1"/>
    <col min="9221" max="9222" width="11.140625" style="1518" customWidth="1"/>
    <col min="9223" max="9472" width="9" style="1518"/>
    <col min="9473" max="9473" width="18.140625" style="1518" customWidth="1"/>
    <col min="9474" max="9475" width="11.140625" style="1518" customWidth="1"/>
    <col min="9476" max="9476" width="12.85546875" style="1518" customWidth="1"/>
    <col min="9477" max="9478" width="11.140625" style="1518" customWidth="1"/>
    <col min="9479" max="9728" width="9" style="1518"/>
    <col min="9729" max="9729" width="18.140625" style="1518" customWidth="1"/>
    <col min="9730" max="9731" width="11.140625" style="1518" customWidth="1"/>
    <col min="9732" max="9732" width="12.85546875" style="1518" customWidth="1"/>
    <col min="9733" max="9734" width="11.140625" style="1518" customWidth="1"/>
    <col min="9735" max="9984" width="9" style="1518"/>
    <col min="9985" max="9985" width="18.140625" style="1518" customWidth="1"/>
    <col min="9986" max="9987" width="11.140625" style="1518" customWidth="1"/>
    <col min="9988" max="9988" width="12.85546875" style="1518" customWidth="1"/>
    <col min="9989" max="9990" width="11.140625" style="1518" customWidth="1"/>
    <col min="9991" max="10240" width="9" style="1518"/>
    <col min="10241" max="10241" width="18.140625" style="1518" customWidth="1"/>
    <col min="10242" max="10243" width="11.140625" style="1518" customWidth="1"/>
    <col min="10244" max="10244" width="12.85546875" style="1518" customWidth="1"/>
    <col min="10245" max="10246" width="11.140625" style="1518" customWidth="1"/>
    <col min="10247" max="10496" width="9" style="1518"/>
    <col min="10497" max="10497" width="18.140625" style="1518" customWidth="1"/>
    <col min="10498" max="10499" width="11.140625" style="1518" customWidth="1"/>
    <col min="10500" max="10500" width="12.85546875" style="1518" customWidth="1"/>
    <col min="10501" max="10502" width="11.140625" style="1518" customWidth="1"/>
    <col min="10503" max="10752" width="9" style="1518"/>
    <col min="10753" max="10753" width="18.140625" style="1518" customWidth="1"/>
    <col min="10754" max="10755" width="11.140625" style="1518" customWidth="1"/>
    <col min="10756" max="10756" width="12.85546875" style="1518" customWidth="1"/>
    <col min="10757" max="10758" width="11.140625" style="1518" customWidth="1"/>
    <col min="10759" max="11008" width="9" style="1518"/>
    <col min="11009" max="11009" width="18.140625" style="1518" customWidth="1"/>
    <col min="11010" max="11011" width="11.140625" style="1518" customWidth="1"/>
    <col min="11012" max="11012" width="12.85546875" style="1518" customWidth="1"/>
    <col min="11013" max="11014" width="11.140625" style="1518" customWidth="1"/>
    <col min="11015" max="11264" width="9" style="1518"/>
    <col min="11265" max="11265" width="18.140625" style="1518" customWidth="1"/>
    <col min="11266" max="11267" width="11.140625" style="1518" customWidth="1"/>
    <col min="11268" max="11268" width="12.85546875" style="1518" customWidth="1"/>
    <col min="11269" max="11270" width="11.140625" style="1518" customWidth="1"/>
    <col min="11271" max="11520" width="9" style="1518"/>
    <col min="11521" max="11521" width="18.140625" style="1518" customWidth="1"/>
    <col min="11522" max="11523" width="11.140625" style="1518" customWidth="1"/>
    <col min="11524" max="11524" width="12.85546875" style="1518" customWidth="1"/>
    <col min="11525" max="11526" width="11.140625" style="1518" customWidth="1"/>
    <col min="11527" max="11776" width="9" style="1518"/>
    <col min="11777" max="11777" width="18.140625" style="1518" customWidth="1"/>
    <col min="11778" max="11779" width="11.140625" style="1518" customWidth="1"/>
    <col min="11780" max="11780" width="12.85546875" style="1518" customWidth="1"/>
    <col min="11781" max="11782" width="11.140625" style="1518" customWidth="1"/>
    <col min="11783" max="12032" width="9" style="1518"/>
    <col min="12033" max="12033" width="18.140625" style="1518" customWidth="1"/>
    <col min="12034" max="12035" width="11.140625" style="1518" customWidth="1"/>
    <col min="12036" max="12036" width="12.85546875" style="1518" customWidth="1"/>
    <col min="12037" max="12038" width="11.140625" style="1518" customWidth="1"/>
    <col min="12039" max="12288" width="9" style="1518"/>
    <col min="12289" max="12289" width="18.140625" style="1518" customWidth="1"/>
    <col min="12290" max="12291" width="11.140625" style="1518" customWidth="1"/>
    <col min="12292" max="12292" width="12.85546875" style="1518" customWidth="1"/>
    <col min="12293" max="12294" width="11.140625" style="1518" customWidth="1"/>
    <col min="12295" max="12544" width="9" style="1518"/>
    <col min="12545" max="12545" width="18.140625" style="1518" customWidth="1"/>
    <col min="12546" max="12547" width="11.140625" style="1518" customWidth="1"/>
    <col min="12548" max="12548" width="12.85546875" style="1518" customWidth="1"/>
    <col min="12549" max="12550" width="11.140625" style="1518" customWidth="1"/>
    <col min="12551" max="12800" width="9" style="1518"/>
    <col min="12801" max="12801" width="18.140625" style="1518" customWidth="1"/>
    <col min="12802" max="12803" width="11.140625" style="1518" customWidth="1"/>
    <col min="12804" max="12804" width="12.85546875" style="1518" customWidth="1"/>
    <col min="12805" max="12806" width="11.140625" style="1518" customWidth="1"/>
    <col min="12807" max="13056" width="9" style="1518"/>
    <col min="13057" max="13057" width="18.140625" style="1518" customWidth="1"/>
    <col min="13058" max="13059" width="11.140625" style="1518" customWidth="1"/>
    <col min="13060" max="13060" width="12.85546875" style="1518" customWidth="1"/>
    <col min="13061" max="13062" width="11.140625" style="1518" customWidth="1"/>
    <col min="13063" max="13312" width="9" style="1518"/>
    <col min="13313" max="13313" width="18.140625" style="1518" customWidth="1"/>
    <col min="13314" max="13315" width="11.140625" style="1518" customWidth="1"/>
    <col min="13316" max="13316" width="12.85546875" style="1518" customWidth="1"/>
    <col min="13317" max="13318" width="11.140625" style="1518" customWidth="1"/>
    <col min="13319" max="13568" width="9" style="1518"/>
    <col min="13569" max="13569" width="18.140625" style="1518" customWidth="1"/>
    <col min="13570" max="13571" width="11.140625" style="1518" customWidth="1"/>
    <col min="13572" max="13572" width="12.85546875" style="1518" customWidth="1"/>
    <col min="13573" max="13574" width="11.140625" style="1518" customWidth="1"/>
    <col min="13575" max="13824" width="9" style="1518"/>
    <col min="13825" max="13825" width="18.140625" style="1518" customWidth="1"/>
    <col min="13826" max="13827" width="11.140625" style="1518" customWidth="1"/>
    <col min="13828" max="13828" width="12.85546875" style="1518" customWidth="1"/>
    <col min="13829" max="13830" width="11.140625" style="1518" customWidth="1"/>
    <col min="13831" max="14080" width="9" style="1518"/>
    <col min="14081" max="14081" width="18.140625" style="1518" customWidth="1"/>
    <col min="14082" max="14083" width="11.140625" style="1518" customWidth="1"/>
    <col min="14084" max="14084" width="12.85546875" style="1518" customWidth="1"/>
    <col min="14085" max="14086" width="11.140625" style="1518" customWidth="1"/>
    <col min="14087" max="14336" width="9" style="1518"/>
    <col min="14337" max="14337" width="18.140625" style="1518" customWidth="1"/>
    <col min="14338" max="14339" width="11.140625" style="1518" customWidth="1"/>
    <col min="14340" max="14340" width="12.85546875" style="1518" customWidth="1"/>
    <col min="14341" max="14342" width="11.140625" style="1518" customWidth="1"/>
    <col min="14343" max="14592" width="9" style="1518"/>
    <col min="14593" max="14593" width="18.140625" style="1518" customWidth="1"/>
    <col min="14594" max="14595" width="11.140625" style="1518" customWidth="1"/>
    <col min="14596" max="14596" width="12.85546875" style="1518" customWidth="1"/>
    <col min="14597" max="14598" width="11.140625" style="1518" customWidth="1"/>
    <col min="14599" max="14848" width="9" style="1518"/>
    <col min="14849" max="14849" width="18.140625" style="1518" customWidth="1"/>
    <col min="14850" max="14851" width="11.140625" style="1518" customWidth="1"/>
    <col min="14852" max="14852" width="12.85546875" style="1518" customWidth="1"/>
    <col min="14853" max="14854" width="11.140625" style="1518" customWidth="1"/>
    <col min="14855" max="15104" width="9" style="1518"/>
    <col min="15105" max="15105" width="18.140625" style="1518" customWidth="1"/>
    <col min="15106" max="15107" width="11.140625" style="1518" customWidth="1"/>
    <col min="15108" max="15108" width="12.85546875" style="1518" customWidth="1"/>
    <col min="15109" max="15110" width="11.140625" style="1518" customWidth="1"/>
    <col min="15111" max="15360" width="9" style="1518"/>
    <col min="15361" max="15361" width="18.140625" style="1518" customWidth="1"/>
    <col min="15362" max="15363" width="11.140625" style="1518" customWidth="1"/>
    <col min="15364" max="15364" width="12.85546875" style="1518" customWidth="1"/>
    <col min="15365" max="15366" width="11.140625" style="1518" customWidth="1"/>
    <col min="15367" max="15616" width="9" style="1518"/>
    <col min="15617" max="15617" width="18.140625" style="1518" customWidth="1"/>
    <col min="15618" max="15619" width="11.140625" style="1518" customWidth="1"/>
    <col min="15620" max="15620" width="12.85546875" style="1518" customWidth="1"/>
    <col min="15621" max="15622" width="11.140625" style="1518" customWidth="1"/>
    <col min="15623" max="15872" width="9" style="1518"/>
    <col min="15873" max="15873" width="18.140625" style="1518" customWidth="1"/>
    <col min="15874" max="15875" width="11.140625" style="1518" customWidth="1"/>
    <col min="15876" max="15876" width="12.85546875" style="1518" customWidth="1"/>
    <col min="15877" max="15878" width="11.140625" style="1518" customWidth="1"/>
    <col min="15879" max="16128" width="9" style="1518"/>
    <col min="16129" max="16129" width="18.140625" style="1518" customWidth="1"/>
    <col min="16130" max="16131" width="11.140625" style="1518" customWidth="1"/>
    <col min="16132" max="16132" width="12.85546875" style="1518" customWidth="1"/>
    <col min="16133" max="16134" width="11.140625" style="1518" customWidth="1"/>
    <col min="16135" max="16384" width="9" style="1518"/>
  </cols>
  <sheetData>
    <row r="1" spans="1:6" s="1588" customFormat="1" ht="27.75">
      <c r="A1" s="1586" t="s">
        <v>1614</v>
      </c>
      <c r="B1" s="1587"/>
      <c r="C1" s="1587"/>
      <c r="D1" s="1587"/>
      <c r="E1" s="1587"/>
      <c r="F1" s="1587"/>
    </row>
    <row r="2" spans="1:6" s="1588" customFormat="1" ht="24.75">
      <c r="A2" s="1611" t="s">
        <v>1615</v>
      </c>
      <c r="B2" s="1587"/>
      <c r="C2" s="1587"/>
      <c r="D2" s="1587"/>
      <c r="E2" s="1587"/>
      <c r="F2" s="1587"/>
    </row>
    <row r="3" spans="1:6" s="1589" customFormat="1" ht="27.75" customHeight="1">
      <c r="A3" s="1589" t="s">
        <v>1437</v>
      </c>
      <c r="F3" s="1590" t="s">
        <v>1438</v>
      </c>
    </row>
    <row r="4" spans="1:6" s="1589" customFormat="1" ht="39.950000000000003" customHeight="1">
      <c r="A4" s="1591" t="s">
        <v>1439</v>
      </c>
      <c r="B4" s="1591" t="s">
        <v>42</v>
      </c>
      <c r="C4" s="1981" t="s">
        <v>1440</v>
      </c>
      <c r="D4" s="1982"/>
      <c r="E4" s="1591" t="s">
        <v>179</v>
      </c>
      <c r="F4" s="1591" t="s">
        <v>66</v>
      </c>
    </row>
    <row r="5" spans="1:6" s="1589" customFormat="1" ht="51.75" customHeight="1">
      <c r="A5" s="1592" t="s">
        <v>1441</v>
      </c>
      <c r="B5" s="1592" t="s">
        <v>6</v>
      </c>
      <c r="C5" s="1612" t="s">
        <v>1442</v>
      </c>
      <c r="D5" s="1612" t="s">
        <v>1443</v>
      </c>
      <c r="E5" s="1592" t="s">
        <v>11</v>
      </c>
      <c r="F5" s="1592" t="s">
        <v>39</v>
      </c>
    </row>
    <row r="6" spans="1:6" s="1589" customFormat="1" ht="21" customHeight="1">
      <c r="A6" s="1613" t="s">
        <v>1444</v>
      </c>
      <c r="B6" s="1980">
        <v>8</v>
      </c>
      <c r="C6" s="1983">
        <v>0</v>
      </c>
      <c r="D6" s="1980">
        <v>0</v>
      </c>
      <c r="E6" s="1980">
        <v>9</v>
      </c>
      <c r="F6" s="1980">
        <f>SUM(B6:E7)</f>
        <v>17</v>
      </c>
    </row>
    <row r="7" spans="1:6" s="1589" customFormat="1" ht="21" customHeight="1">
      <c r="A7" s="1614" t="s">
        <v>1445</v>
      </c>
      <c r="B7" s="1980"/>
      <c r="C7" s="1984"/>
      <c r="D7" s="1980"/>
      <c r="E7" s="1980"/>
      <c r="F7" s="1980"/>
    </row>
    <row r="8" spans="1:6" s="1589" customFormat="1" ht="21" customHeight="1">
      <c r="A8" s="1613" t="s">
        <v>1446</v>
      </c>
      <c r="B8" s="1980">
        <v>0</v>
      </c>
      <c r="C8" s="1983">
        <v>4</v>
      </c>
      <c r="D8" s="1980">
        <v>4</v>
      </c>
      <c r="E8" s="1980">
        <v>0</v>
      </c>
      <c r="F8" s="1980">
        <f>SUM(B8:E9)</f>
        <v>8</v>
      </c>
    </row>
    <row r="9" spans="1:6" s="1589" customFormat="1" ht="21" customHeight="1">
      <c r="A9" s="1614" t="s">
        <v>1447</v>
      </c>
      <c r="B9" s="1980"/>
      <c r="C9" s="1984"/>
      <c r="D9" s="1980"/>
      <c r="E9" s="1980"/>
      <c r="F9" s="1980"/>
    </row>
    <row r="10" spans="1:6" s="1589" customFormat="1" ht="21" customHeight="1">
      <c r="A10" s="1613" t="s">
        <v>1448</v>
      </c>
      <c r="B10" s="1980">
        <v>29</v>
      </c>
      <c r="C10" s="1983">
        <v>0</v>
      </c>
      <c r="D10" s="1980">
        <v>0</v>
      </c>
      <c r="E10" s="1980">
        <v>13</v>
      </c>
      <c r="F10" s="1980">
        <f>SUM(B10:E11)</f>
        <v>42</v>
      </c>
    </row>
    <row r="11" spans="1:6" s="1589" customFormat="1" ht="21" customHeight="1">
      <c r="A11" s="1614" t="s">
        <v>1449</v>
      </c>
      <c r="B11" s="1980"/>
      <c r="C11" s="1984"/>
      <c r="D11" s="1980"/>
      <c r="E11" s="1980"/>
      <c r="F11" s="1980"/>
    </row>
    <row r="12" spans="1:6" s="1589" customFormat="1" ht="21" customHeight="1">
      <c r="A12" s="1613" t="s">
        <v>1450</v>
      </c>
      <c r="B12" s="1980">
        <v>12</v>
      </c>
      <c r="C12" s="1983">
        <v>42</v>
      </c>
      <c r="D12" s="1980">
        <v>52</v>
      </c>
      <c r="E12" s="1980">
        <v>6</v>
      </c>
      <c r="F12" s="1980">
        <f>SUM(B12:E13)</f>
        <v>112</v>
      </c>
    </row>
    <row r="13" spans="1:6" s="1589" customFormat="1" ht="21" customHeight="1">
      <c r="A13" s="1614" t="s">
        <v>1451</v>
      </c>
      <c r="B13" s="1980"/>
      <c r="C13" s="1984"/>
      <c r="D13" s="1980"/>
      <c r="E13" s="1980"/>
      <c r="F13" s="1980"/>
    </row>
    <row r="14" spans="1:6" s="1589" customFormat="1" ht="21" customHeight="1">
      <c r="A14" s="1613" t="s">
        <v>1452</v>
      </c>
      <c r="B14" s="1980">
        <v>2099</v>
      </c>
      <c r="C14" s="1983">
        <v>550</v>
      </c>
      <c r="D14" s="1980">
        <v>766</v>
      </c>
      <c r="E14" s="1980">
        <v>1265</v>
      </c>
      <c r="F14" s="1980">
        <f>SUM(B14:E15)</f>
        <v>4680</v>
      </c>
    </row>
    <row r="15" spans="1:6" s="1589" customFormat="1" ht="21" customHeight="1">
      <c r="A15" s="1614" t="s">
        <v>1453</v>
      </c>
      <c r="B15" s="1980"/>
      <c r="C15" s="1984"/>
      <c r="D15" s="1980"/>
      <c r="E15" s="1980"/>
      <c r="F15" s="1980"/>
    </row>
    <row r="16" spans="1:6" s="1519" customFormat="1" ht="20.25" customHeight="1">
      <c r="A16" s="1985"/>
      <c r="B16" s="1985"/>
      <c r="C16" s="1581"/>
      <c r="F16" s="1520"/>
    </row>
    <row r="17" spans="1:6" s="1519" customFormat="1" ht="15.75">
      <c r="A17" s="1521"/>
      <c r="F17" s="1520"/>
    </row>
    <row r="18" spans="1:6" s="1519" customFormat="1" ht="15.75">
      <c r="B18" s="1519" t="s">
        <v>51</v>
      </c>
    </row>
    <row r="19" spans="1:6" s="1519" customFormat="1" ht="15.75"/>
    <row r="20" spans="1:6" s="1519" customFormat="1" ht="15.75"/>
    <row r="21" spans="1:6" s="1519" customFormat="1" ht="15.75"/>
    <row r="22" spans="1:6" s="1519" customFormat="1" ht="15.75"/>
    <row r="23" spans="1:6" s="1519" customFormat="1" ht="15.75"/>
    <row r="24" spans="1:6" s="1519" customFormat="1" ht="15.75"/>
    <row r="25" spans="1:6" s="1519" customFormat="1" ht="15.75"/>
    <row r="26" spans="1:6" s="1519" customFormat="1" ht="15.75"/>
    <row r="27" spans="1:6" s="1519" customFormat="1" ht="15.75"/>
    <row r="28" spans="1:6" s="1519" customFormat="1" ht="15.75"/>
    <row r="29" spans="1:6" s="1519" customFormat="1" ht="15.75"/>
    <row r="30" spans="1:6" s="1519" customFormat="1" ht="15.75"/>
    <row r="31" spans="1:6" s="1519" customFormat="1" ht="15.75"/>
    <row r="32" spans="1:6" s="1519" customFormat="1" ht="15.75"/>
    <row r="33" s="1519" customFormat="1" ht="15.75"/>
    <row r="34" s="1519" customFormat="1" ht="15.75"/>
    <row r="35" s="1519" customFormat="1" ht="15.75"/>
    <row r="36" s="1519" customFormat="1" ht="15.75"/>
    <row r="37" s="1519" customFormat="1" ht="15.75"/>
    <row r="38" s="1519" customFormat="1" ht="15.75"/>
    <row r="39" s="1519" customFormat="1" ht="15.75"/>
    <row r="40" s="1519" customFormat="1" ht="15.75"/>
  </sheetData>
  <mergeCells count="27">
    <mergeCell ref="A16:B16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F6:F7"/>
    <mergeCell ref="C4:D4"/>
    <mergeCell ref="B6:B7"/>
    <mergeCell ref="C6:C7"/>
    <mergeCell ref="D6:D7"/>
    <mergeCell ref="E6:E7"/>
  </mergeCells>
  <printOptions horizontalCentered="1" verticalCentered="1"/>
  <pageMargins left="0.75" right="0.75" top="1" bottom="1" header="0.5" footer="0.5"/>
  <pageSetup paperSize="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rgb="FF00B050"/>
  </sheetPr>
  <dimension ref="A1:M25"/>
  <sheetViews>
    <sheetView showGridLines="0" rightToLeft="1" view="pageBreakPreview" zoomScale="70" zoomScaleNormal="100" zoomScaleSheetLayoutView="70" workbookViewId="0">
      <selection activeCell="F12" sqref="F12:F13"/>
    </sheetView>
  </sheetViews>
  <sheetFormatPr defaultColWidth="8.7109375" defaultRowHeight="18.75"/>
  <cols>
    <col min="1" max="1" width="27" style="1616" customWidth="1"/>
    <col min="2" max="8" width="13.28515625" style="1616" customWidth="1"/>
    <col min="9" max="256" width="8.7109375" style="1616"/>
    <col min="257" max="257" width="27" style="1616" customWidth="1"/>
    <col min="258" max="264" width="13.28515625" style="1616" customWidth="1"/>
    <col min="265" max="512" width="8.7109375" style="1616"/>
    <col min="513" max="513" width="27" style="1616" customWidth="1"/>
    <col min="514" max="520" width="13.28515625" style="1616" customWidth="1"/>
    <col min="521" max="768" width="8.7109375" style="1616"/>
    <col min="769" max="769" width="27" style="1616" customWidth="1"/>
    <col min="770" max="776" width="13.28515625" style="1616" customWidth="1"/>
    <col min="777" max="1024" width="8.7109375" style="1616"/>
    <col min="1025" max="1025" width="27" style="1616" customWidth="1"/>
    <col min="1026" max="1032" width="13.28515625" style="1616" customWidth="1"/>
    <col min="1033" max="1280" width="8.7109375" style="1616"/>
    <col min="1281" max="1281" width="27" style="1616" customWidth="1"/>
    <col min="1282" max="1288" width="13.28515625" style="1616" customWidth="1"/>
    <col min="1289" max="1536" width="8.7109375" style="1616"/>
    <col min="1537" max="1537" width="27" style="1616" customWidth="1"/>
    <col min="1538" max="1544" width="13.28515625" style="1616" customWidth="1"/>
    <col min="1545" max="1792" width="8.7109375" style="1616"/>
    <col min="1793" max="1793" width="27" style="1616" customWidth="1"/>
    <col min="1794" max="1800" width="13.28515625" style="1616" customWidth="1"/>
    <col min="1801" max="2048" width="8.7109375" style="1616"/>
    <col min="2049" max="2049" width="27" style="1616" customWidth="1"/>
    <col min="2050" max="2056" width="13.28515625" style="1616" customWidth="1"/>
    <col min="2057" max="2304" width="8.7109375" style="1616"/>
    <col min="2305" max="2305" width="27" style="1616" customWidth="1"/>
    <col min="2306" max="2312" width="13.28515625" style="1616" customWidth="1"/>
    <col min="2313" max="2560" width="8.7109375" style="1616"/>
    <col min="2561" max="2561" width="27" style="1616" customWidth="1"/>
    <col min="2562" max="2568" width="13.28515625" style="1616" customWidth="1"/>
    <col min="2569" max="2816" width="8.7109375" style="1616"/>
    <col min="2817" max="2817" width="27" style="1616" customWidth="1"/>
    <col min="2818" max="2824" width="13.28515625" style="1616" customWidth="1"/>
    <col min="2825" max="3072" width="8.7109375" style="1616"/>
    <col min="3073" max="3073" width="27" style="1616" customWidth="1"/>
    <col min="3074" max="3080" width="13.28515625" style="1616" customWidth="1"/>
    <col min="3081" max="3328" width="8.7109375" style="1616"/>
    <col min="3329" max="3329" width="27" style="1616" customWidth="1"/>
    <col min="3330" max="3336" width="13.28515625" style="1616" customWidth="1"/>
    <col min="3337" max="3584" width="8.7109375" style="1616"/>
    <col min="3585" max="3585" width="27" style="1616" customWidth="1"/>
    <col min="3586" max="3592" width="13.28515625" style="1616" customWidth="1"/>
    <col min="3593" max="3840" width="8.7109375" style="1616"/>
    <col min="3841" max="3841" width="27" style="1616" customWidth="1"/>
    <col min="3842" max="3848" width="13.28515625" style="1616" customWidth="1"/>
    <col min="3849" max="4096" width="8.7109375" style="1616"/>
    <col min="4097" max="4097" width="27" style="1616" customWidth="1"/>
    <col min="4098" max="4104" width="13.28515625" style="1616" customWidth="1"/>
    <col min="4105" max="4352" width="8.7109375" style="1616"/>
    <col min="4353" max="4353" width="27" style="1616" customWidth="1"/>
    <col min="4354" max="4360" width="13.28515625" style="1616" customWidth="1"/>
    <col min="4361" max="4608" width="8.7109375" style="1616"/>
    <col min="4609" max="4609" width="27" style="1616" customWidth="1"/>
    <col min="4610" max="4616" width="13.28515625" style="1616" customWidth="1"/>
    <col min="4617" max="4864" width="8.7109375" style="1616"/>
    <col min="4865" max="4865" width="27" style="1616" customWidth="1"/>
    <col min="4866" max="4872" width="13.28515625" style="1616" customWidth="1"/>
    <col min="4873" max="5120" width="8.7109375" style="1616"/>
    <col min="5121" max="5121" width="27" style="1616" customWidth="1"/>
    <col min="5122" max="5128" width="13.28515625" style="1616" customWidth="1"/>
    <col min="5129" max="5376" width="8.7109375" style="1616"/>
    <col min="5377" max="5377" width="27" style="1616" customWidth="1"/>
    <col min="5378" max="5384" width="13.28515625" style="1616" customWidth="1"/>
    <col min="5385" max="5632" width="8.7109375" style="1616"/>
    <col min="5633" max="5633" width="27" style="1616" customWidth="1"/>
    <col min="5634" max="5640" width="13.28515625" style="1616" customWidth="1"/>
    <col min="5641" max="5888" width="8.7109375" style="1616"/>
    <col min="5889" max="5889" width="27" style="1616" customWidth="1"/>
    <col min="5890" max="5896" width="13.28515625" style="1616" customWidth="1"/>
    <col min="5897" max="6144" width="8.7109375" style="1616"/>
    <col min="6145" max="6145" width="27" style="1616" customWidth="1"/>
    <col min="6146" max="6152" width="13.28515625" style="1616" customWidth="1"/>
    <col min="6153" max="6400" width="8.7109375" style="1616"/>
    <col min="6401" max="6401" width="27" style="1616" customWidth="1"/>
    <col min="6402" max="6408" width="13.28515625" style="1616" customWidth="1"/>
    <col min="6409" max="6656" width="8.7109375" style="1616"/>
    <col min="6657" max="6657" width="27" style="1616" customWidth="1"/>
    <col min="6658" max="6664" width="13.28515625" style="1616" customWidth="1"/>
    <col min="6665" max="6912" width="8.7109375" style="1616"/>
    <col min="6913" max="6913" width="27" style="1616" customWidth="1"/>
    <col min="6914" max="6920" width="13.28515625" style="1616" customWidth="1"/>
    <col min="6921" max="7168" width="8.7109375" style="1616"/>
    <col min="7169" max="7169" width="27" style="1616" customWidth="1"/>
    <col min="7170" max="7176" width="13.28515625" style="1616" customWidth="1"/>
    <col min="7177" max="7424" width="8.7109375" style="1616"/>
    <col min="7425" max="7425" width="27" style="1616" customWidth="1"/>
    <col min="7426" max="7432" width="13.28515625" style="1616" customWidth="1"/>
    <col min="7433" max="7680" width="8.7109375" style="1616"/>
    <col min="7681" max="7681" width="27" style="1616" customWidth="1"/>
    <col min="7682" max="7688" width="13.28515625" style="1616" customWidth="1"/>
    <col min="7689" max="7936" width="8.7109375" style="1616"/>
    <col min="7937" max="7937" width="27" style="1616" customWidth="1"/>
    <col min="7938" max="7944" width="13.28515625" style="1616" customWidth="1"/>
    <col min="7945" max="8192" width="8.7109375" style="1616"/>
    <col min="8193" max="8193" width="27" style="1616" customWidth="1"/>
    <col min="8194" max="8200" width="13.28515625" style="1616" customWidth="1"/>
    <col min="8201" max="8448" width="8.7109375" style="1616"/>
    <col min="8449" max="8449" width="27" style="1616" customWidth="1"/>
    <col min="8450" max="8456" width="13.28515625" style="1616" customWidth="1"/>
    <col min="8457" max="8704" width="8.7109375" style="1616"/>
    <col min="8705" max="8705" width="27" style="1616" customWidth="1"/>
    <col min="8706" max="8712" width="13.28515625" style="1616" customWidth="1"/>
    <col min="8713" max="8960" width="8.7109375" style="1616"/>
    <col min="8961" max="8961" width="27" style="1616" customWidth="1"/>
    <col min="8962" max="8968" width="13.28515625" style="1616" customWidth="1"/>
    <col min="8969" max="9216" width="8.7109375" style="1616"/>
    <col min="9217" max="9217" width="27" style="1616" customWidth="1"/>
    <col min="9218" max="9224" width="13.28515625" style="1616" customWidth="1"/>
    <col min="9225" max="9472" width="8.7109375" style="1616"/>
    <col min="9473" max="9473" width="27" style="1616" customWidth="1"/>
    <col min="9474" max="9480" width="13.28515625" style="1616" customWidth="1"/>
    <col min="9481" max="9728" width="8.7109375" style="1616"/>
    <col min="9729" max="9729" width="27" style="1616" customWidth="1"/>
    <col min="9730" max="9736" width="13.28515625" style="1616" customWidth="1"/>
    <col min="9737" max="9984" width="8.7109375" style="1616"/>
    <col min="9985" max="9985" width="27" style="1616" customWidth="1"/>
    <col min="9986" max="9992" width="13.28515625" style="1616" customWidth="1"/>
    <col min="9993" max="10240" width="8.7109375" style="1616"/>
    <col min="10241" max="10241" width="27" style="1616" customWidth="1"/>
    <col min="10242" max="10248" width="13.28515625" style="1616" customWidth="1"/>
    <col min="10249" max="10496" width="8.7109375" style="1616"/>
    <col min="10497" max="10497" width="27" style="1616" customWidth="1"/>
    <col min="10498" max="10504" width="13.28515625" style="1616" customWidth="1"/>
    <col min="10505" max="10752" width="8.7109375" style="1616"/>
    <col min="10753" max="10753" width="27" style="1616" customWidth="1"/>
    <col min="10754" max="10760" width="13.28515625" style="1616" customWidth="1"/>
    <col min="10761" max="11008" width="8.7109375" style="1616"/>
    <col min="11009" max="11009" width="27" style="1616" customWidth="1"/>
    <col min="11010" max="11016" width="13.28515625" style="1616" customWidth="1"/>
    <col min="11017" max="11264" width="8.7109375" style="1616"/>
    <col min="11265" max="11265" width="27" style="1616" customWidth="1"/>
    <col min="11266" max="11272" width="13.28515625" style="1616" customWidth="1"/>
    <col min="11273" max="11520" width="8.7109375" style="1616"/>
    <col min="11521" max="11521" width="27" style="1616" customWidth="1"/>
    <col min="11522" max="11528" width="13.28515625" style="1616" customWidth="1"/>
    <col min="11529" max="11776" width="8.7109375" style="1616"/>
    <col min="11777" max="11777" width="27" style="1616" customWidth="1"/>
    <col min="11778" max="11784" width="13.28515625" style="1616" customWidth="1"/>
    <col min="11785" max="12032" width="8.7109375" style="1616"/>
    <col min="12033" max="12033" width="27" style="1616" customWidth="1"/>
    <col min="12034" max="12040" width="13.28515625" style="1616" customWidth="1"/>
    <col min="12041" max="12288" width="8.7109375" style="1616"/>
    <col min="12289" max="12289" width="27" style="1616" customWidth="1"/>
    <col min="12290" max="12296" width="13.28515625" style="1616" customWidth="1"/>
    <col min="12297" max="12544" width="8.7109375" style="1616"/>
    <col min="12545" max="12545" width="27" style="1616" customWidth="1"/>
    <col min="12546" max="12552" width="13.28515625" style="1616" customWidth="1"/>
    <col min="12553" max="12800" width="8.7109375" style="1616"/>
    <col min="12801" max="12801" width="27" style="1616" customWidth="1"/>
    <col min="12802" max="12808" width="13.28515625" style="1616" customWidth="1"/>
    <col min="12809" max="13056" width="8.7109375" style="1616"/>
    <col min="13057" max="13057" width="27" style="1616" customWidth="1"/>
    <col min="13058" max="13064" width="13.28515625" style="1616" customWidth="1"/>
    <col min="13065" max="13312" width="8.7109375" style="1616"/>
    <col min="13313" max="13313" width="27" style="1616" customWidth="1"/>
    <col min="13314" max="13320" width="13.28515625" style="1616" customWidth="1"/>
    <col min="13321" max="13568" width="8.7109375" style="1616"/>
    <col min="13569" max="13569" width="27" style="1616" customWidth="1"/>
    <col min="13570" max="13576" width="13.28515625" style="1616" customWidth="1"/>
    <col min="13577" max="13824" width="8.7109375" style="1616"/>
    <col min="13825" max="13825" width="27" style="1616" customWidth="1"/>
    <col min="13826" max="13832" width="13.28515625" style="1616" customWidth="1"/>
    <col min="13833" max="14080" width="8.7109375" style="1616"/>
    <col min="14081" max="14081" width="27" style="1616" customWidth="1"/>
    <col min="14082" max="14088" width="13.28515625" style="1616" customWidth="1"/>
    <col min="14089" max="14336" width="8.7109375" style="1616"/>
    <col min="14337" max="14337" width="27" style="1616" customWidth="1"/>
    <col min="14338" max="14344" width="13.28515625" style="1616" customWidth="1"/>
    <col min="14345" max="14592" width="8.7109375" style="1616"/>
    <col min="14593" max="14593" width="27" style="1616" customWidth="1"/>
    <col min="14594" max="14600" width="13.28515625" style="1616" customWidth="1"/>
    <col min="14601" max="14848" width="8.7109375" style="1616"/>
    <col min="14849" max="14849" width="27" style="1616" customWidth="1"/>
    <col min="14850" max="14856" width="13.28515625" style="1616" customWidth="1"/>
    <col min="14857" max="15104" width="8.7109375" style="1616"/>
    <col min="15105" max="15105" width="27" style="1616" customWidth="1"/>
    <col min="15106" max="15112" width="13.28515625" style="1616" customWidth="1"/>
    <col min="15113" max="15360" width="8.7109375" style="1616"/>
    <col min="15361" max="15361" width="27" style="1616" customWidth="1"/>
    <col min="15362" max="15368" width="13.28515625" style="1616" customWidth="1"/>
    <col min="15369" max="15616" width="8.7109375" style="1616"/>
    <col min="15617" max="15617" width="27" style="1616" customWidth="1"/>
    <col min="15618" max="15624" width="13.28515625" style="1616" customWidth="1"/>
    <col min="15625" max="15872" width="8.7109375" style="1616"/>
    <col min="15873" max="15873" width="27" style="1616" customWidth="1"/>
    <col min="15874" max="15880" width="13.28515625" style="1616" customWidth="1"/>
    <col min="15881" max="16128" width="8.7109375" style="1616"/>
    <col min="16129" max="16129" width="27" style="1616" customWidth="1"/>
    <col min="16130" max="16136" width="13.28515625" style="1616" customWidth="1"/>
    <col min="16137" max="16384" width="8.7109375" style="1616"/>
  </cols>
  <sheetData>
    <row r="1" spans="1:13" ht="24" customHeight="1">
      <c r="A1" s="1986" t="s">
        <v>1616</v>
      </c>
      <c r="B1" s="1986"/>
      <c r="C1" s="1986"/>
      <c r="D1" s="1986"/>
      <c r="E1" s="1986"/>
      <c r="F1" s="1986"/>
      <c r="G1" s="1986"/>
      <c r="H1" s="1986"/>
      <c r="I1" s="1615"/>
      <c r="J1" s="1615"/>
      <c r="K1" s="1615"/>
      <c r="L1" s="1615"/>
      <c r="M1" s="1615"/>
    </row>
    <row r="2" spans="1:13" ht="15.75" customHeight="1">
      <c r="A2" s="1987" t="s">
        <v>1617</v>
      </c>
      <c r="B2" s="1987"/>
      <c r="C2" s="1987"/>
      <c r="D2" s="1987"/>
      <c r="E2" s="1987"/>
      <c r="F2" s="1987"/>
      <c r="G2" s="1987"/>
      <c r="H2" s="1987"/>
      <c r="I2" s="1617"/>
      <c r="J2" s="1617"/>
      <c r="K2" s="1617"/>
      <c r="L2" s="1617"/>
      <c r="M2" s="1617"/>
    </row>
    <row r="3" spans="1:13" ht="27" customHeight="1">
      <c r="A3" s="1618" t="s">
        <v>1454</v>
      </c>
      <c r="B3" s="1618"/>
      <c r="C3" s="1618"/>
      <c r="D3" s="1619"/>
      <c r="H3" s="1619" t="s">
        <v>1455</v>
      </c>
    </row>
    <row r="4" spans="1:13" ht="36" customHeight="1">
      <c r="A4" s="1620" t="s">
        <v>1456</v>
      </c>
      <c r="B4" s="1988" t="s">
        <v>1457</v>
      </c>
      <c r="C4" s="1989"/>
      <c r="D4" s="1989"/>
      <c r="E4" s="1988" t="s">
        <v>1458</v>
      </c>
      <c r="F4" s="1989"/>
      <c r="G4" s="1989"/>
      <c r="H4" s="1621" t="s">
        <v>60</v>
      </c>
    </row>
    <row r="5" spans="1:13" ht="30">
      <c r="A5" s="1622" t="s">
        <v>1459</v>
      </c>
      <c r="B5" s="1623" t="s">
        <v>106</v>
      </c>
      <c r="C5" s="1623" t="s">
        <v>107</v>
      </c>
      <c r="D5" s="1623" t="s">
        <v>105</v>
      </c>
      <c r="E5" s="1623" t="s">
        <v>106</v>
      </c>
      <c r="F5" s="1623" t="s">
        <v>107</v>
      </c>
      <c r="G5" s="1623" t="s">
        <v>105</v>
      </c>
      <c r="H5" s="1624" t="s">
        <v>39</v>
      </c>
    </row>
    <row r="6" spans="1:13">
      <c r="A6" s="1620" t="s">
        <v>1460</v>
      </c>
      <c r="B6" s="1990">
        <v>274</v>
      </c>
      <c r="C6" s="1990">
        <v>88</v>
      </c>
      <c r="D6" s="1990">
        <f>B6+C6</f>
        <v>362</v>
      </c>
      <c r="E6" s="1990">
        <v>361</v>
      </c>
      <c r="F6" s="1990">
        <v>72</v>
      </c>
      <c r="G6" s="1990">
        <f>E6+F6</f>
        <v>433</v>
      </c>
      <c r="H6" s="1990">
        <f>D6+G6</f>
        <v>795</v>
      </c>
    </row>
    <row r="7" spans="1:13">
      <c r="A7" s="1622" t="s">
        <v>1461</v>
      </c>
      <c r="B7" s="1991"/>
      <c r="C7" s="1991"/>
      <c r="D7" s="1991"/>
      <c r="E7" s="1991"/>
      <c r="F7" s="1991"/>
      <c r="G7" s="1991"/>
      <c r="H7" s="1991"/>
    </row>
    <row r="8" spans="1:13">
      <c r="A8" s="1620" t="s">
        <v>1462</v>
      </c>
      <c r="B8" s="1990">
        <v>256</v>
      </c>
      <c r="C8" s="1990">
        <v>85</v>
      </c>
      <c r="D8" s="1990">
        <f>B8+C8</f>
        <v>341</v>
      </c>
      <c r="E8" s="1990">
        <v>747</v>
      </c>
      <c r="F8" s="1990">
        <v>133</v>
      </c>
      <c r="G8" s="1990">
        <f>E8+F8</f>
        <v>880</v>
      </c>
      <c r="H8" s="1990">
        <f>D8+G8</f>
        <v>1221</v>
      </c>
    </row>
    <row r="9" spans="1:13">
      <c r="A9" s="1622" t="s">
        <v>1463</v>
      </c>
      <c r="B9" s="1991"/>
      <c r="C9" s="1991"/>
      <c r="D9" s="1991"/>
      <c r="E9" s="1991"/>
      <c r="F9" s="1991"/>
      <c r="G9" s="1991"/>
      <c r="H9" s="1991"/>
    </row>
    <row r="10" spans="1:13">
      <c r="A10" s="1620" t="s">
        <v>1464</v>
      </c>
      <c r="B10" s="1990">
        <v>577</v>
      </c>
      <c r="C10" s="1990">
        <v>177</v>
      </c>
      <c r="D10" s="1990">
        <f>B10+C10</f>
        <v>754</v>
      </c>
      <c r="E10" s="1990">
        <v>1531</v>
      </c>
      <c r="F10" s="1990">
        <v>455</v>
      </c>
      <c r="G10" s="1990">
        <f>E10+F10</f>
        <v>1986</v>
      </c>
      <c r="H10" s="1990">
        <f>D10+G10</f>
        <v>2740</v>
      </c>
    </row>
    <row r="11" spans="1:13">
      <c r="A11" s="1622" t="s">
        <v>129</v>
      </c>
      <c r="B11" s="1991"/>
      <c r="C11" s="1991"/>
      <c r="D11" s="1991"/>
      <c r="E11" s="1991"/>
      <c r="F11" s="1991"/>
      <c r="G11" s="1991"/>
      <c r="H11" s="1991"/>
    </row>
    <row r="12" spans="1:13">
      <c r="A12" s="1620" t="s">
        <v>52</v>
      </c>
      <c r="B12" s="1990">
        <v>1206</v>
      </c>
      <c r="C12" s="1990">
        <v>140</v>
      </c>
      <c r="D12" s="1990">
        <f>B12+C12</f>
        <v>1346</v>
      </c>
      <c r="E12" s="1990">
        <v>9</v>
      </c>
      <c r="F12" s="1990">
        <v>48</v>
      </c>
      <c r="G12" s="1990">
        <f>E12+F12</f>
        <v>57</v>
      </c>
      <c r="H12" s="1990">
        <f>D12+G12</f>
        <v>1403</v>
      </c>
    </row>
    <row r="13" spans="1:13">
      <c r="A13" s="1622" t="s">
        <v>99</v>
      </c>
      <c r="B13" s="1991"/>
      <c r="C13" s="1991"/>
      <c r="D13" s="1991"/>
      <c r="E13" s="1991"/>
      <c r="F13" s="1991"/>
      <c r="G13" s="1991"/>
      <c r="H13" s="1991"/>
    </row>
    <row r="14" spans="1:13">
      <c r="A14" s="1620" t="s">
        <v>1465</v>
      </c>
      <c r="B14" s="1990">
        <v>2655</v>
      </c>
      <c r="C14" s="1990">
        <v>2506</v>
      </c>
      <c r="D14" s="1990">
        <f>B14+C14</f>
        <v>5161</v>
      </c>
      <c r="E14" s="1990">
        <v>400</v>
      </c>
      <c r="F14" s="1990">
        <v>3203</v>
      </c>
      <c r="G14" s="1990">
        <f>E14+F14</f>
        <v>3603</v>
      </c>
      <c r="H14" s="1990">
        <f>D14+G14</f>
        <v>8764</v>
      </c>
    </row>
    <row r="15" spans="1:13">
      <c r="A15" s="1622" t="s">
        <v>1466</v>
      </c>
      <c r="B15" s="1991"/>
      <c r="C15" s="1991"/>
      <c r="D15" s="1991"/>
      <c r="E15" s="1991"/>
      <c r="F15" s="1991"/>
      <c r="G15" s="1991"/>
      <c r="H15" s="1991"/>
    </row>
    <row r="16" spans="1:13">
      <c r="A16" s="1620" t="s">
        <v>100</v>
      </c>
      <c r="B16" s="1990">
        <v>4994</v>
      </c>
      <c r="C16" s="1990">
        <v>1214</v>
      </c>
      <c r="D16" s="1990">
        <f>B16+C16</f>
        <v>6208</v>
      </c>
      <c r="E16" s="1990">
        <v>301</v>
      </c>
      <c r="F16" s="1990">
        <v>511</v>
      </c>
      <c r="G16" s="1990">
        <f>E16+F16</f>
        <v>812</v>
      </c>
      <c r="H16" s="1990">
        <f>D16+G16</f>
        <v>7020</v>
      </c>
    </row>
    <row r="17" spans="1:8">
      <c r="A17" s="1622" t="s">
        <v>53</v>
      </c>
      <c r="B17" s="1991"/>
      <c r="C17" s="1991"/>
      <c r="D17" s="1991"/>
      <c r="E17" s="1991"/>
      <c r="F17" s="1991"/>
      <c r="G17" s="1991"/>
      <c r="H17" s="1991"/>
    </row>
    <row r="18" spans="1:8">
      <c r="A18" s="1620" t="s">
        <v>1467</v>
      </c>
      <c r="B18" s="1990">
        <v>5033</v>
      </c>
      <c r="C18" s="1990">
        <v>510</v>
      </c>
      <c r="D18" s="1990">
        <f>B18+C18</f>
        <v>5543</v>
      </c>
      <c r="E18" s="1990">
        <v>62</v>
      </c>
      <c r="F18" s="1990">
        <v>33</v>
      </c>
      <c r="G18" s="1990">
        <f>E18+F18</f>
        <v>95</v>
      </c>
      <c r="H18" s="1990">
        <f>D18+G18</f>
        <v>5638</v>
      </c>
    </row>
    <row r="19" spans="1:8">
      <c r="A19" s="1622" t="s">
        <v>108</v>
      </c>
      <c r="B19" s="1991"/>
      <c r="C19" s="1991"/>
      <c r="D19" s="1991"/>
      <c r="E19" s="1991"/>
      <c r="F19" s="1991"/>
      <c r="G19" s="1991"/>
      <c r="H19" s="1991"/>
    </row>
    <row r="20" spans="1:8">
      <c r="A20" s="1620" t="s">
        <v>1468</v>
      </c>
      <c r="B20" s="1990">
        <v>164</v>
      </c>
      <c r="C20" s="1990">
        <v>1</v>
      </c>
      <c r="D20" s="1990">
        <f>B20+C20</f>
        <v>165</v>
      </c>
      <c r="E20" s="1990">
        <v>1</v>
      </c>
      <c r="F20" s="1990">
        <v>0</v>
      </c>
      <c r="G20" s="1990">
        <f>E20+F20</f>
        <v>1</v>
      </c>
      <c r="H20" s="1990">
        <f>D20+G20</f>
        <v>166</v>
      </c>
    </row>
    <row r="21" spans="1:8">
      <c r="A21" s="1622" t="s">
        <v>1469</v>
      </c>
      <c r="B21" s="1991"/>
      <c r="C21" s="1991"/>
      <c r="D21" s="1991"/>
      <c r="E21" s="1991"/>
      <c r="F21" s="1991"/>
      <c r="G21" s="1991"/>
      <c r="H21" s="1991"/>
    </row>
    <row r="22" spans="1:8">
      <c r="A22" s="1620" t="s">
        <v>1470</v>
      </c>
      <c r="B22" s="1990">
        <v>1335</v>
      </c>
      <c r="C22" s="1990">
        <v>175</v>
      </c>
      <c r="D22" s="1990">
        <f>B22+C22</f>
        <v>1510</v>
      </c>
      <c r="E22" s="1990">
        <v>12</v>
      </c>
      <c r="F22" s="1990">
        <v>6</v>
      </c>
      <c r="G22" s="1990">
        <f>E22+F22</f>
        <v>18</v>
      </c>
      <c r="H22" s="1990">
        <f>D22+G22</f>
        <v>1528</v>
      </c>
    </row>
    <row r="23" spans="1:8">
      <c r="A23" s="1622" t="s">
        <v>1471</v>
      </c>
      <c r="B23" s="1991"/>
      <c r="C23" s="1991"/>
      <c r="D23" s="1991"/>
      <c r="E23" s="1991"/>
      <c r="F23" s="1991"/>
      <c r="G23" s="1991"/>
      <c r="H23" s="1991"/>
    </row>
    <row r="24" spans="1:8">
      <c r="A24" s="1620" t="s">
        <v>60</v>
      </c>
      <c r="B24" s="1990">
        <f>SUM(B6:B23)</f>
        <v>16494</v>
      </c>
      <c r="C24" s="1990">
        <f t="shared" ref="C24:H24" si="0">SUM(C6:C23)</f>
        <v>4896</v>
      </c>
      <c r="D24" s="1990">
        <f t="shared" si="0"/>
        <v>21390</v>
      </c>
      <c r="E24" s="1990">
        <f t="shared" si="0"/>
        <v>3424</v>
      </c>
      <c r="F24" s="1990">
        <f t="shared" si="0"/>
        <v>4461</v>
      </c>
      <c r="G24" s="1990">
        <f t="shared" si="0"/>
        <v>7885</v>
      </c>
      <c r="H24" s="1990">
        <f t="shared" si="0"/>
        <v>29275</v>
      </c>
    </row>
    <row r="25" spans="1:8">
      <c r="A25" s="1622" t="s">
        <v>39</v>
      </c>
      <c r="B25" s="1991"/>
      <c r="C25" s="1991"/>
      <c r="D25" s="1991"/>
      <c r="E25" s="1991"/>
      <c r="F25" s="1991"/>
      <c r="G25" s="1991"/>
      <c r="H25" s="1991"/>
    </row>
  </sheetData>
  <mergeCells count="74">
    <mergeCell ref="H22:H23"/>
    <mergeCell ref="B24:B25"/>
    <mergeCell ref="C24:C25"/>
    <mergeCell ref="D24:D25"/>
    <mergeCell ref="E24:E25"/>
    <mergeCell ref="F24:F25"/>
    <mergeCell ref="G24:G25"/>
    <mergeCell ref="H24:H25"/>
    <mergeCell ref="B22:B23"/>
    <mergeCell ref="C22:C23"/>
    <mergeCell ref="D22:D23"/>
    <mergeCell ref="E22:E23"/>
    <mergeCell ref="F22:F23"/>
    <mergeCell ref="G22:G23"/>
    <mergeCell ref="H18:H19"/>
    <mergeCell ref="B20:B21"/>
    <mergeCell ref="C20:C21"/>
    <mergeCell ref="D20:D21"/>
    <mergeCell ref="E20:E21"/>
    <mergeCell ref="F20:F21"/>
    <mergeCell ref="G20:G21"/>
    <mergeCell ref="H20:H21"/>
    <mergeCell ref="B18:B19"/>
    <mergeCell ref="C18:C19"/>
    <mergeCell ref="D18:D19"/>
    <mergeCell ref="E18:E19"/>
    <mergeCell ref="F18:F19"/>
    <mergeCell ref="G18:G19"/>
    <mergeCell ref="H14:H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G8:G9"/>
    <mergeCell ref="H8:H9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A1:H1"/>
    <mergeCell ref="A2:H2"/>
    <mergeCell ref="B4:D4"/>
    <mergeCell ref="E4:G4"/>
    <mergeCell ref="B6:B7"/>
    <mergeCell ref="C6:C7"/>
    <mergeCell ref="D6:D7"/>
    <mergeCell ref="E6:E7"/>
    <mergeCell ref="F6:F7"/>
    <mergeCell ref="G6:G7"/>
    <mergeCell ref="H6:H7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00B050"/>
  </sheetPr>
  <dimension ref="A1:G11"/>
  <sheetViews>
    <sheetView showGridLines="0" rightToLeft="1" view="pageBreakPreview" zoomScale="90" zoomScaleNormal="100" zoomScaleSheetLayoutView="90" workbookViewId="0">
      <selection activeCell="F12" sqref="F12"/>
    </sheetView>
  </sheetViews>
  <sheetFormatPr defaultColWidth="15.42578125" defaultRowHeight="33" customHeight="1"/>
  <cols>
    <col min="1" max="16384" width="15.42578125" style="1630"/>
  </cols>
  <sheetData>
    <row r="1" spans="1:7" s="1625" customFormat="1" ht="33" customHeight="1">
      <c r="A1" s="1992" t="s">
        <v>1618</v>
      </c>
      <c r="B1" s="1992"/>
      <c r="C1" s="1992"/>
      <c r="D1" s="1992"/>
      <c r="E1" s="1992"/>
    </row>
    <row r="2" spans="1:7" s="1625" customFormat="1" ht="33" customHeight="1">
      <c r="A2" s="1992" t="s">
        <v>1619</v>
      </c>
      <c r="B2" s="1992"/>
      <c r="C2" s="1992"/>
      <c r="D2" s="1992"/>
      <c r="E2" s="1992"/>
      <c r="F2" s="1626"/>
      <c r="G2" s="1626"/>
    </row>
    <row r="3" spans="1:7" s="1625" customFormat="1" ht="33" customHeight="1" thickBot="1">
      <c r="A3" s="1625" t="s">
        <v>1472</v>
      </c>
      <c r="E3" s="1627" t="s">
        <v>1473</v>
      </c>
    </row>
    <row r="4" spans="1:7" ht="42.95" customHeight="1" thickTop="1">
      <c r="A4" s="1993" t="s">
        <v>1474</v>
      </c>
      <c r="B4" s="1994"/>
      <c r="C4" s="1628" t="s">
        <v>1475</v>
      </c>
      <c r="D4" s="1628" t="s">
        <v>1476</v>
      </c>
      <c r="E4" s="1629" t="s">
        <v>1477</v>
      </c>
    </row>
    <row r="5" spans="1:7" ht="39.75" customHeight="1">
      <c r="A5" s="1631" t="s">
        <v>1478</v>
      </c>
      <c r="B5" s="1632"/>
      <c r="C5" s="1633" t="s">
        <v>1479</v>
      </c>
      <c r="D5" s="1633" t="s">
        <v>1480</v>
      </c>
      <c r="E5" s="1634" t="s">
        <v>1481</v>
      </c>
    </row>
    <row r="6" spans="1:7" ht="33" customHeight="1">
      <c r="A6" s="1635" t="s">
        <v>1482</v>
      </c>
      <c r="B6" s="1636" t="s">
        <v>1483</v>
      </c>
      <c r="C6" s="1637">
        <v>1610998</v>
      </c>
      <c r="D6" s="1637">
        <v>1416618</v>
      </c>
      <c r="E6" s="1638">
        <v>433687</v>
      </c>
    </row>
    <row r="7" spans="1:7" ht="33" customHeight="1">
      <c r="A7" s="1639" t="s">
        <v>1484</v>
      </c>
      <c r="B7" s="1640" t="s">
        <v>1485</v>
      </c>
      <c r="C7" s="1637">
        <v>14669</v>
      </c>
      <c r="D7" s="1641">
        <v>14660</v>
      </c>
      <c r="E7" s="1642">
        <v>0</v>
      </c>
    </row>
    <row r="8" spans="1:7" ht="33" customHeight="1" thickBot="1">
      <c r="A8" s="1643" t="s">
        <v>1486</v>
      </c>
      <c r="B8" s="1644" t="s">
        <v>1487</v>
      </c>
      <c r="C8" s="1637">
        <v>88829</v>
      </c>
      <c r="D8" s="1645">
        <v>77407</v>
      </c>
      <c r="E8" s="1646">
        <v>17213</v>
      </c>
    </row>
    <row r="9" spans="1:7" ht="33" customHeight="1" thickBot="1">
      <c r="A9" s="1647" t="s">
        <v>38</v>
      </c>
      <c r="B9" s="1648" t="s">
        <v>39</v>
      </c>
      <c r="C9" s="1649">
        <f>SUM(C6:C8)</f>
        <v>1714496</v>
      </c>
      <c r="D9" s="1650">
        <f>SUM(D6:D8)</f>
        <v>1508685</v>
      </c>
      <c r="E9" s="1651">
        <f>SUM(E6:E8)</f>
        <v>450900</v>
      </c>
    </row>
    <row r="10" spans="1:7" ht="17.100000000000001" customHeight="1" thickTop="1">
      <c r="A10" s="1652" t="s">
        <v>1488</v>
      </c>
      <c r="E10" s="1653" t="s">
        <v>1620</v>
      </c>
    </row>
    <row r="11" spans="1:7" ht="17.100000000000001" customHeight="1"/>
  </sheetData>
  <mergeCells count="3">
    <mergeCell ref="A1:E1"/>
    <mergeCell ref="A2:E2"/>
    <mergeCell ref="A4:B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rgb="FF00B050"/>
  </sheetPr>
  <dimension ref="A1:H17"/>
  <sheetViews>
    <sheetView rightToLeft="1" view="pageBreakPreview" zoomScale="90" zoomScaleNormal="100" zoomScaleSheetLayoutView="90" workbookViewId="0">
      <selection activeCell="F12" sqref="F12:F13"/>
    </sheetView>
  </sheetViews>
  <sheetFormatPr defaultRowHeight="33" customHeight="1"/>
  <cols>
    <col min="1" max="1" width="28.140625" style="1654" customWidth="1"/>
    <col min="2" max="256" width="9" style="1654"/>
    <col min="257" max="257" width="28.140625" style="1654" customWidth="1"/>
    <col min="258" max="512" width="9" style="1654"/>
    <col min="513" max="513" width="28.140625" style="1654" customWidth="1"/>
    <col min="514" max="768" width="9" style="1654"/>
    <col min="769" max="769" width="28.140625" style="1654" customWidth="1"/>
    <col min="770" max="1024" width="9" style="1654"/>
    <col min="1025" max="1025" width="28.140625" style="1654" customWidth="1"/>
    <col min="1026" max="1280" width="9" style="1654"/>
    <col min="1281" max="1281" width="28.140625" style="1654" customWidth="1"/>
    <col min="1282" max="1536" width="9" style="1654"/>
    <col min="1537" max="1537" width="28.140625" style="1654" customWidth="1"/>
    <col min="1538" max="1792" width="9" style="1654"/>
    <col min="1793" max="1793" width="28.140625" style="1654" customWidth="1"/>
    <col min="1794" max="2048" width="9" style="1654"/>
    <col min="2049" max="2049" width="28.140625" style="1654" customWidth="1"/>
    <col min="2050" max="2304" width="9" style="1654"/>
    <col min="2305" max="2305" width="28.140625" style="1654" customWidth="1"/>
    <col min="2306" max="2560" width="9" style="1654"/>
    <col min="2561" max="2561" width="28.140625" style="1654" customWidth="1"/>
    <col min="2562" max="2816" width="9" style="1654"/>
    <col min="2817" max="2817" width="28.140625" style="1654" customWidth="1"/>
    <col min="2818" max="3072" width="9" style="1654"/>
    <col min="3073" max="3073" width="28.140625" style="1654" customWidth="1"/>
    <col min="3074" max="3328" width="9" style="1654"/>
    <col min="3329" max="3329" width="28.140625" style="1654" customWidth="1"/>
    <col min="3330" max="3584" width="9" style="1654"/>
    <col min="3585" max="3585" width="28.140625" style="1654" customWidth="1"/>
    <col min="3586" max="3840" width="9" style="1654"/>
    <col min="3841" max="3841" width="28.140625" style="1654" customWidth="1"/>
    <col min="3842" max="4096" width="9" style="1654"/>
    <col min="4097" max="4097" width="28.140625" style="1654" customWidth="1"/>
    <col min="4098" max="4352" width="9" style="1654"/>
    <col min="4353" max="4353" width="28.140625" style="1654" customWidth="1"/>
    <col min="4354" max="4608" width="9" style="1654"/>
    <col min="4609" max="4609" width="28.140625" style="1654" customWidth="1"/>
    <col min="4610" max="4864" width="9" style="1654"/>
    <col min="4865" max="4865" width="28.140625" style="1654" customWidth="1"/>
    <col min="4866" max="5120" width="9" style="1654"/>
    <col min="5121" max="5121" width="28.140625" style="1654" customWidth="1"/>
    <col min="5122" max="5376" width="9" style="1654"/>
    <col min="5377" max="5377" width="28.140625" style="1654" customWidth="1"/>
    <col min="5378" max="5632" width="9" style="1654"/>
    <col min="5633" max="5633" width="28.140625" style="1654" customWidth="1"/>
    <col min="5634" max="5888" width="9" style="1654"/>
    <col min="5889" max="5889" width="28.140625" style="1654" customWidth="1"/>
    <col min="5890" max="6144" width="9" style="1654"/>
    <col min="6145" max="6145" width="28.140625" style="1654" customWidth="1"/>
    <col min="6146" max="6400" width="9" style="1654"/>
    <col min="6401" max="6401" width="28.140625" style="1654" customWidth="1"/>
    <col min="6402" max="6656" width="9" style="1654"/>
    <col min="6657" max="6657" width="28.140625" style="1654" customWidth="1"/>
    <col min="6658" max="6912" width="9" style="1654"/>
    <col min="6913" max="6913" width="28.140625" style="1654" customWidth="1"/>
    <col min="6914" max="7168" width="9" style="1654"/>
    <col min="7169" max="7169" width="28.140625" style="1654" customWidth="1"/>
    <col min="7170" max="7424" width="9" style="1654"/>
    <col min="7425" max="7425" width="28.140625" style="1654" customWidth="1"/>
    <col min="7426" max="7680" width="9" style="1654"/>
    <col min="7681" max="7681" width="28.140625" style="1654" customWidth="1"/>
    <col min="7682" max="7936" width="9" style="1654"/>
    <col min="7937" max="7937" width="28.140625" style="1654" customWidth="1"/>
    <col min="7938" max="8192" width="9" style="1654"/>
    <col min="8193" max="8193" width="28.140625" style="1654" customWidth="1"/>
    <col min="8194" max="8448" width="9" style="1654"/>
    <col min="8449" max="8449" width="28.140625" style="1654" customWidth="1"/>
    <col min="8450" max="8704" width="9" style="1654"/>
    <col min="8705" max="8705" width="28.140625" style="1654" customWidth="1"/>
    <col min="8706" max="8960" width="9" style="1654"/>
    <col min="8961" max="8961" width="28.140625" style="1654" customWidth="1"/>
    <col min="8962" max="9216" width="9" style="1654"/>
    <col min="9217" max="9217" width="28.140625" style="1654" customWidth="1"/>
    <col min="9218" max="9472" width="9" style="1654"/>
    <col min="9473" max="9473" width="28.140625" style="1654" customWidth="1"/>
    <col min="9474" max="9728" width="9" style="1654"/>
    <col min="9729" max="9729" width="28.140625" style="1654" customWidth="1"/>
    <col min="9730" max="9984" width="9" style="1654"/>
    <col min="9985" max="9985" width="28.140625" style="1654" customWidth="1"/>
    <col min="9986" max="10240" width="9" style="1654"/>
    <col min="10241" max="10241" width="28.140625" style="1654" customWidth="1"/>
    <col min="10242" max="10496" width="9" style="1654"/>
    <col min="10497" max="10497" width="28.140625" style="1654" customWidth="1"/>
    <col min="10498" max="10752" width="9" style="1654"/>
    <col min="10753" max="10753" width="28.140625" style="1654" customWidth="1"/>
    <col min="10754" max="11008" width="9" style="1654"/>
    <col min="11009" max="11009" width="28.140625" style="1654" customWidth="1"/>
    <col min="11010" max="11264" width="9" style="1654"/>
    <col min="11265" max="11265" width="28.140625" style="1654" customWidth="1"/>
    <col min="11266" max="11520" width="9" style="1654"/>
    <col min="11521" max="11521" width="28.140625" style="1654" customWidth="1"/>
    <col min="11522" max="11776" width="9" style="1654"/>
    <col min="11777" max="11777" width="28.140625" style="1654" customWidth="1"/>
    <col min="11778" max="12032" width="9" style="1654"/>
    <col min="12033" max="12033" width="28.140625" style="1654" customWidth="1"/>
    <col min="12034" max="12288" width="9" style="1654"/>
    <col min="12289" max="12289" width="28.140625" style="1654" customWidth="1"/>
    <col min="12290" max="12544" width="9" style="1654"/>
    <col min="12545" max="12545" width="28.140625" style="1654" customWidth="1"/>
    <col min="12546" max="12800" width="9" style="1654"/>
    <col min="12801" max="12801" width="28.140625" style="1654" customWidth="1"/>
    <col min="12802" max="13056" width="9" style="1654"/>
    <col min="13057" max="13057" width="28.140625" style="1654" customWidth="1"/>
    <col min="13058" max="13312" width="9" style="1654"/>
    <col min="13313" max="13313" width="28.140625" style="1654" customWidth="1"/>
    <col min="13314" max="13568" width="9" style="1654"/>
    <col min="13569" max="13569" width="28.140625" style="1654" customWidth="1"/>
    <col min="13570" max="13824" width="9" style="1654"/>
    <col min="13825" max="13825" width="28.140625" style="1654" customWidth="1"/>
    <col min="13826" max="14080" width="9" style="1654"/>
    <col min="14081" max="14081" width="28.140625" style="1654" customWidth="1"/>
    <col min="14082" max="14336" width="9" style="1654"/>
    <col min="14337" max="14337" width="28.140625" style="1654" customWidth="1"/>
    <col min="14338" max="14592" width="9" style="1654"/>
    <col min="14593" max="14593" width="28.140625" style="1654" customWidth="1"/>
    <col min="14594" max="14848" width="9" style="1654"/>
    <col min="14849" max="14849" width="28.140625" style="1654" customWidth="1"/>
    <col min="14850" max="15104" width="9" style="1654"/>
    <col min="15105" max="15105" width="28.140625" style="1654" customWidth="1"/>
    <col min="15106" max="15360" width="9" style="1654"/>
    <col min="15361" max="15361" width="28.140625" style="1654" customWidth="1"/>
    <col min="15362" max="15616" width="9" style="1654"/>
    <col min="15617" max="15617" width="28.140625" style="1654" customWidth="1"/>
    <col min="15618" max="15872" width="9" style="1654"/>
    <col min="15873" max="15873" width="28.140625" style="1654" customWidth="1"/>
    <col min="15874" max="16128" width="9" style="1654"/>
    <col min="16129" max="16129" width="28.140625" style="1654" customWidth="1"/>
    <col min="16130" max="16384" width="9" style="1654"/>
  </cols>
  <sheetData>
    <row r="1" spans="1:8" ht="33" customHeight="1">
      <c r="A1" s="1995" t="s">
        <v>1621</v>
      </c>
      <c r="B1" s="1995"/>
      <c r="C1" s="1995"/>
      <c r="D1" s="1995"/>
      <c r="E1" s="1995"/>
      <c r="F1" s="1995"/>
      <c r="G1" s="1995"/>
      <c r="H1" s="1995"/>
    </row>
    <row r="2" spans="1:8" ht="33" customHeight="1">
      <c r="A2" s="1996" t="s">
        <v>1622</v>
      </c>
      <c r="B2" s="1996"/>
      <c r="C2" s="1996"/>
      <c r="D2" s="1996"/>
      <c r="E2" s="1996"/>
      <c r="F2" s="1996"/>
      <c r="G2" s="1996"/>
      <c r="H2" s="1996"/>
    </row>
    <row r="3" spans="1:8" ht="22.5" customHeight="1">
      <c r="A3" s="1630" t="s">
        <v>1489</v>
      </c>
      <c r="B3" s="1630"/>
      <c r="C3" s="1630"/>
      <c r="D3" s="1630"/>
      <c r="F3" s="1655"/>
      <c r="G3" s="1655"/>
      <c r="H3" s="1656" t="s">
        <v>1490</v>
      </c>
    </row>
    <row r="4" spans="1:8" ht="33" customHeight="1">
      <c r="A4" s="1620" t="s">
        <v>40</v>
      </c>
      <c r="B4" s="1988" t="s">
        <v>1458</v>
      </c>
      <c r="C4" s="1989"/>
      <c r="D4" s="1989"/>
      <c r="E4" s="1988" t="s">
        <v>103</v>
      </c>
      <c r="F4" s="1989"/>
      <c r="G4" s="1989"/>
      <c r="H4" s="1621" t="s">
        <v>60</v>
      </c>
    </row>
    <row r="5" spans="1:8" ht="33" customHeight="1">
      <c r="A5" s="1622" t="s">
        <v>41</v>
      </c>
      <c r="B5" s="1623" t="s">
        <v>106</v>
      </c>
      <c r="C5" s="1623" t="s">
        <v>107</v>
      </c>
      <c r="D5" s="1623" t="s">
        <v>525</v>
      </c>
      <c r="E5" s="1623" t="s">
        <v>106</v>
      </c>
      <c r="F5" s="1623" t="s">
        <v>107</v>
      </c>
      <c r="G5" s="1623" t="s">
        <v>525</v>
      </c>
      <c r="H5" s="1624" t="s">
        <v>39</v>
      </c>
    </row>
    <row r="6" spans="1:8" ht="21" customHeight="1">
      <c r="A6" s="1620" t="s">
        <v>5</v>
      </c>
      <c r="B6" s="1990">
        <v>37250</v>
      </c>
      <c r="C6" s="1990">
        <v>25065</v>
      </c>
      <c r="D6" s="1990">
        <v>2800</v>
      </c>
      <c r="E6" s="1990">
        <v>9819</v>
      </c>
      <c r="F6" s="1990">
        <v>5931</v>
      </c>
      <c r="G6" s="1990">
        <v>615</v>
      </c>
      <c r="H6" s="1990">
        <f>SUM(B6:G7)</f>
        <v>81480</v>
      </c>
    </row>
    <row r="7" spans="1:8" ht="21" customHeight="1">
      <c r="A7" s="1622" t="s">
        <v>6</v>
      </c>
      <c r="B7" s="1991"/>
      <c r="C7" s="1991"/>
      <c r="D7" s="1991"/>
      <c r="E7" s="1991"/>
      <c r="F7" s="1991"/>
      <c r="G7" s="1991"/>
      <c r="H7" s="1991"/>
    </row>
    <row r="8" spans="1:8" ht="21" customHeight="1">
      <c r="A8" s="1620" t="s">
        <v>43</v>
      </c>
      <c r="B8" s="1990">
        <v>85396</v>
      </c>
      <c r="C8" s="1990">
        <v>53590</v>
      </c>
      <c r="D8" s="1990">
        <v>0</v>
      </c>
      <c r="E8" s="1990">
        <v>0</v>
      </c>
      <c r="F8" s="1990">
        <v>0</v>
      </c>
      <c r="G8" s="1990">
        <v>0</v>
      </c>
      <c r="H8" s="1990">
        <f>SUM(B8:G9)</f>
        <v>138986</v>
      </c>
    </row>
    <row r="9" spans="1:8" ht="21" customHeight="1">
      <c r="A9" s="1622" t="s">
        <v>1491</v>
      </c>
      <c r="B9" s="1991"/>
      <c r="C9" s="1991"/>
      <c r="D9" s="1991"/>
      <c r="E9" s="1991"/>
      <c r="F9" s="1991"/>
      <c r="G9" s="1991"/>
      <c r="H9" s="1991"/>
    </row>
    <row r="10" spans="1:8" ht="21" customHeight="1">
      <c r="A10" s="1620" t="s">
        <v>1492</v>
      </c>
      <c r="B10" s="1990">
        <v>65100</v>
      </c>
      <c r="C10" s="1990">
        <v>41022</v>
      </c>
      <c r="D10" s="1990">
        <v>1253</v>
      </c>
      <c r="E10" s="1990">
        <v>4119</v>
      </c>
      <c r="F10" s="1990">
        <v>1218</v>
      </c>
      <c r="G10" s="1990">
        <v>74</v>
      </c>
      <c r="H10" s="1990">
        <f>SUM(B10:G11)</f>
        <v>112786</v>
      </c>
    </row>
    <row r="11" spans="1:8" ht="21" customHeight="1">
      <c r="A11" s="1622" t="s">
        <v>1493</v>
      </c>
      <c r="B11" s="1991"/>
      <c r="C11" s="1991"/>
      <c r="D11" s="1991"/>
      <c r="E11" s="1991"/>
      <c r="F11" s="1991"/>
      <c r="G11" s="1991"/>
      <c r="H11" s="1991"/>
    </row>
    <row r="12" spans="1:8" ht="21" customHeight="1">
      <c r="A12" s="1620" t="s">
        <v>1494</v>
      </c>
      <c r="B12" s="1990">
        <v>25656</v>
      </c>
      <c r="C12" s="1990">
        <v>11223</v>
      </c>
      <c r="D12" s="1990">
        <v>357</v>
      </c>
      <c r="E12" s="1990">
        <v>3102</v>
      </c>
      <c r="F12" s="1990">
        <v>777</v>
      </c>
      <c r="G12" s="1990">
        <v>46</v>
      </c>
      <c r="H12" s="1990">
        <f>SUM(B12:G13)</f>
        <v>41161</v>
      </c>
    </row>
    <row r="13" spans="1:8" ht="21" customHeight="1">
      <c r="A13" s="1622" t="s">
        <v>1495</v>
      </c>
      <c r="B13" s="1991"/>
      <c r="C13" s="1991"/>
      <c r="D13" s="1991"/>
      <c r="E13" s="1991"/>
      <c r="F13" s="1991"/>
      <c r="G13" s="1991"/>
      <c r="H13" s="1991"/>
    </row>
    <row r="14" spans="1:8" ht="21" customHeight="1">
      <c r="A14" s="1620" t="s">
        <v>60</v>
      </c>
      <c r="B14" s="1990">
        <f t="shared" ref="B14:H14" si="0">SUM(B6:B12)</f>
        <v>213402</v>
      </c>
      <c r="C14" s="1990">
        <f t="shared" si="0"/>
        <v>130900</v>
      </c>
      <c r="D14" s="1990">
        <f t="shared" si="0"/>
        <v>4410</v>
      </c>
      <c r="E14" s="1990">
        <f t="shared" si="0"/>
        <v>17040</v>
      </c>
      <c r="F14" s="1990">
        <f t="shared" si="0"/>
        <v>7926</v>
      </c>
      <c r="G14" s="1990">
        <f t="shared" si="0"/>
        <v>735</v>
      </c>
      <c r="H14" s="1990">
        <f t="shared" si="0"/>
        <v>374413</v>
      </c>
    </row>
    <row r="15" spans="1:8" ht="21" customHeight="1">
      <c r="A15" s="1622" t="s">
        <v>39</v>
      </c>
      <c r="B15" s="1991"/>
      <c r="C15" s="1991"/>
      <c r="D15" s="1991"/>
      <c r="E15" s="1991"/>
      <c r="F15" s="1991"/>
      <c r="G15" s="1991"/>
      <c r="H15" s="1991"/>
    </row>
    <row r="16" spans="1:8" ht="33" customHeight="1">
      <c r="A16" s="1997" t="s">
        <v>1623</v>
      </c>
      <c r="B16" s="1998"/>
      <c r="C16" s="1998"/>
      <c r="D16" s="1657"/>
      <c r="E16" s="1657"/>
      <c r="F16" s="1657"/>
      <c r="G16" s="1658"/>
      <c r="H16" s="1659" t="s">
        <v>1624</v>
      </c>
    </row>
    <row r="17" spans="1:1" ht="33" customHeight="1">
      <c r="A17" s="1660"/>
    </row>
  </sheetData>
  <mergeCells count="40">
    <mergeCell ref="H14:H15"/>
    <mergeCell ref="A16:C16"/>
    <mergeCell ref="B14:B15"/>
    <mergeCell ref="C14:C15"/>
    <mergeCell ref="D14:D15"/>
    <mergeCell ref="E14:E15"/>
    <mergeCell ref="F14:F15"/>
    <mergeCell ref="G14:G15"/>
    <mergeCell ref="G8:G9"/>
    <mergeCell ref="H8:H9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A1:H1"/>
    <mergeCell ref="A2:H2"/>
    <mergeCell ref="B4:D4"/>
    <mergeCell ref="E4:G4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84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rgb="FF00B050"/>
  </sheetPr>
  <dimension ref="A1:H16"/>
  <sheetViews>
    <sheetView rightToLeft="1" view="pageBreakPreview" zoomScale="90" zoomScaleNormal="80" zoomScaleSheetLayoutView="90" workbookViewId="0">
      <selection activeCell="L11" sqref="K11:L11"/>
    </sheetView>
  </sheetViews>
  <sheetFormatPr defaultRowHeight="33" customHeight="1"/>
  <cols>
    <col min="1" max="1" width="28.140625" style="1654" customWidth="1"/>
    <col min="2" max="256" width="9" style="1654"/>
    <col min="257" max="257" width="28.140625" style="1654" customWidth="1"/>
    <col min="258" max="512" width="9" style="1654"/>
    <col min="513" max="513" width="28.140625" style="1654" customWidth="1"/>
    <col min="514" max="768" width="9" style="1654"/>
    <col min="769" max="769" width="28.140625" style="1654" customWidth="1"/>
    <col min="770" max="1024" width="9" style="1654"/>
    <col min="1025" max="1025" width="28.140625" style="1654" customWidth="1"/>
    <col min="1026" max="1280" width="9" style="1654"/>
    <col min="1281" max="1281" width="28.140625" style="1654" customWidth="1"/>
    <col min="1282" max="1536" width="9" style="1654"/>
    <col min="1537" max="1537" width="28.140625" style="1654" customWidth="1"/>
    <col min="1538" max="1792" width="9" style="1654"/>
    <col min="1793" max="1793" width="28.140625" style="1654" customWidth="1"/>
    <col min="1794" max="2048" width="9" style="1654"/>
    <col min="2049" max="2049" width="28.140625" style="1654" customWidth="1"/>
    <col min="2050" max="2304" width="9" style="1654"/>
    <col min="2305" max="2305" width="28.140625" style="1654" customWidth="1"/>
    <col min="2306" max="2560" width="9" style="1654"/>
    <col min="2561" max="2561" width="28.140625" style="1654" customWidth="1"/>
    <col min="2562" max="2816" width="9" style="1654"/>
    <col min="2817" max="2817" width="28.140625" style="1654" customWidth="1"/>
    <col min="2818" max="3072" width="9" style="1654"/>
    <col min="3073" max="3073" width="28.140625" style="1654" customWidth="1"/>
    <col min="3074" max="3328" width="9" style="1654"/>
    <col min="3329" max="3329" width="28.140625" style="1654" customWidth="1"/>
    <col min="3330" max="3584" width="9" style="1654"/>
    <col min="3585" max="3585" width="28.140625" style="1654" customWidth="1"/>
    <col min="3586" max="3840" width="9" style="1654"/>
    <col min="3841" max="3841" width="28.140625" style="1654" customWidth="1"/>
    <col min="3842" max="4096" width="9" style="1654"/>
    <col min="4097" max="4097" width="28.140625" style="1654" customWidth="1"/>
    <col min="4098" max="4352" width="9" style="1654"/>
    <col min="4353" max="4353" width="28.140625" style="1654" customWidth="1"/>
    <col min="4354" max="4608" width="9" style="1654"/>
    <col min="4609" max="4609" width="28.140625" style="1654" customWidth="1"/>
    <col min="4610" max="4864" width="9" style="1654"/>
    <col min="4865" max="4865" width="28.140625" style="1654" customWidth="1"/>
    <col min="4866" max="5120" width="9" style="1654"/>
    <col min="5121" max="5121" width="28.140625" style="1654" customWidth="1"/>
    <col min="5122" max="5376" width="9" style="1654"/>
    <col min="5377" max="5377" width="28.140625" style="1654" customWidth="1"/>
    <col min="5378" max="5632" width="9" style="1654"/>
    <col min="5633" max="5633" width="28.140625" style="1654" customWidth="1"/>
    <col min="5634" max="5888" width="9" style="1654"/>
    <col min="5889" max="5889" width="28.140625" style="1654" customWidth="1"/>
    <col min="5890" max="6144" width="9" style="1654"/>
    <col min="6145" max="6145" width="28.140625" style="1654" customWidth="1"/>
    <col min="6146" max="6400" width="9" style="1654"/>
    <col min="6401" max="6401" width="28.140625" style="1654" customWidth="1"/>
    <col min="6402" max="6656" width="9" style="1654"/>
    <col min="6657" max="6657" width="28.140625" style="1654" customWidth="1"/>
    <col min="6658" max="6912" width="9" style="1654"/>
    <col min="6913" max="6913" width="28.140625" style="1654" customWidth="1"/>
    <col min="6914" max="7168" width="9" style="1654"/>
    <col min="7169" max="7169" width="28.140625" style="1654" customWidth="1"/>
    <col min="7170" max="7424" width="9" style="1654"/>
    <col min="7425" max="7425" width="28.140625" style="1654" customWidth="1"/>
    <col min="7426" max="7680" width="9" style="1654"/>
    <col min="7681" max="7681" width="28.140625" style="1654" customWidth="1"/>
    <col min="7682" max="7936" width="9" style="1654"/>
    <col min="7937" max="7937" width="28.140625" style="1654" customWidth="1"/>
    <col min="7938" max="8192" width="9" style="1654"/>
    <col min="8193" max="8193" width="28.140625" style="1654" customWidth="1"/>
    <col min="8194" max="8448" width="9" style="1654"/>
    <col min="8449" max="8449" width="28.140625" style="1654" customWidth="1"/>
    <col min="8450" max="8704" width="9" style="1654"/>
    <col min="8705" max="8705" width="28.140625" style="1654" customWidth="1"/>
    <col min="8706" max="8960" width="9" style="1654"/>
    <col min="8961" max="8961" width="28.140625" style="1654" customWidth="1"/>
    <col min="8962" max="9216" width="9" style="1654"/>
    <col min="9217" max="9217" width="28.140625" style="1654" customWidth="1"/>
    <col min="9218" max="9472" width="9" style="1654"/>
    <col min="9473" max="9473" width="28.140625" style="1654" customWidth="1"/>
    <col min="9474" max="9728" width="9" style="1654"/>
    <col min="9729" max="9729" width="28.140625" style="1654" customWidth="1"/>
    <col min="9730" max="9984" width="9" style="1654"/>
    <col min="9985" max="9985" width="28.140625" style="1654" customWidth="1"/>
    <col min="9986" max="10240" width="9" style="1654"/>
    <col min="10241" max="10241" width="28.140625" style="1654" customWidth="1"/>
    <col min="10242" max="10496" width="9" style="1654"/>
    <col min="10497" max="10497" width="28.140625" style="1654" customWidth="1"/>
    <col min="10498" max="10752" width="9" style="1654"/>
    <col min="10753" max="10753" width="28.140625" style="1654" customWidth="1"/>
    <col min="10754" max="11008" width="9" style="1654"/>
    <col min="11009" max="11009" width="28.140625" style="1654" customWidth="1"/>
    <col min="11010" max="11264" width="9" style="1654"/>
    <col min="11265" max="11265" width="28.140625" style="1654" customWidth="1"/>
    <col min="11266" max="11520" width="9" style="1654"/>
    <col min="11521" max="11521" width="28.140625" style="1654" customWidth="1"/>
    <col min="11522" max="11776" width="9" style="1654"/>
    <col min="11777" max="11777" width="28.140625" style="1654" customWidth="1"/>
    <col min="11778" max="12032" width="9" style="1654"/>
    <col min="12033" max="12033" width="28.140625" style="1654" customWidth="1"/>
    <col min="12034" max="12288" width="9" style="1654"/>
    <col min="12289" max="12289" width="28.140625" style="1654" customWidth="1"/>
    <col min="12290" max="12544" width="9" style="1654"/>
    <col min="12545" max="12545" width="28.140625" style="1654" customWidth="1"/>
    <col min="12546" max="12800" width="9" style="1654"/>
    <col min="12801" max="12801" width="28.140625" style="1654" customWidth="1"/>
    <col min="12802" max="13056" width="9" style="1654"/>
    <col min="13057" max="13057" width="28.140625" style="1654" customWidth="1"/>
    <col min="13058" max="13312" width="9" style="1654"/>
    <col min="13313" max="13313" width="28.140625" style="1654" customWidth="1"/>
    <col min="13314" max="13568" width="9" style="1654"/>
    <col min="13569" max="13569" width="28.140625" style="1654" customWidth="1"/>
    <col min="13570" max="13824" width="9" style="1654"/>
    <col min="13825" max="13825" width="28.140625" style="1654" customWidth="1"/>
    <col min="13826" max="14080" width="9" style="1654"/>
    <col min="14081" max="14081" width="28.140625" style="1654" customWidth="1"/>
    <col min="14082" max="14336" width="9" style="1654"/>
    <col min="14337" max="14337" width="28.140625" style="1654" customWidth="1"/>
    <col min="14338" max="14592" width="9" style="1654"/>
    <col min="14593" max="14593" width="28.140625" style="1654" customWidth="1"/>
    <col min="14594" max="14848" width="9" style="1654"/>
    <col min="14849" max="14849" width="28.140625" style="1654" customWidth="1"/>
    <col min="14850" max="15104" width="9" style="1654"/>
    <col min="15105" max="15105" width="28.140625" style="1654" customWidth="1"/>
    <col min="15106" max="15360" width="9" style="1654"/>
    <col min="15361" max="15361" width="28.140625" style="1654" customWidth="1"/>
    <col min="15362" max="15616" width="9" style="1654"/>
    <col min="15617" max="15617" width="28.140625" style="1654" customWidth="1"/>
    <col min="15618" max="15872" width="9" style="1654"/>
    <col min="15873" max="15873" width="28.140625" style="1654" customWidth="1"/>
    <col min="15874" max="16128" width="9" style="1654"/>
    <col min="16129" max="16129" width="28.140625" style="1654" customWidth="1"/>
    <col min="16130" max="16384" width="9" style="1654"/>
  </cols>
  <sheetData>
    <row r="1" spans="1:8" ht="33" customHeight="1">
      <c r="A1" s="1995" t="s">
        <v>1625</v>
      </c>
      <c r="B1" s="1995"/>
      <c r="C1" s="1995"/>
      <c r="D1" s="1995"/>
      <c r="E1" s="1995"/>
      <c r="F1" s="1995"/>
      <c r="G1" s="1995"/>
      <c r="H1" s="1995"/>
    </row>
    <row r="2" spans="1:8" ht="33" customHeight="1">
      <c r="A2" s="1996" t="s">
        <v>1626</v>
      </c>
      <c r="B2" s="1996"/>
      <c r="C2" s="1996"/>
      <c r="D2" s="1996"/>
      <c r="E2" s="1996"/>
      <c r="F2" s="1996"/>
      <c r="G2" s="1996"/>
      <c r="H2" s="1996"/>
    </row>
    <row r="3" spans="1:8" ht="22.5" customHeight="1">
      <c r="A3" s="1630" t="s">
        <v>1496</v>
      </c>
      <c r="B3" s="1630"/>
      <c r="C3" s="1630"/>
      <c r="D3" s="1630"/>
      <c r="F3" s="1655"/>
      <c r="G3" s="1655"/>
      <c r="H3" s="1656" t="s">
        <v>1497</v>
      </c>
    </row>
    <row r="4" spans="1:8" ht="33" customHeight="1">
      <c r="A4" s="1620" t="s">
        <v>40</v>
      </c>
      <c r="B4" s="1988" t="s">
        <v>1458</v>
      </c>
      <c r="C4" s="1989"/>
      <c r="D4" s="1989"/>
      <c r="E4" s="1988" t="s">
        <v>103</v>
      </c>
      <c r="F4" s="1989"/>
      <c r="G4" s="1989"/>
      <c r="H4" s="1621" t="s">
        <v>60</v>
      </c>
    </row>
    <row r="5" spans="1:8" ht="33" customHeight="1">
      <c r="A5" s="1622" t="s">
        <v>41</v>
      </c>
      <c r="B5" s="1623" t="s">
        <v>106</v>
      </c>
      <c r="C5" s="1623" t="s">
        <v>107</v>
      </c>
      <c r="D5" s="1623" t="s">
        <v>525</v>
      </c>
      <c r="E5" s="1623" t="s">
        <v>106</v>
      </c>
      <c r="F5" s="1623" t="s">
        <v>107</v>
      </c>
      <c r="G5" s="1623" t="s">
        <v>525</v>
      </c>
      <c r="H5" s="1624" t="s">
        <v>39</v>
      </c>
    </row>
    <row r="6" spans="1:8" ht="21" customHeight="1">
      <c r="A6" s="1620" t="s">
        <v>5</v>
      </c>
      <c r="B6" s="1990">
        <v>15391</v>
      </c>
      <c r="C6" s="1990">
        <v>9007</v>
      </c>
      <c r="D6" s="1990">
        <v>44</v>
      </c>
      <c r="E6" s="1990">
        <v>3236</v>
      </c>
      <c r="F6" s="1990">
        <v>4355</v>
      </c>
      <c r="G6" s="1990">
        <v>2</v>
      </c>
      <c r="H6" s="1990">
        <f>SUM(B6:G7)</f>
        <v>32035</v>
      </c>
    </row>
    <row r="7" spans="1:8" ht="21" customHeight="1">
      <c r="A7" s="1622" t="s">
        <v>6</v>
      </c>
      <c r="B7" s="1991"/>
      <c r="C7" s="1991"/>
      <c r="D7" s="1991"/>
      <c r="E7" s="1991"/>
      <c r="F7" s="1991"/>
      <c r="G7" s="1991"/>
      <c r="H7" s="1991"/>
    </row>
    <row r="8" spans="1:8" ht="21" customHeight="1">
      <c r="A8" s="1620" t="s">
        <v>43</v>
      </c>
      <c r="B8" s="1990">
        <v>2599</v>
      </c>
      <c r="C8" s="1990">
        <v>1931</v>
      </c>
      <c r="D8" s="1990">
        <v>1</v>
      </c>
      <c r="E8" s="1990">
        <v>0</v>
      </c>
      <c r="F8" s="1990">
        <v>0</v>
      </c>
      <c r="G8" s="1990">
        <v>0</v>
      </c>
      <c r="H8" s="1990">
        <f>SUM(B8:G9)</f>
        <v>4531</v>
      </c>
    </row>
    <row r="9" spans="1:8" ht="21" customHeight="1">
      <c r="A9" s="1622" t="s">
        <v>1491</v>
      </c>
      <c r="B9" s="1991"/>
      <c r="C9" s="1991"/>
      <c r="D9" s="1991"/>
      <c r="E9" s="1991"/>
      <c r="F9" s="1991"/>
      <c r="G9" s="1991"/>
      <c r="H9" s="1991"/>
    </row>
    <row r="10" spans="1:8" ht="21" customHeight="1">
      <c r="A10" s="1620" t="s">
        <v>1492</v>
      </c>
      <c r="B10" s="1990">
        <v>2673</v>
      </c>
      <c r="C10" s="1990">
        <v>1611</v>
      </c>
      <c r="D10" s="1990">
        <v>313</v>
      </c>
      <c r="E10" s="1990">
        <v>375</v>
      </c>
      <c r="F10" s="1990">
        <v>212</v>
      </c>
      <c r="G10" s="1990">
        <v>27</v>
      </c>
      <c r="H10" s="1990">
        <f>SUM(B10:G11)</f>
        <v>5211</v>
      </c>
    </row>
    <row r="11" spans="1:8" ht="21" customHeight="1">
      <c r="A11" s="1622" t="s">
        <v>1493</v>
      </c>
      <c r="B11" s="1991"/>
      <c r="C11" s="1991"/>
      <c r="D11" s="1991"/>
      <c r="E11" s="1991"/>
      <c r="F11" s="1991"/>
      <c r="G11" s="1991"/>
      <c r="H11" s="1991"/>
    </row>
    <row r="12" spans="1:8" ht="21" customHeight="1">
      <c r="A12" s="1620" t="s">
        <v>1494</v>
      </c>
      <c r="B12" s="1990">
        <v>744</v>
      </c>
      <c r="C12" s="1990">
        <v>343</v>
      </c>
      <c r="D12" s="1990">
        <v>141</v>
      </c>
      <c r="E12" s="1990">
        <v>72</v>
      </c>
      <c r="F12" s="1990">
        <v>18</v>
      </c>
      <c r="G12" s="1990">
        <v>15</v>
      </c>
      <c r="H12" s="1990">
        <f>SUM(B12:G13)</f>
        <v>1333</v>
      </c>
    </row>
    <row r="13" spans="1:8" ht="21" customHeight="1">
      <c r="A13" s="1622" t="s">
        <v>1495</v>
      </c>
      <c r="B13" s="1991"/>
      <c r="C13" s="1991"/>
      <c r="D13" s="1991"/>
      <c r="E13" s="1991"/>
      <c r="F13" s="1991"/>
      <c r="G13" s="1991"/>
      <c r="H13" s="1991"/>
    </row>
    <row r="14" spans="1:8" ht="21" customHeight="1">
      <c r="A14" s="1620" t="s">
        <v>60</v>
      </c>
      <c r="B14" s="1990">
        <f t="shared" ref="B14:H14" si="0">SUM(B6:B12)</f>
        <v>21407</v>
      </c>
      <c r="C14" s="1990">
        <f t="shared" si="0"/>
        <v>12892</v>
      </c>
      <c r="D14" s="1990">
        <f t="shared" si="0"/>
        <v>499</v>
      </c>
      <c r="E14" s="1990">
        <f t="shared" si="0"/>
        <v>3683</v>
      </c>
      <c r="F14" s="1990">
        <f t="shared" si="0"/>
        <v>4585</v>
      </c>
      <c r="G14" s="1990">
        <f t="shared" si="0"/>
        <v>44</v>
      </c>
      <c r="H14" s="1990">
        <f t="shared" si="0"/>
        <v>43110</v>
      </c>
    </row>
    <row r="15" spans="1:8" ht="21" customHeight="1">
      <c r="A15" s="1622" t="s">
        <v>39</v>
      </c>
      <c r="B15" s="1991"/>
      <c r="C15" s="1991"/>
      <c r="D15" s="1991"/>
      <c r="E15" s="1991"/>
      <c r="F15" s="1991"/>
      <c r="G15" s="1991"/>
      <c r="H15" s="1991"/>
    </row>
    <row r="16" spans="1:8" ht="33" customHeight="1">
      <c r="A16" s="1997" t="s">
        <v>1623</v>
      </c>
      <c r="B16" s="1998"/>
      <c r="C16" s="1998"/>
      <c r="D16" s="1657"/>
      <c r="E16" s="1657"/>
      <c r="F16" s="1657"/>
      <c r="G16" s="1658"/>
      <c r="H16" s="1659" t="s">
        <v>1624</v>
      </c>
    </row>
  </sheetData>
  <mergeCells count="40">
    <mergeCell ref="H14:H15"/>
    <mergeCell ref="A16:C16"/>
    <mergeCell ref="B14:B15"/>
    <mergeCell ref="C14:C15"/>
    <mergeCell ref="D14:D15"/>
    <mergeCell ref="E14:E15"/>
    <mergeCell ref="F14:F15"/>
    <mergeCell ref="G14:G15"/>
    <mergeCell ref="G8:G9"/>
    <mergeCell ref="H8:H9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A1:H1"/>
    <mergeCell ref="A2:H2"/>
    <mergeCell ref="B4:D4"/>
    <mergeCell ref="E4:G4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84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rgb="FF00B050"/>
  </sheetPr>
  <dimension ref="A1:H16"/>
  <sheetViews>
    <sheetView rightToLeft="1" view="pageBreakPreview" zoomScale="90" zoomScaleNormal="100" zoomScaleSheetLayoutView="90" workbookViewId="0">
      <selection activeCell="F12" sqref="F12:F13"/>
    </sheetView>
  </sheetViews>
  <sheetFormatPr defaultRowHeight="33" customHeight="1"/>
  <cols>
    <col min="1" max="1" width="28.140625" style="1654" customWidth="1"/>
    <col min="2" max="256" width="9" style="1654"/>
    <col min="257" max="257" width="28.140625" style="1654" customWidth="1"/>
    <col min="258" max="512" width="9" style="1654"/>
    <col min="513" max="513" width="28.140625" style="1654" customWidth="1"/>
    <col min="514" max="768" width="9" style="1654"/>
    <col min="769" max="769" width="28.140625" style="1654" customWidth="1"/>
    <col min="770" max="1024" width="9" style="1654"/>
    <col min="1025" max="1025" width="28.140625" style="1654" customWidth="1"/>
    <col min="1026" max="1280" width="9" style="1654"/>
    <col min="1281" max="1281" width="28.140625" style="1654" customWidth="1"/>
    <col min="1282" max="1536" width="9" style="1654"/>
    <col min="1537" max="1537" width="28.140625" style="1654" customWidth="1"/>
    <col min="1538" max="1792" width="9" style="1654"/>
    <col min="1793" max="1793" width="28.140625" style="1654" customWidth="1"/>
    <col min="1794" max="2048" width="9" style="1654"/>
    <col min="2049" max="2049" width="28.140625" style="1654" customWidth="1"/>
    <col min="2050" max="2304" width="9" style="1654"/>
    <col min="2305" max="2305" width="28.140625" style="1654" customWidth="1"/>
    <col min="2306" max="2560" width="9" style="1654"/>
    <col min="2561" max="2561" width="28.140625" style="1654" customWidth="1"/>
    <col min="2562" max="2816" width="9" style="1654"/>
    <col min="2817" max="2817" width="28.140625" style="1654" customWidth="1"/>
    <col min="2818" max="3072" width="9" style="1654"/>
    <col min="3073" max="3073" width="28.140625" style="1654" customWidth="1"/>
    <col min="3074" max="3328" width="9" style="1654"/>
    <col min="3329" max="3329" width="28.140625" style="1654" customWidth="1"/>
    <col min="3330" max="3584" width="9" style="1654"/>
    <col min="3585" max="3585" width="28.140625" style="1654" customWidth="1"/>
    <col min="3586" max="3840" width="9" style="1654"/>
    <col min="3841" max="3841" width="28.140625" style="1654" customWidth="1"/>
    <col min="3842" max="4096" width="9" style="1654"/>
    <col min="4097" max="4097" width="28.140625" style="1654" customWidth="1"/>
    <col min="4098" max="4352" width="9" style="1654"/>
    <col min="4353" max="4353" width="28.140625" style="1654" customWidth="1"/>
    <col min="4354" max="4608" width="9" style="1654"/>
    <col min="4609" max="4609" width="28.140625" style="1654" customWidth="1"/>
    <col min="4610" max="4864" width="9" style="1654"/>
    <col min="4865" max="4865" width="28.140625" style="1654" customWidth="1"/>
    <col min="4866" max="5120" width="9" style="1654"/>
    <col min="5121" max="5121" width="28.140625" style="1654" customWidth="1"/>
    <col min="5122" max="5376" width="9" style="1654"/>
    <col min="5377" max="5377" width="28.140625" style="1654" customWidth="1"/>
    <col min="5378" max="5632" width="9" style="1654"/>
    <col min="5633" max="5633" width="28.140625" style="1654" customWidth="1"/>
    <col min="5634" max="5888" width="9" style="1654"/>
    <col min="5889" max="5889" width="28.140625" style="1654" customWidth="1"/>
    <col min="5890" max="6144" width="9" style="1654"/>
    <col min="6145" max="6145" width="28.140625" style="1654" customWidth="1"/>
    <col min="6146" max="6400" width="9" style="1654"/>
    <col min="6401" max="6401" width="28.140625" style="1654" customWidth="1"/>
    <col min="6402" max="6656" width="9" style="1654"/>
    <col min="6657" max="6657" width="28.140625" style="1654" customWidth="1"/>
    <col min="6658" max="6912" width="9" style="1654"/>
    <col min="6913" max="6913" width="28.140625" style="1654" customWidth="1"/>
    <col min="6914" max="7168" width="9" style="1654"/>
    <col min="7169" max="7169" width="28.140625" style="1654" customWidth="1"/>
    <col min="7170" max="7424" width="9" style="1654"/>
    <col min="7425" max="7425" width="28.140625" style="1654" customWidth="1"/>
    <col min="7426" max="7680" width="9" style="1654"/>
    <col min="7681" max="7681" width="28.140625" style="1654" customWidth="1"/>
    <col min="7682" max="7936" width="9" style="1654"/>
    <col min="7937" max="7937" width="28.140625" style="1654" customWidth="1"/>
    <col min="7938" max="8192" width="9" style="1654"/>
    <col min="8193" max="8193" width="28.140625" style="1654" customWidth="1"/>
    <col min="8194" max="8448" width="9" style="1654"/>
    <col min="8449" max="8449" width="28.140625" style="1654" customWidth="1"/>
    <col min="8450" max="8704" width="9" style="1654"/>
    <col min="8705" max="8705" width="28.140625" style="1654" customWidth="1"/>
    <col min="8706" max="8960" width="9" style="1654"/>
    <col min="8961" max="8961" width="28.140625" style="1654" customWidth="1"/>
    <col min="8962" max="9216" width="9" style="1654"/>
    <col min="9217" max="9217" width="28.140625" style="1654" customWidth="1"/>
    <col min="9218" max="9472" width="9" style="1654"/>
    <col min="9473" max="9473" width="28.140625" style="1654" customWidth="1"/>
    <col min="9474" max="9728" width="9" style="1654"/>
    <col min="9729" max="9729" width="28.140625" style="1654" customWidth="1"/>
    <col min="9730" max="9984" width="9" style="1654"/>
    <col min="9985" max="9985" width="28.140625" style="1654" customWidth="1"/>
    <col min="9986" max="10240" width="9" style="1654"/>
    <col min="10241" max="10241" width="28.140625" style="1654" customWidth="1"/>
    <col min="10242" max="10496" width="9" style="1654"/>
    <col min="10497" max="10497" width="28.140625" style="1654" customWidth="1"/>
    <col min="10498" max="10752" width="9" style="1654"/>
    <col min="10753" max="10753" width="28.140625" style="1654" customWidth="1"/>
    <col min="10754" max="11008" width="9" style="1654"/>
    <col min="11009" max="11009" width="28.140625" style="1654" customWidth="1"/>
    <col min="11010" max="11264" width="9" style="1654"/>
    <col min="11265" max="11265" width="28.140625" style="1654" customWidth="1"/>
    <col min="11266" max="11520" width="9" style="1654"/>
    <col min="11521" max="11521" width="28.140625" style="1654" customWidth="1"/>
    <col min="11522" max="11776" width="9" style="1654"/>
    <col min="11777" max="11777" width="28.140625" style="1654" customWidth="1"/>
    <col min="11778" max="12032" width="9" style="1654"/>
    <col min="12033" max="12033" width="28.140625" style="1654" customWidth="1"/>
    <col min="12034" max="12288" width="9" style="1654"/>
    <col min="12289" max="12289" width="28.140625" style="1654" customWidth="1"/>
    <col min="12290" max="12544" width="9" style="1654"/>
    <col min="12545" max="12545" width="28.140625" style="1654" customWidth="1"/>
    <col min="12546" max="12800" width="9" style="1654"/>
    <col min="12801" max="12801" width="28.140625" style="1654" customWidth="1"/>
    <col min="12802" max="13056" width="9" style="1654"/>
    <col min="13057" max="13057" width="28.140625" style="1654" customWidth="1"/>
    <col min="13058" max="13312" width="9" style="1654"/>
    <col min="13313" max="13313" width="28.140625" style="1654" customWidth="1"/>
    <col min="13314" max="13568" width="9" style="1654"/>
    <col min="13569" max="13569" width="28.140625" style="1654" customWidth="1"/>
    <col min="13570" max="13824" width="9" style="1654"/>
    <col min="13825" max="13825" width="28.140625" style="1654" customWidth="1"/>
    <col min="13826" max="14080" width="9" style="1654"/>
    <col min="14081" max="14081" width="28.140625" style="1654" customWidth="1"/>
    <col min="14082" max="14336" width="9" style="1654"/>
    <col min="14337" max="14337" width="28.140625" style="1654" customWidth="1"/>
    <col min="14338" max="14592" width="9" style="1654"/>
    <col min="14593" max="14593" width="28.140625" style="1654" customWidth="1"/>
    <col min="14594" max="14848" width="9" style="1654"/>
    <col min="14849" max="14849" width="28.140625" style="1654" customWidth="1"/>
    <col min="14850" max="15104" width="9" style="1654"/>
    <col min="15105" max="15105" width="28.140625" style="1654" customWidth="1"/>
    <col min="15106" max="15360" width="9" style="1654"/>
    <col min="15361" max="15361" width="28.140625" style="1654" customWidth="1"/>
    <col min="15362" max="15616" width="9" style="1654"/>
    <col min="15617" max="15617" width="28.140625" style="1654" customWidth="1"/>
    <col min="15618" max="15872" width="9" style="1654"/>
    <col min="15873" max="15873" width="28.140625" style="1654" customWidth="1"/>
    <col min="15874" max="16128" width="9" style="1654"/>
    <col min="16129" max="16129" width="28.140625" style="1654" customWidth="1"/>
    <col min="16130" max="16384" width="9" style="1654"/>
  </cols>
  <sheetData>
    <row r="1" spans="1:8" ht="33" customHeight="1">
      <c r="A1" s="1995" t="s">
        <v>1627</v>
      </c>
      <c r="B1" s="1995"/>
      <c r="C1" s="1995"/>
      <c r="D1" s="1995"/>
      <c r="E1" s="1995"/>
      <c r="F1" s="1995"/>
      <c r="G1" s="1995"/>
      <c r="H1" s="1995"/>
    </row>
    <row r="2" spans="1:8" ht="33" customHeight="1">
      <c r="A2" s="1996" t="s">
        <v>1628</v>
      </c>
      <c r="B2" s="1996"/>
      <c r="C2" s="1996"/>
      <c r="D2" s="1996"/>
      <c r="E2" s="1996"/>
      <c r="F2" s="1996"/>
      <c r="G2" s="1996"/>
      <c r="H2" s="1996"/>
    </row>
    <row r="3" spans="1:8" ht="22.5" customHeight="1">
      <c r="A3" s="1630" t="s">
        <v>1498</v>
      </c>
      <c r="B3" s="1630"/>
      <c r="C3" s="1630"/>
      <c r="D3" s="1630"/>
      <c r="F3" s="1655"/>
      <c r="G3" s="1655"/>
      <c r="H3" s="1656" t="s">
        <v>1499</v>
      </c>
    </row>
    <row r="4" spans="1:8" ht="33" customHeight="1">
      <c r="A4" s="1620" t="s">
        <v>40</v>
      </c>
      <c r="B4" s="1988" t="s">
        <v>1458</v>
      </c>
      <c r="C4" s="1989"/>
      <c r="D4" s="1989"/>
      <c r="E4" s="1988" t="s">
        <v>103</v>
      </c>
      <c r="F4" s="1989"/>
      <c r="G4" s="1989"/>
      <c r="H4" s="1621" t="s">
        <v>60</v>
      </c>
    </row>
    <row r="5" spans="1:8" ht="33" customHeight="1">
      <c r="A5" s="1622" t="s">
        <v>41</v>
      </c>
      <c r="B5" s="1623" t="s">
        <v>106</v>
      </c>
      <c r="C5" s="1623" t="s">
        <v>107</v>
      </c>
      <c r="D5" s="1623" t="s">
        <v>525</v>
      </c>
      <c r="E5" s="1623" t="s">
        <v>106</v>
      </c>
      <c r="F5" s="1623" t="s">
        <v>107</v>
      </c>
      <c r="G5" s="1623" t="s">
        <v>525</v>
      </c>
      <c r="H5" s="1624" t="s">
        <v>39</v>
      </c>
    </row>
    <row r="6" spans="1:8" ht="21" customHeight="1">
      <c r="A6" s="1620" t="s">
        <v>5</v>
      </c>
      <c r="B6" s="1990">
        <v>11449</v>
      </c>
      <c r="C6" s="1990">
        <v>8759</v>
      </c>
      <c r="D6" s="1990">
        <v>8</v>
      </c>
      <c r="E6" s="1990">
        <v>3084</v>
      </c>
      <c r="F6" s="1990">
        <v>2455</v>
      </c>
      <c r="G6" s="1990">
        <v>53</v>
      </c>
      <c r="H6" s="1990">
        <f>SUM(B6:G7)</f>
        <v>25808</v>
      </c>
    </row>
    <row r="7" spans="1:8" ht="21" customHeight="1">
      <c r="A7" s="1622" t="s">
        <v>6</v>
      </c>
      <c r="B7" s="1991"/>
      <c r="C7" s="1991"/>
      <c r="D7" s="1991"/>
      <c r="E7" s="1991"/>
      <c r="F7" s="1991"/>
      <c r="G7" s="1991"/>
      <c r="H7" s="1991"/>
    </row>
    <row r="8" spans="1:8" ht="21" customHeight="1">
      <c r="A8" s="1620" t="s">
        <v>43</v>
      </c>
      <c r="B8" s="1990">
        <v>12556</v>
      </c>
      <c r="C8" s="1990">
        <v>11109</v>
      </c>
      <c r="D8" s="1990">
        <v>3</v>
      </c>
      <c r="E8" s="1990">
        <v>0</v>
      </c>
      <c r="F8" s="1990">
        <v>0</v>
      </c>
      <c r="G8" s="1990">
        <v>0</v>
      </c>
      <c r="H8" s="1990">
        <f>SUM(B8:G9)</f>
        <v>23668</v>
      </c>
    </row>
    <row r="9" spans="1:8" ht="21" customHeight="1">
      <c r="A9" s="1622" t="s">
        <v>1491</v>
      </c>
      <c r="B9" s="1991"/>
      <c r="C9" s="1991"/>
      <c r="D9" s="1991"/>
      <c r="E9" s="1991"/>
      <c r="F9" s="1991"/>
      <c r="G9" s="1991"/>
      <c r="H9" s="1991"/>
    </row>
    <row r="10" spans="1:8" ht="21" customHeight="1">
      <c r="A10" s="1620" t="s">
        <v>1492</v>
      </c>
      <c r="B10" s="1990">
        <v>25247</v>
      </c>
      <c r="C10" s="1990">
        <v>10654</v>
      </c>
      <c r="D10" s="1990">
        <v>730</v>
      </c>
      <c r="E10" s="1990">
        <v>2873</v>
      </c>
      <c r="F10" s="1990">
        <v>746</v>
      </c>
      <c r="G10" s="1990">
        <v>61</v>
      </c>
      <c r="H10" s="1990">
        <f>SUM(B10:G11)</f>
        <v>40311</v>
      </c>
    </row>
    <row r="11" spans="1:8" ht="21" customHeight="1">
      <c r="A11" s="1622" t="s">
        <v>1493</v>
      </c>
      <c r="B11" s="1991"/>
      <c r="C11" s="1991"/>
      <c r="D11" s="1991"/>
      <c r="E11" s="1991"/>
      <c r="F11" s="1991"/>
      <c r="G11" s="1991"/>
      <c r="H11" s="1991"/>
    </row>
    <row r="12" spans="1:8" ht="21" customHeight="1">
      <c r="A12" s="1620" t="s">
        <v>1494</v>
      </c>
      <c r="B12" s="1990">
        <v>5593</v>
      </c>
      <c r="C12" s="1990">
        <v>2523</v>
      </c>
      <c r="D12" s="1990">
        <v>140</v>
      </c>
      <c r="E12" s="1990">
        <v>179</v>
      </c>
      <c r="F12" s="1990">
        <v>64</v>
      </c>
      <c r="G12" s="1990">
        <v>5</v>
      </c>
      <c r="H12" s="1990">
        <f>SUM(B12:G13)</f>
        <v>8504</v>
      </c>
    </row>
    <row r="13" spans="1:8" ht="21" customHeight="1">
      <c r="A13" s="1622" t="s">
        <v>1495</v>
      </c>
      <c r="B13" s="1991"/>
      <c r="C13" s="1991"/>
      <c r="D13" s="1991"/>
      <c r="E13" s="1991"/>
      <c r="F13" s="1991"/>
      <c r="G13" s="1991"/>
      <c r="H13" s="1991"/>
    </row>
    <row r="14" spans="1:8" ht="21" customHeight="1">
      <c r="A14" s="1620" t="s">
        <v>60</v>
      </c>
      <c r="B14" s="1990">
        <f t="shared" ref="B14:H14" si="0">SUM(B6:B12)</f>
        <v>54845</v>
      </c>
      <c r="C14" s="1990">
        <f t="shared" si="0"/>
        <v>33045</v>
      </c>
      <c r="D14" s="1990">
        <f t="shared" si="0"/>
        <v>881</v>
      </c>
      <c r="E14" s="1990">
        <f t="shared" si="0"/>
        <v>6136</v>
      </c>
      <c r="F14" s="1990">
        <f t="shared" si="0"/>
        <v>3265</v>
      </c>
      <c r="G14" s="1990">
        <f t="shared" si="0"/>
        <v>119</v>
      </c>
      <c r="H14" s="1990">
        <f t="shared" si="0"/>
        <v>98291</v>
      </c>
    </row>
    <row r="15" spans="1:8" ht="21" customHeight="1">
      <c r="A15" s="1622" t="s">
        <v>39</v>
      </c>
      <c r="B15" s="1991"/>
      <c r="C15" s="1991"/>
      <c r="D15" s="1991"/>
      <c r="E15" s="1991"/>
      <c r="F15" s="1991"/>
      <c r="G15" s="1991"/>
      <c r="H15" s="1991"/>
    </row>
    <row r="16" spans="1:8" ht="33" customHeight="1">
      <c r="A16" s="1997" t="s">
        <v>1623</v>
      </c>
      <c r="B16" s="1998"/>
      <c r="C16" s="1998"/>
      <c r="D16" s="1657"/>
      <c r="E16" s="1657"/>
      <c r="F16" s="1657"/>
      <c r="G16" s="1658"/>
      <c r="H16" s="1659" t="s">
        <v>1624</v>
      </c>
    </row>
  </sheetData>
  <mergeCells count="40">
    <mergeCell ref="H14:H15"/>
    <mergeCell ref="A16:C16"/>
    <mergeCell ref="B14:B15"/>
    <mergeCell ref="C14:C15"/>
    <mergeCell ref="D14:D15"/>
    <mergeCell ref="E14:E15"/>
    <mergeCell ref="F14:F15"/>
    <mergeCell ref="G14:G15"/>
    <mergeCell ref="G8:G9"/>
    <mergeCell ref="H8:H9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A1:H1"/>
    <mergeCell ref="A2:H2"/>
    <mergeCell ref="B4:D4"/>
    <mergeCell ref="E4:G4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84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rgb="FF00B050"/>
  </sheetPr>
  <dimension ref="A1:H16"/>
  <sheetViews>
    <sheetView rightToLeft="1" view="pageBreakPreview" topLeftCell="A7" zoomScale="80" zoomScaleNormal="80" zoomScaleSheetLayoutView="80" workbookViewId="0">
      <selection activeCell="F12" sqref="F12:F13"/>
    </sheetView>
  </sheetViews>
  <sheetFormatPr defaultRowHeight="33" customHeight="1"/>
  <cols>
    <col min="1" max="1" width="28.140625" style="1654" customWidth="1"/>
    <col min="2" max="2" width="12.28515625" style="1654" customWidth="1"/>
    <col min="3" max="256" width="9" style="1654"/>
    <col min="257" max="257" width="28.140625" style="1654" customWidth="1"/>
    <col min="258" max="258" width="12.28515625" style="1654" customWidth="1"/>
    <col min="259" max="512" width="9" style="1654"/>
    <col min="513" max="513" width="28.140625" style="1654" customWidth="1"/>
    <col min="514" max="514" width="12.28515625" style="1654" customWidth="1"/>
    <col min="515" max="768" width="9" style="1654"/>
    <col min="769" max="769" width="28.140625" style="1654" customWidth="1"/>
    <col min="770" max="770" width="12.28515625" style="1654" customWidth="1"/>
    <col min="771" max="1024" width="9" style="1654"/>
    <col min="1025" max="1025" width="28.140625" style="1654" customWidth="1"/>
    <col min="1026" max="1026" width="12.28515625" style="1654" customWidth="1"/>
    <col min="1027" max="1280" width="9" style="1654"/>
    <col min="1281" max="1281" width="28.140625" style="1654" customWidth="1"/>
    <col min="1282" max="1282" width="12.28515625" style="1654" customWidth="1"/>
    <col min="1283" max="1536" width="9" style="1654"/>
    <col min="1537" max="1537" width="28.140625" style="1654" customWidth="1"/>
    <col min="1538" max="1538" width="12.28515625" style="1654" customWidth="1"/>
    <col min="1539" max="1792" width="9" style="1654"/>
    <col min="1793" max="1793" width="28.140625" style="1654" customWidth="1"/>
    <col min="1794" max="1794" width="12.28515625" style="1654" customWidth="1"/>
    <col min="1795" max="2048" width="9" style="1654"/>
    <col min="2049" max="2049" width="28.140625" style="1654" customWidth="1"/>
    <col min="2050" max="2050" width="12.28515625" style="1654" customWidth="1"/>
    <col min="2051" max="2304" width="9" style="1654"/>
    <col min="2305" max="2305" width="28.140625" style="1654" customWidth="1"/>
    <col min="2306" max="2306" width="12.28515625" style="1654" customWidth="1"/>
    <col min="2307" max="2560" width="9" style="1654"/>
    <col min="2561" max="2561" width="28.140625" style="1654" customWidth="1"/>
    <col min="2562" max="2562" width="12.28515625" style="1654" customWidth="1"/>
    <col min="2563" max="2816" width="9" style="1654"/>
    <col min="2817" max="2817" width="28.140625" style="1654" customWidth="1"/>
    <col min="2818" max="2818" width="12.28515625" style="1654" customWidth="1"/>
    <col min="2819" max="3072" width="9" style="1654"/>
    <col min="3073" max="3073" width="28.140625" style="1654" customWidth="1"/>
    <col min="3074" max="3074" width="12.28515625" style="1654" customWidth="1"/>
    <col min="3075" max="3328" width="9" style="1654"/>
    <col min="3329" max="3329" width="28.140625" style="1654" customWidth="1"/>
    <col min="3330" max="3330" width="12.28515625" style="1654" customWidth="1"/>
    <col min="3331" max="3584" width="9" style="1654"/>
    <col min="3585" max="3585" width="28.140625" style="1654" customWidth="1"/>
    <col min="3586" max="3586" width="12.28515625" style="1654" customWidth="1"/>
    <col min="3587" max="3840" width="9" style="1654"/>
    <col min="3841" max="3841" width="28.140625" style="1654" customWidth="1"/>
    <col min="3842" max="3842" width="12.28515625" style="1654" customWidth="1"/>
    <col min="3843" max="4096" width="9" style="1654"/>
    <col min="4097" max="4097" width="28.140625" style="1654" customWidth="1"/>
    <col min="4098" max="4098" width="12.28515625" style="1654" customWidth="1"/>
    <col min="4099" max="4352" width="9" style="1654"/>
    <col min="4353" max="4353" width="28.140625" style="1654" customWidth="1"/>
    <col min="4354" max="4354" width="12.28515625" style="1654" customWidth="1"/>
    <col min="4355" max="4608" width="9" style="1654"/>
    <col min="4609" max="4609" width="28.140625" style="1654" customWidth="1"/>
    <col min="4610" max="4610" width="12.28515625" style="1654" customWidth="1"/>
    <col min="4611" max="4864" width="9" style="1654"/>
    <col min="4865" max="4865" width="28.140625" style="1654" customWidth="1"/>
    <col min="4866" max="4866" width="12.28515625" style="1654" customWidth="1"/>
    <col min="4867" max="5120" width="9" style="1654"/>
    <col min="5121" max="5121" width="28.140625" style="1654" customWidth="1"/>
    <col min="5122" max="5122" width="12.28515625" style="1654" customWidth="1"/>
    <col min="5123" max="5376" width="9" style="1654"/>
    <col min="5377" max="5377" width="28.140625" style="1654" customWidth="1"/>
    <col min="5378" max="5378" width="12.28515625" style="1654" customWidth="1"/>
    <col min="5379" max="5632" width="9" style="1654"/>
    <col min="5633" max="5633" width="28.140625" style="1654" customWidth="1"/>
    <col min="5634" max="5634" width="12.28515625" style="1654" customWidth="1"/>
    <col min="5635" max="5888" width="9" style="1654"/>
    <col min="5889" max="5889" width="28.140625" style="1654" customWidth="1"/>
    <col min="5890" max="5890" width="12.28515625" style="1654" customWidth="1"/>
    <col min="5891" max="6144" width="9" style="1654"/>
    <col min="6145" max="6145" width="28.140625" style="1654" customWidth="1"/>
    <col min="6146" max="6146" width="12.28515625" style="1654" customWidth="1"/>
    <col min="6147" max="6400" width="9" style="1654"/>
    <col min="6401" max="6401" width="28.140625" style="1654" customWidth="1"/>
    <col min="6402" max="6402" width="12.28515625" style="1654" customWidth="1"/>
    <col min="6403" max="6656" width="9" style="1654"/>
    <col min="6657" max="6657" width="28.140625" style="1654" customWidth="1"/>
    <col min="6658" max="6658" width="12.28515625" style="1654" customWidth="1"/>
    <col min="6659" max="6912" width="9" style="1654"/>
    <col min="6913" max="6913" width="28.140625" style="1654" customWidth="1"/>
    <col min="6914" max="6914" width="12.28515625" style="1654" customWidth="1"/>
    <col min="6915" max="7168" width="9" style="1654"/>
    <col min="7169" max="7169" width="28.140625" style="1654" customWidth="1"/>
    <col min="7170" max="7170" width="12.28515625" style="1654" customWidth="1"/>
    <col min="7171" max="7424" width="9" style="1654"/>
    <col min="7425" max="7425" width="28.140625" style="1654" customWidth="1"/>
    <col min="7426" max="7426" width="12.28515625" style="1654" customWidth="1"/>
    <col min="7427" max="7680" width="9" style="1654"/>
    <col min="7681" max="7681" width="28.140625" style="1654" customWidth="1"/>
    <col min="7682" max="7682" width="12.28515625" style="1654" customWidth="1"/>
    <col min="7683" max="7936" width="9" style="1654"/>
    <col min="7937" max="7937" width="28.140625" style="1654" customWidth="1"/>
    <col min="7938" max="7938" width="12.28515625" style="1654" customWidth="1"/>
    <col min="7939" max="8192" width="9" style="1654"/>
    <col min="8193" max="8193" width="28.140625" style="1654" customWidth="1"/>
    <col min="8194" max="8194" width="12.28515625" style="1654" customWidth="1"/>
    <col min="8195" max="8448" width="9" style="1654"/>
    <col min="8449" max="8449" width="28.140625" style="1654" customWidth="1"/>
    <col min="8450" max="8450" width="12.28515625" style="1654" customWidth="1"/>
    <col min="8451" max="8704" width="9" style="1654"/>
    <col min="8705" max="8705" width="28.140625" style="1654" customWidth="1"/>
    <col min="8706" max="8706" width="12.28515625" style="1654" customWidth="1"/>
    <col min="8707" max="8960" width="9" style="1654"/>
    <col min="8961" max="8961" width="28.140625" style="1654" customWidth="1"/>
    <col min="8962" max="8962" width="12.28515625" style="1654" customWidth="1"/>
    <col min="8963" max="9216" width="9" style="1654"/>
    <col min="9217" max="9217" width="28.140625" style="1654" customWidth="1"/>
    <col min="9218" max="9218" width="12.28515625" style="1654" customWidth="1"/>
    <col min="9219" max="9472" width="9" style="1654"/>
    <col min="9473" max="9473" width="28.140625" style="1654" customWidth="1"/>
    <col min="9474" max="9474" width="12.28515625" style="1654" customWidth="1"/>
    <col min="9475" max="9728" width="9" style="1654"/>
    <col min="9729" max="9729" width="28.140625" style="1654" customWidth="1"/>
    <col min="9730" max="9730" width="12.28515625" style="1654" customWidth="1"/>
    <col min="9731" max="9984" width="9" style="1654"/>
    <col min="9985" max="9985" width="28.140625" style="1654" customWidth="1"/>
    <col min="9986" max="9986" width="12.28515625" style="1654" customWidth="1"/>
    <col min="9987" max="10240" width="9" style="1654"/>
    <col min="10241" max="10241" width="28.140625" style="1654" customWidth="1"/>
    <col min="10242" max="10242" width="12.28515625" style="1654" customWidth="1"/>
    <col min="10243" max="10496" width="9" style="1654"/>
    <col min="10497" max="10497" width="28.140625" style="1654" customWidth="1"/>
    <col min="10498" max="10498" width="12.28515625" style="1654" customWidth="1"/>
    <col min="10499" max="10752" width="9" style="1654"/>
    <col min="10753" max="10753" width="28.140625" style="1654" customWidth="1"/>
    <col min="10754" max="10754" width="12.28515625" style="1654" customWidth="1"/>
    <col min="10755" max="11008" width="9" style="1654"/>
    <col min="11009" max="11009" width="28.140625" style="1654" customWidth="1"/>
    <col min="11010" max="11010" width="12.28515625" style="1654" customWidth="1"/>
    <col min="11011" max="11264" width="9" style="1654"/>
    <col min="11265" max="11265" width="28.140625" style="1654" customWidth="1"/>
    <col min="11266" max="11266" width="12.28515625" style="1654" customWidth="1"/>
    <col min="11267" max="11520" width="9" style="1654"/>
    <col min="11521" max="11521" width="28.140625" style="1654" customWidth="1"/>
    <col min="11522" max="11522" width="12.28515625" style="1654" customWidth="1"/>
    <col min="11523" max="11776" width="9" style="1654"/>
    <col min="11777" max="11777" width="28.140625" style="1654" customWidth="1"/>
    <col min="11778" max="11778" width="12.28515625" style="1654" customWidth="1"/>
    <col min="11779" max="12032" width="9" style="1654"/>
    <col min="12033" max="12033" width="28.140625" style="1654" customWidth="1"/>
    <col min="12034" max="12034" width="12.28515625" style="1654" customWidth="1"/>
    <col min="12035" max="12288" width="9" style="1654"/>
    <col min="12289" max="12289" width="28.140625" style="1654" customWidth="1"/>
    <col min="12290" max="12290" width="12.28515625" style="1654" customWidth="1"/>
    <col min="12291" max="12544" width="9" style="1654"/>
    <col min="12545" max="12545" width="28.140625" style="1654" customWidth="1"/>
    <col min="12546" max="12546" width="12.28515625" style="1654" customWidth="1"/>
    <col min="12547" max="12800" width="9" style="1654"/>
    <col min="12801" max="12801" width="28.140625" style="1654" customWidth="1"/>
    <col min="12802" max="12802" width="12.28515625" style="1654" customWidth="1"/>
    <col min="12803" max="13056" width="9" style="1654"/>
    <col min="13057" max="13057" width="28.140625" style="1654" customWidth="1"/>
    <col min="13058" max="13058" width="12.28515625" style="1654" customWidth="1"/>
    <col min="13059" max="13312" width="9" style="1654"/>
    <col min="13313" max="13313" width="28.140625" style="1654" customWidth="1"/>
    <col min="13314" max="13314" width="12.28515625" style="1654" customWidth="1"/>
    <col min="13315" max="13568" width="9" style="1654"/>
    <col min="13569" max="13569" width="28.140625" style="1654" customWidth="1"/>
    <col min="13570" max="13570" width="12.28515625" style="1654" customWidth="1"/>
    <col min="13571" max="13824" width="9" style="1654"/>
    <col min="13825" max="13825" width="28.140625" style="1654" customWidth="1"/>
    <col min="13826" max="13826" width="12.28515625" style="1654" customWidth="1"/>
    <col min="13827" max="14080" width="9" style="1654"/>
    <col min="14081" max="14081" width="28.140625" style="1654" customWidth="1"/>
    <col min="14082" max="14082" width="12.28515625" style="1654" customWidth="1"/>
    <col min="14083" max="14336" width="9" style="1654"/>
    <col min="14337" max="14337" width="28.140625" style="1654" customWidth="1"/>
    <col min="14338" max="14338" width="12.28515625" style="1654" customWidth="1"/>
    <col min="14339" max="14592" width="9" style="1654"/>
    <col min="14593" max="14593" width="28.140625" style="1654" customWidth="1"/>
    <col min="14594" max="14594" width="12.28515625" style="1654" customWidth="1"/>
    <col min="14595" max="14848" width="9" style="1654"/>
    <col min="14849" max="14849" width="28.140625" style="1654" customWidth="1"/>
    <col min="14850" max="14850" width="12.28515625" style="1654" customWidth="1"/>
    <col min="14851" max="15104" width="9" style="1654"/>
    <col min="15105" max="15105" width="28.140625" style="1654" customWidth="1"/>
    <col min="15106" max="15106" width="12.28515625" style="1654" customWidth="1"/>
    <col min="15107" max="15360" width="9" style="1654"/>
    <col min="15361" max="15361" width="28.140625" style="1654" customWidth="1"/>
    <col min="15362" max="15362" width="12.28515625" style="1654" customWidth="1"/>
    <col min="15363" max="15616" width="9" style="1654"/>
    <col min="15617" max="15617" width="28.140625" style="1654" customWidth="1"/>
    <col min="15618" max="15618" width="12.28515625" style="1654" customWidth="1"/>
    <col min="15619" max="15872" width="9" style="1654"/>
    <col min="15873" max="15873" width="28.140625" style="1654" customWidth="1"/>
    <col min="15874" max="15874" width="12.28515625" style="1654" customWidth="1"/>
    <col min="15875" max="16128" width="9" style="1654"/>
    <col min="16129" max="16129" width="28.140625" style="1654" customWidth="1"/>
    <col min="16130" max="16130" width="12.28515625" style="1654" customWidth="1"/>
    <col min="16131" max="16384" width="9" style="1654"/>
  </cols>
  <sheetData>
    <row r="1" spans="1:8" ht="33" customHeight="1">
      <c r="A1" s="1999" t="s">
        <v>1629</v>
      </c>
      <c r="B1" s="1999"/>
      <c r="C1" s="1999"/>
      <c r="D1" s="1999"/>
      <c r="E1" s="1999"/>
      <c r="F1" s="1999"/>
      <c r="G1" s="1999"/>
      <c r="H1" s="1999"/>
    </row>
    <row r="2" spans="1:8" ht="33" customHeight="1">
      <c r="A2" s="2000" t="s">
        <v>1630</v>
      </c>
      <c r="B2" s="2000"/>
      <c r="C2" s="2000"/>
      <c r="D2" s="2000"/>
      <c r="E2" s="2000"/>
      <c r="F2" s="2000"/>
      <c r="G2" s="2000"/>
      <c r="H2" s="2000"/>
    </row>
    <row r="3" spans="1:8" ht="33" customHeight="1">
      <c r="A3" s="1661" t="s">
        <v>1500</v>
      </c>
      <c r="B3" s="1661"/>
      <c r="C3" s="1661"/>
      <c r="D3" s="1661"/>
      <c r="E3" s="1662"/>
      <c r="F3" s="1655"/>
      <c r="G3" s="1655"/>
      <c r="H3" s="1656" t="s">
        <v>1501</v>
      </c>
    </row>
    <row r="4" spans="1:8" ht="33" customHeight="1">
      <c r="A4" s="1663" t="s">
        <v>40</v>
      </c>
      <c r="B4" s="2001" t="s">
        <v>1458</v>
      </c>
      <c r="C4" s="2002"/>
      <c r="D4" s="2002"/>
      <c r="E4" s="2001" t="s">
        <v>103</v>
      </c>
      <c r="F4" s="2002"/>
      <c r="G4" s="2002"/>
      <c r="H4" s="1664" t="s">
        <v>60</v>
      </c>
    </row>
    <row r="5" spans="1:8" ht="33" customHeight="1">
      <c r="A5" s="1665" t="s">
        <v>41</v>
      </c>
      <c r="B5" s="1623" t="s">
        <v>106</v>
      </c>
      <c r="C5" s="1623" t="s">
        <v>107</v>
      </c>
      <c r="D5" s="1623" t="s">
        <v>525</v>
      </c>
      <c r="E5" s="1623" t="s">
        <v>106</v>
      </c>
      <c r="F5" s="1623" t="s">
        <v>107</v>
      </c>
      <c r="G5" s="1623" t="s">
        <v>525</v>
      </c>
      <c r="H5" s="1624" t="s">
        <v>39</v>
      </c>
    </row>
    <row r="6" spans="1:8" ht="33" customHeight="1">
      <c r="A6" s="1663" t="s">
        <v>5</v>
      </c>
      <c r="B6" s="1990">
        <v>2225</v>
      </c>
      <c r="C6" s="1990">
        <v>1626</v>
      </c>
      <c r="D6" s="1990">
        <v>18</v>
      </c>
      <c r="E6" s="1990">
        <v>6</v>
      </c>
      <c r="F6" s="1990">
        <v>5</v>
      </c>
      <c r="G6" s="1990">
        <v>1</v>
      </c>
      <c r="H6" s="1990">
        <f>SUM(B6:G7)</f>
        <v>3881</v>
      </c>
    </row>
    <row r="7" spans="1:8" ht="33" customHeight="1">
      <c r="A7" s="1665" t="s">
        <v>6</v>
      </c>
      <c r="B7" s="1991"/>
      <c r="C7" s="1991"/>
      <c r="D7" s="1991"/>
      <c r="E7" s="1991"/>
      <c r="F7" s="1991"/>
      <c r="G7" s="1991"/>
      <c r="H7" s="1991"/>
    </row>
    <row r="8" spans="1:8" ht="33" customHeight="1">
      <c r="A8" s="1663" t="s">
        <v>43</v>
      </c>
      <c r="B8" s="1990">
        <v>502</v>
      </c>
      <c r="C8" s="1990">
        <v>343</v>
      </c>
      <c r="D8" s="1990">
        <v>0</v>
      </c>
      <c r="E8" s="1990">
        <v>0</v>
      </c>
      <c r="F8" s="1990">
        <v>0</v>
      </c>
      <c r="G8" s="1990">
        <v>0</v>
      </c>
      <c r="H8" s="1990">
        <f>SUM(B8:G9)</f>
        <v>845</v>
      </c>
    </row>
    <row r="9" spans="1:8" ht="33" customHeight="1">
      <c r="A9" s="1665" t="s">
        <v>1491</v>
      </c>
      <c r="B9" s="1991"/>
      <c r="C9" s="1991"/>
      <c r="D9" s="1991"/>
      <c r="E9" s="1991"/>
      <c r="F9" s="1991"/>
      <c r="G9" s="1991"/>
      <c r="H9" s="1991"/>
    </row>
    <row r="10" spans="1:8" ht="33" customHeight="1">
      <c r="A10" s="1663" t="s">
        <v>1492</v>
      </c>
      <c r="B10" s="1990">
        <v>767</v>
      </c>
      <c r="C10" s="1990">
        <v>462</v>
      </c>
      <c r="D10" s="1990">
        <v>66</v>
      </c>
      <c r="E10" s="1990">
        <v>31</v>
      </c>
      <c r="F10" s="1990">
        <v>21</v>
      </c>
      <c r="G10" s="1990">
        <v>2</v>
      </c>
      <c r="H10" s="1990">
        <f>SUM(B10:G11)</f>
        <v>1349</v>
      </c>
    </row>
    <row r="11" spans="1:8" ht="33" customHeight="1">
      <c r="A11" s="1665" t="s">
        <v>1493</v>
      </c>
      <c r="B11" s="1991"/>
      <c r="C11" s="1991"/>
      <c r="D11" s="1991"/>
      <c r="E11" s="1991"/>
      <c r="F11" s="1991"/>
      <c r="G11" s="1991"/>
      <c r="H11" s="1991"/>
    </row>
    <row r="12" spans="1:8" ht="33" customHeight="1">
      <c r="A12" s="1663" t="s">
        <v>1494</v>
      </c>
      <c r="B12" s="1990">
        <v>493</v>
      </c>
      <c r="C12" s="1990">
        <v>302</v>
      </c>
      <c r="D12" s="1990">
        <v>92</v>
      </c>
      <c r="E12" s="1990">
        <v>29</v>
      </c>
      <c r="F12" s="1990">
        <v>9</v>
      </c>
      <c r="G12" s="1990">
        <v>7</v>
      </c>
      <c r="H12" s="1990">
        <f>SUM(B12:G13)</f>
        <v>932</v>
      </c>
    </row>
    <row r="13" spans="1:8" ht="33" customHeight="1">
      <c r="A13" s="1665" t="s">
        <v>1495</v>
      </c>
      <c r="B13" s="1991"/>
      <c r="C13" s="1991"/>
      <c r="D13" s="1991"/>
      <c r="E13" s="1991"/>
      <c r="F13" s="1991"/>
      <c r="G13" s="1991"/>
      <c r="H13" s="1991"/>
    </row>
    <row r="14" spans="1:8" ht="33" customHeight="1">
      <c r="A14" s="1663" t="s">
        <v>60</v>
      </c>
      <c r="B14" s="1990">
        <f t="shared" ref="B14:H14" si="0">SUM(B6:B12)</f>
        <v>3987</v>
      </c>
      <c r="C14" s="1990">
        <f t="shared" si="0"/>
        <v>2733</v>
      </c>
      <c r="D14" s="1990">
        <f t="shared" si="0"/>
        <v>176</v>
      </c>
      <c r="E14" s="1990">
        <f t="shared" si="0"/>
        <v>66</v>
      </c>
      <c r="F14" s="1990">
        <f t="shared" si="0"/>
        <v>35</v>
      </c>
      <c r="G14" s="1990">
        <f t="shared" si="0"/>
        <v>10</v>
      </c>
      <c r="H14" s="1990">
        <f t="shared" si="0"/>
        <v>7007</v>
      </c>
    </row>
    <row r="15" spans="1:8" ht="33" customHeight="1">
      <c r="A15" s="1665" t="s">
        <v>39</v>
      </c>
      <c r="B15" s="1991"/>
      <c r="C15" s="1991"/>
      <c r="D15" s="1991"/>
      <c r="E15" s="1991"/>
      <c r="F15" s="1991"/>
      <c r="G15" s="1991"/>
      <c r="H15" s="1991"/>
    </row>
    <row r="16" spans="1:8" ht="33" customHeight="1">
      <c r="A16" s="1997" t="s">
        <v>1623</v>
      </c>
      <c r="B16" s="1998"/>
      <c r="C16" s="1998"/>
      <c r="D16" s="1657"/>
      <c r="E16" s="1657"/>
      <c r="F16" s="1657"/>
      <c r="G16" s="1658"/>
      <c r="H16" s="1666" t="s">
        <v>1624</v>
      </c>
    </row>
  </sheetData>
  <mergeCells count="40">
    <mergeCell ref="H14:H15"/>
    <mergeCell ref="A16:C16"/>
    <mergeCell ref="B14:B15"/>
    <mergeCell ref="C14:C15"/>
    <mergeCell ref="D14:D15"/>
    <mergeCell ref="E14:E15"/>
    <mergeCell ref="F14:F15"/>
    <mergeCell ref="G14:G15"/>
    <mergeCell ref="G8:G9"/>
    <mergeCell ref="H8:H9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A1:H1"/>
    <mergeCell ref="A2:H2"/>
    <mergeCell ref="B4:D4"/>
    <mergeCell ref="E4:G4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82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rgb="FF00B050"/>
  </sheetPr>
  <dimension ref="A1:G16"/>
  <sheetViews>
    <sheetView rightToLeft="1" view="pageBreakPreview" zoomScale="90" zoomScaleNormal="80" zoomScaleSheetLayoutView="90" workbookViewId="0">
      <selection activeCell="F12" sqref="F12:F13"/>
    </sheetView>
  </sheetViews>
  <sheetFormatPr defaultRowHeight="33" customHeight="1"/>
  <cols>
    <col min="1" max="1" width="28.140625" style="1532" customWidth="1"/>
    <col min="2" max="256" width="9" style="1532"/>
    <col min="257" max="257" width="28.140625" style="1532" customWidth="1"/>
    <col min="258" max="512" width="9" style="1532"/>
    <col min="513" max="513" width="28.140625" style="1532" customWidth="1"/>
    <col min="514" max="768" width="9" style="1532"/>
    <col min="769" max="769" width="28.140625" style="1532" customWidth="1"/>
    <col min="770" max="1024" width="9" style="1532"/>
    <col min="1025" max="1025" width="28.140625" style="1532" customWidth="1"/>
    <col min="1026" max="1280" width="9" style="1532"/>
    <col min="1281" max="1281" width="28.140625" style="1532" customWidth="1"/>
    <col min="1282" max="1536" width="9" style="1532"/>
    <col min="1537" max="1537" width="28.140625" style="1532" customWidth="1"/>
    <col min="1538" max="1792" width="9" style="1532"/>
    <col min="1793" max="1793" width="28.140625" style="1532" customWidth="1"/>
    <col min="1794" max="2048" width="9" style="1532"/>
    <col min="2049" max="2049" width="28.140625" style="1532" customWidth="1"/>
    <col min="2050" max="2304" width="9" style="1532"/>
    <col min="2305" max="2305" width="28.140625" style="1532" customWidth="1"/>
    <col min="2306" max="2560" width="9" style="1532"/>
    <col min="2561" max="2561" width="28.140625" style="1532" customWidth="1"/>
    <col min="2562" max="2816" width="9" style="1532"/>
    <col min="2817" max="2817" width="28.140625" style="1532" customWidth="1"/>
    <col min="2818" max="3072" width="9" style="1532"/>
    <col min="3073" max="3073" width="28.140625" style="1532" customWidth="1"/>
    <col min="3074" max="3328" width="9" style="1532"/>
    <col min="3329" max="3329" width="28.140625" style="1532" customWidth="1"/>
    <col min="3330" max="3584" width="9" style="1532"/>
    <col min="3585" max="3585" width="28.140625" style="1532" customWidth="1"/>
    <col min="3586" max="3840" width="9" style="1532"/>
    <col min="3841" max="3841" width="28.140625" style="1532" customWidth="1"/>
    <col min="3842" max="4096" width="9" style="1532"/>
    <col min="4097" max="4097" width="28.140625" style="1532" customWidth="1"/>
    <col min="4098" max="4352" width="9" style="1532"/>
    <col min="4353" max="4353" width="28.140625" style="1532" customWidth="1"/>
    <col min="4354" max="4608" width="9" style="1532"/>
    <col min="4609" max="4609" width="28.140625" style="1532" customWidth="1"/>
    <col min="4610" max="4864" width="9" style="1532"/>
    <col min="4865" max="4865" width="28.140625" style="1532" customWidth="1"/>
    <col min="4866" max="5120" width="9" style="1532"/>
    <col min="5121" max="5121" width="28.140625" style="1532" customWidth="1"/>
    <col min="5122" max="5376" width="9" style="1532"/>
    <col min="5377" max="5377" width="28.140625" style="1532" customWidth="1"/>
    <col min="5378" max="5632" width="9" style="1532"/>
    <col min="5633" max="5633" width="28.140625" style="1532" customWidth="1"/>
    <col min="5634" max="5888" width="9" style="1532"/>
    <col min="5889" max="5889" width="28.140625" style="1532" customWidth="1"/>
    <col min="5890" max="6144" width="9" style="1532"/>
    <col min="6145" max="6145" width="28.140625" style="1532" customWidth="1"/>
    <col min="6146" max="6400" width="9" style="1532"/>
    <col min="6401" max="6401" width="28.140625" style="1532" customWidth="1"/>
    <col min="6402" max="6656" width="9" style="1532"/>
    <col min="6657" max="6657" width="28.140625" style="1532" customWidth="1"/>
    <col min="6658" max="6912" width="9" style="1532"/>
    <col min="6913" max="6913" width="28.140625" style="1532" customWidth="1"/>
    <col min="6914" max="7168" width="9" style="1532"/>
    <col min="7169" max="7169" width="28.140625" style="1532" customWidth="1"/>
    <col min="7170" max="7424" width="9" style="1532"/>
    <col min="7425" max="7425" width="28.140625" style="1532" customWidth="1"/>
    <col min="7426" max="7680" width="9" style="1532"/>
    <col min="7681" max="7681" width="28.140625" style="1532" customWidth="1"/>
    <col min="7682" max="7936" width="9" style="1532"/>
    <col min="7937" max="7937" width="28.140625" style="1532" customWidth="1"/>
    <col min="7938" max="8192" width="9" style="1532"/>
    <col min="8193" max="8193" width="28.140625" style="1532" customWidth="1"/>
    <col min="8194" max="8448" width="9" style="1532"/>
    <col min="8449" max="8449" width="28.140625" style="1532" customWidth="1"/>
    <col min="8450" max="8704" width="9" style="1532"/>
    <col min="8705" max="8705" width="28.140625" style="1532" customWidth="1"/>
    <col min="8706" max="8960" width="9" style="1532"/>
    <col min="8961" max="8961" width="28.140625" style="1532" customWidth="1"/>
    <col min="8962" max="9216" width="9" style="1532"/>
    <col min="9217" max="9217" width="28.140625" style="1532" customWidth="1"/>
    <col min="9218" max="9472" width="9" style="1532"/>
    <col min="9473" max="9473" width="28.140625" style="1532" customWidth="1"/>
    <col min="9474" max="9728" width="9" style="1532"/>
    <col min="9729" max="9729" width="28.140625" style="1532" customWidth="1"/>
    <col min="9730" max="9984" width="9" style="1532"/>
    <col min="9985" max="9985" width="28.140625" style="1532" customWidth="1"/>
    <col min="9986" max="10240" width="9" style="1532"/>
    <col min="10241" max="10241" width="28.140625" style="1532" customWidth="1"/>
    <col min="10242" max="10496" width="9" style="1532"/>
    <col min="10497" max="10497" width="28.140625" style="1532" customWidth="1"/>
    <col min="10498" max="10752" width="9" style="1532"/>
    <col min="10753" max="10753" width="28.140625" style="1532" customWidth="1"/>
    <col min="10754" max="11008" width="9" style="1532"/>
    <col min="11009" max="11009" width="28.140625" style="1532" customWidth="1"/>
    <col min="11010" max="11264" width="9" style="1532"/>
    <col min="11265" max="11265" width="28.140625" style="1532" customWidth="1"/>
    <col min="11266" max="11520" width="9" style="1532"/>
    <col min="11521" max="11521" width="28.140625" style="1532" customWidth="1"/>
    <col min="11522" max="11776" width="9" style="1532"/>
    <col min="11777" max="11777" width="28.140625" style="1532" customWidth="1"/>
    <col min="11778" max="12032" width="9" style="1532"/>
    <col min="12033" max="12033" width="28.140625" style="1532" customWidth="1"/>
    <col min="12034" max="12288" width="9" style="1532"/>
    <col min="12289" max="12289" width="28.140625" style="1532" customWidth="1"/>
    <col min="12290" max="12544" width="9" style="1532"/>
    <col min="12545" max="12545" width="28.140625" style="1532" customWidth="1"/>
    <col min="12546" max="12800" width="9" style="1532"/>
    <col min="12801" max="12801" width="28.140625" style="1532" customWidth="1"/>
    <col min="12802" max="13056" width="9" style="1532"/>
    <col min="13057" max="13057" width="28.140625" style="1532" customWidth="1"/>
    <col min="13058" max="13312" width="9" style="1532"/>
    <col min="13313" max="13313" width="28.140625" style="1532" customWidth="1"/>
    <col min="13314" max="13568" width="9" style="1532"/>
    <col min="13569" max="13569" width="28.140625" style="1532" customWidth="1"/>
    <col min="13570" max="13824" width="9" style="1532"/>
    <col min="13825" max="13825" width="28.140625" style="1532" customWidth="1"/>
    <col min="13826" max="14080" width="9" style="1532"/>
    <col min="14081" max="14081" width="28.140625" style="1532" customWidth="1"/>
    <col min="14082" max="14336" width="9" style="1532"/>
    <col min="14337" max="14337" width="28.140625" style="1532" customWidth="1"/>
    <col min="14338" max="14592" width="9" style="1532"/>
    <col min="14593" max="14593" width="28.140625" style="1532" customWidth="1"/>
    <col min="14594" max="14848" width="9" style="1532"/>
    <col min="14849" max="14849" width="28.140625" style="1532" customWidth="1"/>
    <col min="14850" max="15104" width="9" style="1532"/>
    <col min="15105" max="15105" width="28.140625" style="1532" customWidth="1"/>
    <col min="15106" max="15360" width="9" style="1532"/>
    <col min="15361" max="15361" width="28.140625" style="1532" customWidth="1"/>
    <col min="15362" max="15616" width="9" style="1532"/>
    <col min="15617" max="15617" width="28.140625" style="1532" customWidth="1"/>
    <col min="15618" max="15872" width="9" style="1532"/>
    <col min="15873" max="15873" width="28.140625" style="1532" customWidth="1"/>
    <col min="15874" max="16128" width="9" style="1532"/>
    <col min="16129" max="16129" width="28.140625" style="1532" customWidth="1"/>
    <col min="16130" max="16384" width="9" style="1532"/>
  </cols>
  <sheetData>
    <row r="1" spans="1:7" ht="33" customHeight="1">
      <c r="A1" s="2003" t="s">
        <v>1631</v>
      </c>
      <c r="B1" s="2003"/>
      <c r="C1" s="2003"/>
      <c r="D1" s="2003"/>
      <c r="E1" s="2003"/>
      <c r="F1" s="2003"/>
    </row>
    <row r="2" spans="1:7" ht="33" customHeight="1">
      <c r="A2" s="2004" t="s">
        <v>1632</v>
      </c>
      <c r="B2" s="2004"/>
      <c r="C2" s="2004"/>
      <c r="D2" s="2004"/>
      <c r="E2" s="2004"/>
      <c r="F2" s="2004"/>
    </row>
    <row r="3" spans="1:7" ht="33" customHeight="1">
      <c r="A3" s="1530" t="s">
        <v>1502</v>
      </c>
      <c r="B3" s="1530"/>
      <c r="C3" s="1530"/>
      <c r="D3" s="1530"/>
      <c r="E3" s="1533"/>
      <c r="F3" s="1534" t="s">
        <v>1503</v>
      </c>
      <c r="G3" s="1535"/>
    </row>
    <row r="4" spans="1:7" ht="33" customHeight="1">
      <c r="A4" s="1536" t="s">
        <v>40</v>
      </c>
      <c r="B4" s="2005" t="s">
        <v>126</v>
      </c>
      <c r="C4" s="2006"/>
      <c r="D4" s="2007" t="s">
        <v>56</v>
      </c>
      <c r="E4" s="2007"/>
      <c r="F4" s="2008"/>
      <c r="G4" s="1537"/>
    </row>
    <row r="5" spans="1:7" ht="33" customHeight="1">
      <c r="A5" s="1538" t="s">
        <v>41</v>
      </c>
      <c r="B5" s="1667">
        <v>1434</v>
      </c>
      <c r="C5" s="1667">
        <v>1435</v>
      </c>
      <c r="D5" s="1667">
        <v>1436</v>
      </c>
      <c r="E5" s="1667">
        <v>1437</v>
      </c>
      <c r="F5" s="1667">
        <v>1438</v>
      </c>
    </row>
    <row r="6" spans="1:7" ht="21" customHeight="1">
      <c r="A6" s="1536" t="s">
        <v>5</v>
      </c>
      <c r="B6" s="1584">
        <v>0</v>
      </c>
      <c r="C6" s="1584">
        <v>7</v>
      </c>
      <c r="D6" s="1584">
        <v>38</v>
      </c>
      <c r="E6" s="2009">
        <v>15</v>
      </c>
      <c r="F6" s="2009">
        <v>15</v>
      </c>
    </row>
    <row r="7" spans="1:7" ht="21" customHeight="1">
      <c r="A7" s="1538" t="s">
        <v>6</v>
      </c>
      <c r="B7" s="1585"/>
      <c r="C7" s="1585"/>
      <c r="D7" s="1585"/>
      <c r="E7" s="2010"/>
      <c r="F7" s="2010"/>
    </row>
    <row r="8" spans="1:7" ht="21" customHeight="1">
      <c r="A8" s="1536" t="s">
        <v>43</v>
      </c>
      <c r="B8" s="1584">
        <v>0</v>
      </c>
      <c r="C8" s="1584">
        <v>2</v>
      </c>
      <c r="D8" s="1584">
        <v>1</v>
      </c>
      <c r="E8" s="2009">
        <v>3</v>
      </c>
      <c r="F8" s="2009">
        <v>1</v>
      </c>
    </row>
    <row r="9" spans="1:7" ht="21" customHeight="1">
      <c r="A9" s="1538" t="s">
        <v>1491</v>
      </c>
      <c r="B9" s="1585"/>
      <c r="C9" s="1585"/>
      <c r="D9" s="1585"/>
      <c r="E9" s="2010"/>
      <c r="F9" s="2010"/>
    </row>
    <row r="10" spans="1:7" ht="21" customHeight="1">
      <c r="A10" s="1536" t="s">
        <v>1492</v>
      </c>
      <c r="B10" s="1584">
        <v>147</v>
      </c>
      <c r="C10" s="1584">
        <v>186</v>
      </c>
      <c r="D10" s="1584">
        <v>630</v>
      </c>
      <c r="E10" s="2009">
        <v>337</v>
      </c>
      <c r="F10" s="2009">
        <v>535</v>
      </c>
    </row>
    <row r="11" spans="1:7" ht="21" customHeight="1">
      <c r="A11" s="1538" t="s">
        <v>1493</v>
      </c>
      <c r="B11" s="1585"/>
      <c r="C11" s="1585"/>
      <c r="D11" s="1585"/>
      <c r="E11" s="2010"/>
      <c r="F11" s="2010"/>
    </row>
    <row r="12" spans="1:7" ht="21" customHeight="1">
      <c r="A12" s="1536" t="s">
        <v>1494</v>
      </c>
      <c r="B12" s="1584">
        <v>26</v>
      </c>
      <c r="C12" s="1584">
        <v>214</v>
      </c>
      <c r="D12" s="1584">
        <v>345</v>
      </c>
      <c r="E12" s="2009">
        <v>171</v>
      </c>
      <c r="F12" s="2009">
        <v>180</v>
      </c>
    </row>
    <row r="13" spans="1:7" ht="21" customHeight="1">
      <c r="A13" s="1538" t="s">
        <v>1495</v>
      </c>
      <c r="B13" s="1585"/>
      <c r="C13" s="1585"/>
      <c r="D13" s="1585"/>
      <c r="E13" s="2010"/>
      <c r="F13" s="2010"/>
    </row>
    <row r="14" spans="1:7" ht="21" customHeight="1">
      <c r="A14" s="1536" t="s">
        <v>60</v>
      </c>
      <c r="B14" s="1584">
        <f>SUM(B6:B12)</f>
        <v>173</v>
      </c>
      <c r="C14" s="1584">
        <f>SUM(C6:C12)</f>
        <v>409</v>
      </c>
      <c r="D14" s="1584">
        <f>SUM(D6:D12)</f>
        <v>1014</v>
      </c>
      <c r="E14" s="2009">
        <f>SUM(E6:E12)</f>
        <v>526</v>
      </c>
      <c r="F14" s="2009">
        <f>SUM(F6:F12)</f>
        <v>731</v>
      </c>
    </row>
    <row r="15" spans="1:7" ht="21" customHeight="1">
      <c r="A15" s="1538" t="s">
        <v>39</v>
      </c>
      <c r="B15" s="1585"/>
      <c r="C15" s="1585"/>
      <c r="D15" s="1585"/>
      <c r="E15" s="2010"/>
      <c r="F15" s="2010"/>
    </row>
    <row r="16" spans="1:7" ht="33" customHeight="1">
      <c r="A16" s="2011" t="s">
        <v>1623</v>
      </c>
      <c r="B16" s="2012"/>
      <c r="C16" s="2013" t="s">
        <v>1624</v>
      </c>
      <c r="D16" s="2013"/>
      <c r="E16" s="2013"/>
      <c r="F16" s="2013"/>
      <c r="G16" s="1539"/>
    </row>
  </sheetData>
  <mergeCells count="16">
    <mergeCell ref="E14:E15"/>
    <mergeCell ref="F14:F15"/>
    <mergeCell ref="A16:B16"/>
    <mergeCell ref="C16:F16"/>
    <mergeCell ref="E8:E9"/>
    <mergeCell ref="F8:F9"/>
    <mergeCell ref="E10:E11"/>
    <mergeCell ref="F10:F11"/>
    <mergeCell ref="E12:E13"/>
    <mergeCell ref="F12:F13"/>
    <mergeCell ref="A1:F1"/>
    <mergeCell ref="A2:F2"/>
    <mergeCell ref="B4:C4"/>
    <mergeCell ref="D4:F4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00B050"/>
  </sheetPr>
  <dimension ref="A1:H16"/>
  <sheetViews>
    <sheetView rightToLeft="1" view="pageBreakPreview" zoomScale="90" zoomScaleNormal="100" zoomScaleSheetLayoutView="90" workbookViewId="0">
      <selection activeCell="F12" sqref="F12:F13"/>
    </sheetView>
  </sheetViews>
  <sheetFormatPr defaultRowHeight="33" customHeight="1"/>
  <cols>
    <col min="1" max="1" width="28.140625" style="1532" customWidth="1"/>
    <col min="2" max="256" width="9" style="1532"/>
    <col min="257" max="257" width="28.140625" style="1532" customWidth="1"/>
    <col min="258" max="512" width="9" style="1532"/>
    <col min="513" max="513" width="28.140625" style="1532" customWidth="1"/>
    <col min="514" max="768" width="9" style="1532"/>
    <col min="769" max="769" width="28.140625" style="1532" customWidth="1"/>
    <col min="770" max="1024" width="9" style="1532"/>
    <col min="1025" max="1025" width="28.140625" style="1532" customWidth="1"/>
    <col min="1026" max="1280" width="9" style="1532"/>
    <col min="1281" max="1281" width="28.140625" style="1532" customWidth="1"/>
    <col min="1282" max="1536" width="9" style="1532"/>
    <col min="1537" max="1537" width="28.140625" style="1532" customWidth="1"/>
    <col min="1538" max="1792" width="9" style="1532"/>
    <col min="1793" max="1793" width="28.140625" style="1532" customWidth="1"/>
    <col min="1794" max="2048" width="9" style="1532"/>
    <col min="2049" max="2049" width="28.140625" style="1532" customWidth="1"/>
    <col min="2050" max="2304" width="9" style="1532"/>
    <col min="2305" max="2305" width="28.140625" style="1532" customWidth="1"/>
    <col min="2306" max="2560" width="9" style="1532"/>
    <col min="2561" max="2561" width="28.140625" style="1532" customWidth="1"/>
    <col min="2562" max="2816" width="9" style="1532"/>
    <col min="2817" max="2817" width="28.140625" style="1532" customWidth="1"/>
    <col min="2818" max="3072" width="9" style="1532"/>
    <col min="3073" max="3073" width="28.140625" style="1532" customWidth="1"/>
    <col min="3074" max="3328" width="9" style="1532"/>
    <col min="3329" max="3329" width="28.140625" style="1532" customWidth="1"/>
    <col min="3330" max="3584" width="9" style="1532"/>
    <col min="3585" max="3585" width="28.140625" style="1532" customWidth="1"/>
    <col min="3586" max="3840" width="9" style="1532"/>
    <col min="3841" max="3841" width="28.140625" style="1532" customWidth="1"/>
    <col min="3842" max="4096" width="9" style="1532"/>
    <col min="4097" max="4097" width="28.140625" style="1532" customWidth="1"/>
    <col min="4098" max="4352" width="9" style="1532"/>
    <col min="4353" max="4353" width="28.140625" style="1532" customWidth="1"/>
    <col min="4354" max="4608" width="9" style="1532"/>
    <col min="4609" max="4609" width="28.140625" style="1532" customWidth="1"/>
    <col min="4610" max="4864" width="9" style="1532"/>
    <col min="4865" max="4865" width="28.140625" style="1532" customWidth="1"/>
    <col min="4866" max="5120" width="9" style="1532"/>
    <col min="5121" max="5121" width="28.140625" style="1532" customWidth="1"/>
    <col min="5122" max="5376" width="9" style="1532"/>
    <col min="5377" max="5377" width="28.140625" style="1532" customWidth="1"/>
    <col min="5378" max="5632" width="9" style="1532"/>
    <col min="5633" max="5633" width="28.140625" style="1532" customWidth="1"/>
    <col min="5634" max="5888" width="9" style="1532"/>
    <col min="5889" max="5889" width="28.140625" style="1532" customWidth="1"/>
    <col min="5890" max="6144" width="9" style="1532"/>
    <col min="6145" max="6145" width="28.140625" style="1532" customWidth="1"/>
    <col min="6146" max="6400" width="9" style="1532"/>
    <col min="6401" max="6401" width="28.140625" style="1532" customWidth="1"/>
    <col min="6402" max="6656" width="9" style="1532"/>
    <col min="6657" max="6657" width="28.140625" style="1532" customWidth="1"/>
    <col min="6658" max="6912" width="9" style="1532"/>
    <col min="6913" max="6913" width="28.140625" style="1532" customWidth="1"/>
    <col min="6914" max="7168" width="9" style="1532"/>
    <col min="7169" max="7169" width="28.140625" style="1532" customWidth="1"/>
    <col min="7170" max="7424" width="9" style="1532"/>
    <col min="7425" max="7425" width="28.140625" style="1532" customWidth="1"/>
    <col min="7426" max="7680" width="9" style="1532"/>
    <col min="7681" max="7681" width="28.140625" style="1532" customWidth="1"/>
    <col min="7682" max="7936" width="9" style="1532"/>
    <col min="7937" max="7937" width="28.140625" style="1532" customWidth="1"/>
    <col min="7938" max="8192" width="9" style="1532"/>
    <col min="8193" max="8193" width="28.140625" style="1532" customWidth="1"/>
    <col min="8194" max="8448" width="9" style="1532"/>
    <col min="8449" max="8449" width="28.140625" style="1532" customWidth="1"/>
    <col min="8450" max="8704" width="9" style="1532"/>
    <col min="8705" max="8705" width="28.140625" style="1532" customWidth="1"/>
    <col min="8706" max="8960" width="9" style="1532"/>
    <col min="8961" max="8961" width="28.140625" style="1532" customWidth="1"/>
    <col min="8962" max="9216" width="9" style="1532"/>
    <col min="9217" max="9217" width="28.140625" style="1532" customWidth="1"/>
    <col min="9218" max="9472" width="9" style="1532"/>
    <col min="9473" max="9473" width="28.140625" style="1532" customWidth="1"/>
    <col min="9474" max="9728" width="9" style="1532"/>
    <col min="9729" max="9729" width="28.140625" style="1532" customWidth="1"/>
    <col min="9730" max="9984" width="9" style="1532"/>
    <col min="9985" max="9985" width="28.140625" style="1532" customWidth="1"/>
    <col min="9986" max="10240" width="9" style="1532"/>
    <col min="10241" max="10241" width="28.140625" style="1532" customWidth="1"/>
    <col min="10242" max="10496" width="9" style="1532"/>
    <col min="10497" max="10497" width="28.140625" style="1532" customWidth="1"/>
    <col min="10498" max="10752" width="9" style="1532"/>
    <col min="10753" max="10753" width="28.140625" style="1532" customWidth="1"/>
    <col min="10754" max="11008" width="9" style="1532"/>
    <col min="11009" max="11009" width="28.140625" style="1532" customWidth="1"/>
    <col min="11010" max="11264" width="9" style="1532"/>
    <col min="11265" max="11265" width="28.140625" style="1532" customWidth="1"/>
    <col min="11266" max="11520" width="9" style="1532"/>
    <col min="11521" max="11521" width="28.140625" style="1532" customWidth="1"/>
    <col min="11522" max="11776" width="9" style="1532"/>
    <col min="11777" max="11777" width="28.140625" style="1532" customWidth="1"/>
    <col min="11778" max="12032" width="9" style="1532"/>
    <col min="12033" max="12033" width="28.140625" style="1532" customWidth="1"/>
    <col min="12034" max="12288" width="9" style="1532"/>
    <col min="12289" max="12289" width="28.140625" style="1532" customWidth="1"/>
    <col min="12290" max="12544" width="9" style="1532"/>
    <col min="12545" max="12545" width="28.140625" style="1532" customWidth="1"/>
    <col min="12546" max="12800" width="9" style="1532"/>
    <col min="12801" max="12801" width="28.140625" style="1532" customWidth="1"/>
    <col min="12802" max="13056" width="9" style="1532"/>
    <col min="13057" max="13057" width="28.140625" style="1532" customWidth="1"/>
    <col min="13058" max="13312" width="9" style="1532"/>
    <col min="13313" max="13313" width="28.140625" style="1532" customWidth="1"/>
    <col min="13314" max="13568" width="9" style="1532"/>
    <col min="13569" max="13569" width="28.140625" style="1532" customWidth="1"/>
    <col min="13570" max="13824" width="9" style="1532"/>
    <col min="13825" max="13825" width="28.140625" style="1532" customWidth="1"/>
    <col min="13826" max="14080" width="9" style="1532"/>
    <col min="14081" max="14081" width="28.140625" style="1532" customWidth="1"/>
    <col min="14082" max="14336" width="9" style="1532"/>
    <col min="14337" max="14337" width="28.140625" style="1532" customWidth="1"/>
    <col min="14338" max="14592" width="9" style="1532"/>
    <col min="14593" max="14593" width="28.140625" style="1532" customWidth="1"/>
    <col min="14594" max="14848" width="9" style="1532"/>
    <col min="14849" max="14849" width="28.140625" style="1532" customWidth="1"/>
    <col min="14850" max="15104" width="9" style="1532"/>
    <col min="15105" max="15105" width="28.140625" style="1532" customWidth="1"/>
    <col min="15106" max="15360" width="9" style="1532"/>
    <col min="15361" max="15361" width="28.140625" style="1532" customWidth="1"/>
    <col min="15362" max="15616" width="9" style="1532"/>
    <col min="15617" max="15617" width="28.140625" style="1532" customWidth="1"/>
    <col min="15618" max="15872" width="9" style="1532"/>
    <col min="15873" max="15873" width="28.140625" style="1532" customWidth="1"/>
    <col min="15874" max="16128" width="9" style="1532"/>
    <col min="16129" max="16129" width="28.140625" style="1532" customWidth="1"/>
    <col min="16130" max="16384" width="9" style="1532"/>
  </cols>
  <sheetData>
    <row r="1" spans="1:8" ht="33" customHeight="1">
      <c r="A1" s="2003" t="s">
        <v>1633</v>
      </c>
      <c r="B1" s="2003"/>
      <c r="C1" s="2003"/>
      <c r="D1" s="2003"/>
      <c r="E1" s="2003"/>
      <c r="F1" s="2003"/>
    </row>
    <row r="2" spans="1:8" ht="33" customHeight="1">
      <c r="A2" s="2004" t="s">
        <v>1634</v>
      </c>
      <c r="B2" s="2004"/>
      <c r="C2" s="2004"/>
      <c r="D2" s="2004"/>
      <c r="E2" s="2004"/>
      <c r="F2" s="2004"/>
    </row>
    <row r="3" spans="1:8" ht="33" customHeight="1">
      <c r="A3" s="1530" t="s">
        <v>1504</v>
      </c>
      <c r="B3" s="1530"/>
      <c r="C3" s="1530"/>
      <c r="D3" s="1530"/>
      <c r="E3" s="1533"/>
      <c r="F3" s="1534" t="s">
        <v>1505</v>
      </c>
      <c r="G3" s="1535"/>
    </row>
    <row r="4" spans="1:8" ht="33" customHeight="1">
      <c r="A4" s="1536" t="s">
        <v>40</v>
      </c>
      <c r="B4" s="2005" t="s">
        <v>126</v>
      </c>
      <c r="C4" s="2006"/>
      <c r="D4" s="2007" t="s">
        <v>56</v>
      </c>
      <c r="E4" s="2007"/>
      <c r="F4" s="2008"/>
      <c r="G4" s="1537"/>
    </row>
    <row r="5" spans="1:8" ht="33" customHeight="1">
      <c r="A5" s="1538" t="s">
        <v>41</v>
      </c>
      <c r="B5" s="1667">
        <v>1434</v>
      </c>
      <c r="C5" s="1667">
        <v>1435</v>
      </c>
      <c r="D5" s="1667">
        <v>1436</v>
      </c>
      <c r="E5" s="1667">
        <v>1437</v>
      </c>
      <c r="F5" s="1667">
        <v>1438</v>
      </c>
    </row>
    <row r="6" spans="1:8" ht="21" customHeight="1">
      <c r="A6" s="1536" t="s">
        <v>5</v>
      </c>
      <c r="B6" s="1584">
        <v>2</v>
      </c>
      <c r="C6" s="1584">
        <v>8</v>
      </c>
      <c r="D6" s="1584">
        <v>163</v>
      </c>
      <c r="E6" s="2009">
        <v>16</v>
      </c>
      <c r="F6" s="2009">
        <v>38</v>
      </c>
    </row>
    <row r="7" spans="1:8" ht="21" customHeight="1">
      <c r="A7" s="1538" t="s">
        <v>6</v>
      </c>
      <c r="B7" s="1585"/>
      <c r="C7" s="1585"/>
      <c r="D7" s="1585"/>
      <c r="E7" s="2010"/>
      <c r="F7" s="2010"/>
    </row>
    <row r="8" spans="1:8" ht="21" customHeight="1">
      <c r="A8" s="1536" t="s">
        <v>43</v>
      </c>
      <c r="B8" s="1584">
        <v>0</v>
      </c>
      <c r="C8" s="1584">
        <v>1</v>
      </c>
      <c r="D8" s="1584">
        <v>2</v>
      </c>
      <c r="E8" s="2009">
        <v>3</v>
      </c>
      <c r="F8" s="2009">
        <v>0</v>
      </c>
    </row>
    <row r="9" spans="1:8" ht="21" customHeight="1">
      <c r="A9" s="1538" t="s">
        <v>1491</v>
      </c>
      <c r="B9" s="1585"/>
      <c r="C9" s="1585"/>
      <c r="D9" s="1585"/>
      <c r="E9" s="2010"/>
      <c r="F9" s="2010"/>
    </row>
    <row r="10" spans="1:8" ht="21" customHeight="1">
      <c r="A10" s="1536" t="s">
        <v>1492</v>
      </c>
      <c r="B10" s="1584">
        <v>48</v>
      </c>
      <c r="C10" s="1584">
        <v>57</v>
      </c>
      <c r="D10" s="1584">
        <v>324</v>
      </c>
      <c r="E10" s="2009">
        <v>70</v>
      </c>
      <c r="F10" s="2009">
        <v>170</v>
      </c>
    </row>
    <row r="11" spans="1:8" ht="21" customHeight="1">
      <c r="A11" s="1538" t="s">
        <v>1493</v>
      </c>
      <c r="B11" s="1585"/>
      <c r="C11" s="1585"/>
      <c r="D11" s="1585"/>
      <c r="E11" s="2010"/>
      <c r="F11" s="2010"/>
    </row>
    <row r="12" spans="1:8" ht="21" customHeight="1">
      <c r="A12" s="1536" t="s">
        <v>1494</v>
      </c>
      <c r="B12" s="1584">
        <v>2</v>
      </c>
      <c r="C12" s="1584">
        <v>16</v>
      </c>
      <c r="D12" s="1584">
        <v>228</v>
      </c>
      <c r="E12" s="2009">
        <v>8</v>
      </c>
      <c r="F12" s="2009">
        <v>57</v>
      </c>
    </row>
    <row r="13" spans="1:8" ht="21" customHeight="1">
      <c r="A13" s="1538" t="s">
        <v>1495</v>
      </c>
      <c r="B13" s="1585"/>
      <c r="C13" s="1585"/>
      <c r="D13" s="1585"/>
      <c r="E13" s="2010"/>
      <c r="F13" s="2010"/>
    </row>
    <row r="14" spans="1:8" ht="21" customHeight="1">
      <c r="A14" s="1536" t="s">
        <v>60</v>
      </c>
      <c r="B14" s="1584">
        <f>SUM(B6:B12)</f>
        <v>52</v>
      </c>
      <c r="C14" s="1584">
        <f>SUM(C6:C12)</f>
        <v>82</v>
      </c>
      <c r="D14" s="1584">
        <f>SUM(D6:D12)</f>
        <v>717</v>
      </c>
      <c r="E14" s="2009">
        <f>SUM(E6:E12)</f>
        <v>97</v>
      </c>
      <c r="F14" s="2009">
        <f>SUM(F6:F12)</f>
        <v>265</v>
      </c>
    </row>
    <row r="15" spans="1:8" ht="21" customHeight="1">
      <c r="A15" s="1538" t="s">
        <v>39</v>
      </c>
      <c r="B15" s="1585"/>
      <c r="C15" s="1585"/>
      <c r="D15" s="1585"/>
      <c r="E15" s="2010"/>
      <c r="F15" s="2010"/>
    </row>
    <row r="16" spans="1:8" ht="33" customHeight="1">
      <c r="A16" s="2011" t="s">
        <v>1623</v>
      </c>
      <c r="B16" s="2012"/>
      <c r="C16" s="2013" t="s">
        <v>1624</v>
      </c>
      <c r="D16" s="2013"/>
      <c r="E16" s="2013"/>
      <c r="F16" s="2013"/>
      <c r="G16" s="1539"/>
      <c r="H16" s="1529"/>
    </row>
  </sheetData>
  <mergeCells count="16">
    <mergeCell ref="E14:E15"/>
    <mergeCell ref="F14:F15"/>
    <mergeCell ref="A16:B16"/>
    <mergeCell ref="C16:F16"/>
    <mergeCell ref="E8:E9"/>
    <mergeCell ref="F8:F9"/>
    <mergeCell ref="E10:E11"/>
    <mergeCell ref="F10:F11"/>
    <mergeCell ref="E12:E13"/>
    <mergeCell ref="F12:F13"/>
    <mergeCell ref="A1:F1"/>
    <mergeCell ref="A2:F2"/>
    <mergeCell ref="B4:C4"/>
    <mergeCell ref="D4:F4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rgb="FF00B050"/>
  </sheetPr>
  <dimension ref="A1:P12"/>
  <sheetViews>
    <sheetView rightToLeft="1" view="pageBreakPreview" zoomScale="60" zoomScaleNormal="80" workbookViewId="0">
      <selection activeCell="F12" sqref="F12"/>
    </sheetView>
  </sheetViews>
  <sheetFormatPr defaultRowHeight="15"/>
  <cols>
    <col min="1" max="1" width="28.85546875" style="1540" customWidth="1"/>
    <col min="2" max="16" width="8.7109375" style="1540" customWidth="1"/>
    <col min="17" max="256" width="9" style="1540"/>
    <col min="257" max="257" width="28.85546875" style="1540" customWidth="1"/>
    <col min="258" max="272" width="8.7109375" style="1540" customWidth="1"/>
    <col min="273" max="512" width="9" style="1540"/>
    <col min="513" max="513" width="28.85546875" style="1540" customWidth="1"/>
    <col min="514" max="528" width="8.7109375" style="1540" customWidth="1"/>
    <col min="529" max="768" width="9" style="1540"/>
    <col min="769" max="769" width="28.85546875" style="1540" customWidth="1"/>
    <col min="770" max="784" width="8.7109375" style="1540" customWidth="1"/>
    <col min="785" max="1024" width="9" style="1540"/>
    <col min="1025" max="1025" width="28.85546875" style="1540" customWidth="1"/>
    <col min="1026" max="1040" width="8.7109375" style="1540" customWidth="1"/>
    <col min="1041" max="1280" width="9" style="1540"/>
    <col min="1281" max="1281" width="28.85546875" style="1540" customWidth="1"/>
    <col min="1282" max="1296" width="8.7109375" style="1540" customWidth="1"/>
    <col min="1297" max="1536" width="9" style="1540"/>
    <col min="1537" max="1537" width="28.85546875" style="1540" customWidth="1"/>
    <col min="1538" max="1552" width="8.7109375" style="1540" customWidth="1"/>
    <col min="1553" max="1792" width="9" style="1540"/>
    <col min="1793" max="1793" width="28.85546875" style="1540" customWidth="1"/>
    <col min="1794" max="1808" width="8.7109375" style="1540" customWidth="1"/>
    <col min="1809" max="2048" width="9" style="1540"/>
    <col min="2049" max="2049" width="28.85546875" style="1540" customWidth="1"/>
    <col min="2050" max="2064" width="8.7109375" style="1540" customWidth="1"/>
    <col min="2065" max="2304" width="9" style="1540"/>
    <col min="2305" max="2305" width="28.85546875" style="1540" customWidth="1"/>
    <col min="2306" max="2320" width="8.7109375" style="1540" customWidth="1"/>
    <col min="2321" max="2560" width="9" style="1540"/>
    <col min="2561" max="2561" width="28.85546875" style="1540" customWidth="1"/>
    <col min="2562" max="2576" width="8.7109375" style="1540" customWidth="1"/>
    <col min="2577" max="2816" width="9" style="1540"/>
    <col min="2817" max="2817" width="28.85546875" style="1540" customWidth="1"/>
    <col min="2818" max="2832" width="8.7109375" style="1540" customWidth="1"/>
    <col min="2833" max="3072" width="9" style="1540"/>
    <col min="3073" max="3073" width="28.85546875" style="1540" customWidth="1"/>
    <col min="3074" max="3088" width="8.7109375" style="1540" customWidth="1"/>
    <col min="3089" max="3328" width="9" style="1540"/>
    <col min="3329" max="3329" width="28.85546875" style="1540" customWidth="1"/>
    <col min="3330" max="3344" width="8.7109375" style="1540" customWidth="1"/>
    <col min="3345" max="3584" width="9" style="1540"/>
    <col min="3585" max="3585" width="28.85546875" style="1540" customWidth="1"/>
    <col min="3586" max="3600" width="8.7109375" style="1540" customWidth="1"/>
    <col min="3601" max="3840" width="9" style="1540"/>
    <col min="3841" max="3841" width="28.85546875" style="1540" customWidth="1"/>
    <col min="3842" max="3856" width="8.7109375" style="1540" customWidth="1"/>
    <col min="3857" max="4096" width="9" style="1540"/>
    <col min="4097" max="4097" width="28.85546875" style="1540" customWidth="1"/>
    <col min="4098" max="4112" width="8.7109375" style="1540" customWidth="1"/>
    <col min="4113" max="4352" width="9" style="1540"/>
    <col min="4353" max="4353" width="28.85546875" style="1540" customWidth="1"/>
    <col min="4354" max="4368" width="8.7109375" style="1540" customWidth="1"/>
    <col min="4369" max="4608" width="9" style="1540"/>
    <col min="4609" max="4609" width="28.85546875" style="1540" customWidth="1"/>
    <col min="4610" max="4624" width="8.7109375" style="1540" customWidth="1"/>
    <col min="4625" max="4864" width="9" style="1540"/>
    <col min="4865" max="4865" width="28.85546875" style="1540" customWidth="1"/>
    <col min="4866" max="4880" width="8.7109375" style="1540" customWidth="1"/>
    <col min="4881" max="5120" width="9" style="1540"/>
    <col min="5121" max="5121" width="28.85546875" style="1540" customWidth="1"/>
    <col min="5122" max="5136" width="8.7109375" style="1540" customWidth="1"/>
    <col min="5137" max="5376" width="9" style="1540"/>
    <col min="5377" max="5377" width="28.85546875" style="1540" customWidth="1"/>
    <col min="5378" max="5392" width="8.7109375" style="1540" customWidth="1"/>
    <col min="5393" max="5632" width="9" style="1540"/>
    <col min="5633" max="5633" width="28.85546875" style="1540" customWidth="1"/>
    <col min="5634" max="5648" width="8.7109375" style="1540" customWidth="1"/>
    <col min="5649" max="5888" width="9" style="1540"/>
    <col min="5889" max="5889" width="28.85546875" style="1540" customWidth="1"/>
    <col min="5890" max="5904" width="8.7109375" style="1540" customWidth="1"/>
    <col min="5905" max="6144" width="9" style="1540"/>
    <col min="6145" max="6145" width="28.85546875" style="1540" customWidth="1"/>
    <col min="6146" max="6160" width="8.7109375" style="1540" customWidth="1"/>
    <col min="6161" max="6400" width="9" style="1540"/>
    <col min="6401" max="6401" width="28.85546875" style="1540" customWidth="1"/>
    <col min="6402" max="6416" width="8.7109375" style="1540" customWidth="1"/>
    <col min="6417" max="6656" width="9" style="1540"/>
    <col min="6657" max="6657" width="28.85546875" style="1540" customWidth="1"/>
    <col min="6658" max="6672" width="8.7109375" style="1540" customWidth="1"/>
    <col min="6673" max="6912" width="9" style="1540"/>
    <col min="6913" max="6913" width="28.85546875" style="1540" customWidth="1"/>
    <col min="6914" max="6928" width="8.7109375" style="1540" customWidth="1"/>
    <col min="6929" max="7168" width="9" style="1540"/>
    <col min="7169" max="7169" width="28.85546875" style="1540" customWidth="1"/>
    <col min="7170" max="7184" width="8.7109375" style="1540" customWidth="1"/>
    <col min="7185" max="7424" width="9" style="1540"/>
    <col min="7425" max="7425" width="28.85546875" style="1540" customWidth="1"/>
    <col min="7426" max="7440" width="8.7109375" style="1540" customWidth="1"/>
    <col min="7441" max="7680" width="9" style="1540"/>
    <col min="7681" max="7681" width="28.85546875" style="1540" customWidth="1"/>
    <col min="7682" max="7696" width="8.7109375" style="1540" customWidth="1"/>
    <col min="7697" max="7936" width="9" style="1540"/>
    <col min="7937" max="7937" width="28.85546875" style="1540" customWidth="1"/>
    <col min="7938" max="7952" width="8.7109375" style="1540" customWidth="1"/>
    <col min="7953" max="8192" width="9" style="1540"/>
    <col min="8193" max="8193" width="28.85546875" style="1540" customWidth="1"/>
    <col min="8194" max="8208" width="8.7109375" style="1540" customWidth="1"/>
    <col min="8209" max="8448" width="9" style="1540"/>
    <col min="8449" max="8449" width="28.85546875" style="1540" customWidth="1"/>
    <col min="8450" max="8464" width="8.7109375" style="1540" customWidth="1"/>
    <col min="8465" max="8704" width="9" style="1540"/>
    <col min="8705" max="8705" width="28.85546875" style="1540" customWidth="1"/>
    <col min="8706" max="8720" width="8.7109375" style="1540" customWidth="1"/>
    <col min="8721" max="8960" width="9" style="1540"/>
    <col min="8961" max="8961" width="28.85546875" style="1540" customWidth="1"/>
    <col min="8962" max="8976" width="8.7109375" style="1540" customWidth="1"/>
    <col min="8977" max="9216" width="9" style="1540"/>
    <col min="9217" max="9217" width="28.85546875" style="1540" customWidth="1"/>
    <col min="9218" max="9232" width="8.7109375" style="1540" customWidth="1"/>
    <col min="9233" max="9472" width="9" style="1540"/>
    <col min="9473" max="9473" width="28.85546875" style="1540" customWidth="1"/>
    <col min="9474" max="9488" width="8.7109375" style="1540" customWidth="1"/>
    <col min="9489" max="9728" width="9" style="1540"/>
    <col min="9729" max="9729" width="28.85546875" style="1540" customWidth="1"/>
    <col min="9730" max="9744" width="8.7109375" style="1540" customWidth="1"/>
    <col min="9745" max="9984" width="9" style="1540"/>
    <col min="9985" max="9985" width="28.85546875" style="1540" customWidth="1"/>
    <col min="9986" max="10000" width="8.7109375" style="1540" customWidth="1"/>
    <col min="10001" max="10240" width="9" style="1540"/>
    <col min="10241" max="10241" width="28.85546875" style="1540" customWidth="1"/>
    <col min="10242" max="10256" width="8.7109375" style="1540" customWidth="1"/>
    <col min="10257" max="10496" width="9" style="1540"/>
    <col min="10497" max="10497" width="28.85546875" style="1540" customWidth="1"/>
    <col min="10498" max="10512" width="8.7109375" style="1540" customWidth="1"/>
    <col min="10513" max="10752" width="9" style="1540"/>
    <col min="10753" max="10753" width="28.85546875" style="1540" customWidth="1"/>
    <col min="10754" max="10768" width="8.7109375" style="1540" customWidth="1"/>
    <col min="10769" max="11008" width="9" style="1540"/>
    <col min="11009" max="11009" width="28.85546875" style="1540" customWidth="1"/>
    <col min="11010" max="11024" width="8.7109375" style="1540" customWidth="1"/>
    <col min="11025" max="11264" width="9" style="1540"/>
    <col min="11265" max="11265" width="28.85546875" style="1540" customWidth="1"/>
    <col min="11266" max="11280" width="8.7109375" style="1540" customWidth="1"/>
    <col min="11281" max="11520" width="9" style="1540"/>
    <col min="11521" max="11521" width="28.85546875" style="1540" customWidth="1"/>
    <col min="11522" max="11536" width="8.7109375" style="1540" customWidth="1"/>
    <col min="11537" max="11776" width="9" style="1540"/>
    <col min="11777" max="11777" width="28.85546875" style="1540" customWidth="1"/>
    <col min="11778" max="11792" width="8.7109375" style="1540" customWidth="1"/>
    <col min="11793" max="12032" width="9" style="1540"/>
    <col min="12033" max="12033" width="28.85546875" style="1540" customWidth="1"/>
    <col min="12034" max="12048" width="8.7109375" style="1540" customWidth="1"/>
    <col min="12049" max="12288" width="9" style="1540"/>
    <col min="12289" max="12289" width="28.85546875" style="1540" customWidth="1"/>
    <col min="12290" max="12304" width="8.7109375" style="1540" customWidth="1"/>
    <col min="12305" max="12544" width="9" style="1540"/>
    <col min="12545" max="12545" width="28.85546875" style="1540" customWidth="1"/>
    <col min="12546" max="12560" width="8.7109375" style="1540" customWidth="1"/>
    <col min="12561" max="12800" width="9" style="1540"/>
    <col min="12801" max="12801" width="28.85546875" style="1540" customWidth="1"/>
    <col min="12802" max="12816" width="8.7109375" style="1540" customWidth="1"/>
    <col min="12817" max="13056" width="9" style="1540"/>
    <col min="13057" max="13057" width="28.85546875" style="1540" customWidth="1"/>
    <col min="13058" max="13072" width="8.7109375" style="1540" customWidth="1"/>
    <col min="13073" max="13312" width="9" style="1540"/>
    <col min="13313" max="13313" width="28.85546875" style="1540" customWidth="1"/>
    <col min="13314" max="13328" width="8.7109375" style="1540" customWidth="1"/>
    <col min="13329" max="13568" width="9" style="1540"/>
    <col min="13569" max="13569" width="28.85546875" style="1540" customWidth="1"/>
    <col min="13570" max="13584" width="8.7109375" style="1540" customWidth="1"/>
    <col min="13585" max="13824" width="9" style="1540"/>
    <col min="13825" max="13825" width="28.85546875" style="1540" customWidth="1"/>
    <col min="13826" max="13840" width="8.7109375" style="1540" customWidth="1"/>
    <col min="13841" max="14080" width="9" style="1540"/>
    <col min="14081" max="14081" width="28.85546875" style="1540" customWidth="1"/>
    <col min="14082" max="14096" width="8.7109375" style="1540" customWidth="1"/>
    <col min="14097" max="14336" width="9" style="1540"/>
    <col min="14337" max="14337" width="28.85546875" style="1540" customWidth="1"/>
    <col min="14338" max="14352" width="8.7109375" style="1540" customWidth="1"/>
    <col min="14353" max="14592" width="9" style="1540"/>
    <col min="14593" max="14593" width="28.85546875" style="1540" customWidth="1"/>
    <col min="14594" max="14608" width="8.7109375" style="1540" customWidth="1"/>
    <col min="14609" max="14848" width="9" style="1540"/>
    <col min="14849" max="14849" width="28.85546875" style="1540" customWidth="1"/>
    <col min="14850" max="14864" width="8.7109375" style="1540" customWidth="1"/>
    <col min="14865" max="15104" width="9" style="1540"/>
    <col min="15105" max="15105" width="28.85546875" style="1540" customWidth="1"/>
    <col min="15106" max="15120" width="8.7109375" style="1540" customWidth="1"/>
    <col min="15121" max="15360" width="9" style="1540"/>
    <col min="15361" max="15361" width="28.85546875" style="1540" customWidth="1"/>
    <col min="15362" max="15376" width="8.7109375" style="1540" customWidth="1"/>
    <col min="15377" max="15616" width="9" style="1540"/>
    <col min="15617" max="15617" width="28.85546875" style="1540" customWidth="1"/>
    <col min="15618" max="15632" width="8.7109375" style="1540" customWidth="1"/>
    <col min="15633" max="15872" width="9" style="1540"/>
    <col min="15873" max="15873" width="28.85546875" style="1540" customWidth="1"/>
    <col min="15874" max="15888" width="8.7109375" style="1540" customWidth="1"/>
    <col min="15889" max="16128" width="9" style="1540"/>
    <col min="16129" max="16129" width="28.85546875" style="1540" customWidth="1"/>
    <col min="16130" max="16144" width="8.7109375" style="1540" customWidth="1"/>
    <col min="16145" max="16384" width="9" style="1540"/>
  </cols>
  <sheetData>
    <row r="1" spans="1:16" ht="33" customHeight="1">
      <c r="A1" s="2014" t="s">
        <v>1635</v>
      </c>
      <c r="B1" s="2015"/>
      <c r="C1" s="2015"/>
      <c r="D1" s="2015"/>
      <c r="E1" s="2015"/>
      <c r="F1" s="2015"/>
      <c r="G1" s="2015"/>
      <c r="H1" s="2015"/>
      <c r="I1" s="2015"/>
      <c r="J1" s="2015"/>
      <c r="K1" s="2015"/>
      <c r="L1" s="2015"/>
      <c r="M1" s="2015"/>
      <c r="N1" s="2015"/>
      <c r="O1" s="2015"/>
      <c r="P1" s="2015"/>
    </row>
    <row r="2" spans="1:16" ht="33" customHeight="1">
      <c r="A2" s="2016" t="s">
        <v>1636</v>
      </c>
      <c r="B2" s="2017"/>
      <c r="C2" s="2017"/>
      <c r="D2" s="2017"/>
      <c r="E2" s="2017"/>
      <c r="F2" s="2017"/>
      <c r="G2" s="2017"/>
      <c r="H2" s="2017"/>
      <c r="I2" s="2017"/>
      <c r="J2" s="2017"/>
      <c r="K2" s="2017"/>
      <c r="L2" s="2017"/>
      <c r="M2" s="2017"/>
      <c r="N2" s="2017"/>
      <c r="O2" s="2017"/>
      <c r="P2" s="2017"/>
    </row>
    <row r="3" spans="1:16" ht="33" customHeight="1">
      <c r="A3" s="1524" t="s">
        <v>1506</v>
      </c>
      <c r="B3" s="1524"/>
      <c r="C3" s="1524"/>
      <c r="D3" s="1524"/>
      <c r="E3" s="1532"/>
      <c r="F3" s="1526"/>
      <c r="G3" s="1526"/>
      <c r="I3" s="1541"/>
      <c r="J3" s="1541"/>
      <c r="K3" s="1541"/>
      <c r="L3" s="1541"/>
      <c r="M3" s="1541"/>
      <c r="N3" s="1541"/>
      <c r="O3" s="1541"/>
      <c r="P3" s="1527" t="s">
        <v>1507</v>
      </c>
    </row>
    <row r="4" spans="1:16" ht="36">
      <c r="A4" s="1542" t="s">
        <v>1508</v>
      </c>
      <c r="B4" s="2018">
        <v>1436</v>
      </c>
      <c r="C4" s="2018"/>
      <c r="D4" s="2018"/>
      <c r="E4" s="2018"/>
      <c r="F4" s="2018"/>
      <c r="G4" s="2018">
        <v>1437</v>
      </c>
      <c r="H4" s="2018"/>
      <c r="I4" s="2018"/>
      <c r="J4" s="2018"/>
      <c r="K4" s="2018"/>
      <c r="L4" s="2018">
        <v>1438</v>
      </c>
      <c r="M4" s="2018"/>
      <c r="N4" s="2018"/>
      <c r="O4" s="2018"/>
      <c r="P4" s="2018"/>
    </row>
    <row r="5" spans="1:16" ht="31.5">
      <c r="A5" s="1543" t="s">
        <v>1509</v>
      </c>
      <c r="B5" s="1544" t="s">
        <v>5</v>
      </c>
      <c r="C5" s="1544" t="s">
        <v>43</v>
      </c>
      <c r="D5" s="1544" t="s">
        <v>1492</v>
      </c>
      <c r="E5" s="1544" t="s">
        <v>1510</v>
      </c>
      <c r="F5" s="1544" t="s">
        <v>60</v>
      </c>
      <c r="G5" s="1544" t="s">
        <v>5</v>
      </c>
      <c r="H5" s="1544" t="s">
        <v>43</v>
      </c>
      <c r="I5" s="1544" t="s">
        <v>1492</v>
      </c>
      <c r="J5" s="1544" t="s">
        <v>1510</v>
      </c>
      <c r="K5" s="1544" t="s">
        <v>60</v>
      </c>
      <c r="L5" s="1544" t="s">
        <v>5</v>
      </c>
      <c r="M5" s="1544" t="s">
        <v>43</v>
      </c>
      <c r="N5" s="1544" t="s">
        <v>1492</v>
      </c>
      <c r="O5" s="1544" t="s">
        <v>1510</v>
      </c>
      <c r="P5" s="1544" t="s">
        <v>60</v>
      </c>
    </row>
    <row r="6" spans="1:16" ht="69" customHeight="1">
      <c r="A6" s="1545" t="s">
        <v>1511</v>
      </c>
      <c r="B6" s="1546" t="s">
        <v>6</v>
      </c>
      <c r="C6" s="1546" t="s">
        <v>1491</v>
      </c>
      <c r="D6" s="1546" t="s">
        <v>1493</v>
      </c>
      <c r="E6" s="1547" t="s">
        <v>1495</v>
      </c>
      <c r="F6" s="1548" t="s">
        <v>39</v>
      </c>
      <c r="G6" s="1546" t="s">
        <v>6</v>
      </c>
      <c r="H6" s="1546" t="s">
        <v>1491</v>
      </c>
      <c r="I6" s="1546" t="s">
        <v>1493</v>
      </c>
      <c r="J6" s="1547" t="s">
        <v>1495</v>
      </c>
      <c r="K6" s="1548" t="s">
        <v>39</v>
      </c>
      <c r="L6" s="1546" t="s">
        <v>6</v>
      </c>
      <c r="M6" s="1546" t="s">
        <v>1491</v>
      </c>
      <c r="N6" s="1546" t="s">
        <v>1493</v>
      </c>
      <c r="O6" s="1547" t="s">
        <v>1495</v>
      </c>
      <c r="P6" s="1548" t="s">
        <v>39</v>
      </c>
    </row>
    <row r="7" spans="1:16" ht="36.75">
      <c r="A7" s="1542" t="s">
        <v>1512</v>
      </c>
      <c r="B7" s="1549">
        <v>427</v>
      </c>
      <c r="C7" s="1549">
        <v>139</v>
      </c>
      <c r="D7" s="1549">
        <v>0</v>
      </c>
      <c r="E7" s="1549">
        <v>0</v>
      </c>
      <c r="F7" s="1549">
        <f>SUM(B7:E7)</f>
        <v>566</v>
      </c>
      <c r="G7" s="1549">
        <v>366</v>
      </c>
      <c r="H7" s="1549">
        <v>100</v>
      </c>
      <c r="I7" s="1549">
        <v>0</v>
      </c>
      <c r="J7" s="1549">
        <v>0</v>
      </c>
      <c r="K7" s="1549">
        <f>SUM(G7:J7)</f>
        <v>466</v>
      </c>
      <c r="L7" s="1549">
        <v>521</v>
      </c>
      <c r="M7" s="1549">
        <v>127</v>
      </c>
      <c r="N7" s="1549">
        <v>0</v>
      </c>
      <c r="O7" s="1549">
        <v>0</v>
      </c>
      <c r="P7" s="1549">
        <f>SUM(L7:O7)</f>
        <v>648</v>
      </c>
    </row>
    <row r="8" spans="1:16" ht="36.75">
      <c r="A8" s="1542" t="s">
        <v>1513</v>
      </c>
      <c r="B8" s="1549">
        <v>20</v>
      </c>
      <c r="C8" s="1549">
        <v>6</v>
      </c>
      <c r="D8" s="1549">
        <v>0</v>
      </c>
      <c r="E8" s="1549">
        <v>0</v>
      </c>
      <c r="F8" s="1549">
        <f>SUM(B8:E8)</f>
        <v>26</v>
      </c>
      <c r="G8" s="1549">
        <v>36</v>
      </c>
      <c r="H8" s="1549">
        <v>8</v>
      </c>
      <c r="I8" s="1549">
        <v>0</v>
      </c>
      <c r="J8" s="1549">
        <v>0</v>
      </c>
      <c r="K8" s="1549">
        <f>SUM(G8:J8)</f>
        <v>44</v>
      </c>
      <c r="L8" s="1549">
        <v>31</v>
      </c>
      <c r="M8" s="1549">
        <v>5</v>
      </c>
      <c r="N8" s="1549">
        <v>0</v>
      </c>
      <c r="O8" s="1549">
        <v>0</v>
      </c>
      <c r="P8" s="1549">
        <f>SUM(L8:O8)</f>
        <v>36</v>
      </c>
    </row>
    <row r="9" spans="1:16" ht="36.75">
      <c r="A9" s="1542" t="s">
        <v>1514</v>
      </c>
      <c r="B9" s="1549">
        <v>1974</v>
      </c>
      <c r="C9" s="1549">
        <v>1518</v>
      </c>
      <c r="D9" s="1549">
        <v>19</v>
      </c>
      <c r="E9" s="1549">
        <v>26</v>
      </c>
      <c r="F9" s="1549">
        <f>SUM(B9:E9)</f>
        <v>3537</v>
      </c>
      <c r="G9" s="1549">
        <v>1258</v>
      </c>
      <c r="H9" s="1549">
        <v>734</v>
      </c>
      <c r="I9" s="1549">
        <v>104</v>
      </c>
      <c r="J9" s="1549">
        <v>8</v>
      </c>
      <c r="K9" s="1549">
        <f>SUM(G9:J9)</f>
        <v>2104</v>
      </c>
      <c r="L9" s="1549">
        <v>1775</v>
      </c>
      <c r="M9" s="1549">
        <v>701</v>
      </c>
      <c r="N9" s="1549">
        <v>64</v>
      </c>
      <c r="O9" s="1549">
        <v>21</v>
      </c>
      <c r="P9" s="1549">
        <f>SUM(L9:O9)</f>
        <v>2561</v>
      </c>
    </row>
    <row r="10" spans="1:16" ht="36.75">
      <c r="A10" s="1542" t="s">
        <v>1515</v>
      </c>
      <c r="B10" s="1549">
        <v>73</v>
      </c>
      <c r="C10" s="1549">
        <v>0</v>
      </c>
      <c r="D10" s="1549">
        <v>0</v>
      </c>
      <c r="E10" s="1549">
        <v>0</v>
      </c>
      <c r="F10" s="1549">
        <f>SUM(B10:E10)</f>
        <v>73</v>
      </c>
      <c r="G10" s="1549">
        <v>14</v>
      </c>
      <c r="H10" s="1549">
        <v>0</v>
      </c>
      <c r="I10" s="1549">
        <v>12</v>
      </c>
      <c r="J10" s="1549">
        <v>0</v>
      </c>
      <c r="K10" s="1549">
        <f>SUM(G10:J10)</f>
        <v>26</v>
      </c>
      <c r="L10" s="1549">
        <v>208</v>
      </c>
      <c r="M10" s="1549">
        <v>0</v>
      </c>
      <c r="N10" s="1549">
        <v>3</v>
      </c>
      <c r="O10" s="1549">
        <v>3</v>
      </c>
      <c r="P10" s="1549">
        <f>SUM(L10:O10)</f>
        <v>214</v>
      </c>
    </row>
    <row r="11" spans="1:16" ht="36.75">
      <c r="A11" s="1542" t="s">
        <v>1516</v>
      </c>
      <c r="B11" s="1549">
        <v>0</v>
      </c>
      <c r="C11" s="1549">
        <v>3</v>
      </c>
      <c r="D11" s="1549">
        <v>4</v>
      </c>
      <c r="E11" s="1549">
        <v>5</v>
      </c>
      <c r="F11" s="1549">
        <f>SUM(B11:E11)</f>
        <v>12</v>
      </c>
      <c r="G11" s="1549">
        <v>0</v>
      </c>
      <c r="H11" s="1549">
        <v>0</v>
      </c>
      <c r="I11" s="1549">
        <v>3</v>
      </c>
      <c r="J11" s="1549">
        <v>0</v>
      </c>
      <c r="K11" s="1549">
        <f>SUM(G11:J11)</f>
        <v>3</v>
      </c>
      <c r="L11" s="1549">
        <v>18</v>
      </c>
      <c r="M11" s="1549">
        <v>0</v>
      </c>
      <c r="N11" s="1549">
        <v>2</v>
      </c>
      <c r="O11" s="1549">
        <v>2</v>
      </c>
      <c r="P11" s="1549">
        <f>SUM(L11:O11)</f>
        <v>22</v>
      </c>
    </row>
    <row r="12" spans="1:16" ht="29.25" customHeight="1">
      <c r="A12" s="2011" t="s">
        <v>1623</v>
      </c>
      <c r="B12" s="2012"/>
      <c r="G12" s="1539"/>
      <c r="H12" s="1529"/>
      <c r="L12" s="2013" t="s">
        <v>1624</v>
      </c>
      <c r="M12" s="2013"/>
      <c r="N12" s="2013"/>
      <c r="O12" s="2013"/>
      <c r="P12" s="2013"/>
    </row>
  </sheetData>
  <mergeCells count="7">
    <mergeCell ref="A12:B12"/>
    <mergeCell ref="L12:P12"/>
    <mergeCell ref="A1:P1"/>
    <mergeCell ref="A2:P2"/>
    <mergeCell ref="B4:F4"/>
    <mergeCell ref="G4:K4"/>
    <mergeCell ref="L4:P4"/>
  </mergeCells>
  <pageMargins left="0.7" right="0.7" top="0.75" bottom="0.75" header="0.3" footer="0.3"/>
  <pageSetup paperSize="9" scale="77" orientation="landscape" r:id="rId1"/>
  <colBreaks count="1" manualBreakCount="1">
    <brk id="16" max="10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rgb="FF00B050"/>
  </sheetPr>
  <dimension ref="A1:H16"/>
  <sheetViews>
    <sheetView rightToLeft="1" view="pageBreakPreview" zoomScaleNormal="100" zoomScaleSheetLayoutView="100" workbookViewId="0">
      <selection activeCell="F12" sqref="F12:F13"/>
    </sheetView>
  </sheetViews>
  <sheetFormatPr defaultRowHeight="33" customHeight="1"/>
  <cols>
    <col min="1" max="1" width="28.140625" style="1525" customWidth="1"/>
    <col min="2" max="256" width="9" style="1525"/>
    <col min="257" max="257" width="28.140625" style="1525" customWidth="1"/>
    <col min="258" max="512" width="9" style="1525"/>
    <col min="513" max="513" width="28.140625" style="1525" customWidth="1"/>
    <col min="514" max="768" width="9" style="1525"/>
    <col min="769" max="769" width="28.140625" style="1525" customWidth="1"/>
    <col min="770" max="1024" width="9" style="1525"/>
    <col min="1025" max="1025" width="28.140625" style="1525" customWidth="1"/>
    <col min="1026" max="1280" width="9" style="1525"/>
    <col min="1281" max="1281" width="28.140625" style="1525" customWidth="1"/>
    <col min="1282" max="1536" width="9" style="1525"/>
    <col min="1537" max="1537" width="28.140625" style="1525" customWidth="1"/>
    <col min="1538" max="1792" width="9" style="1525"/>
    <col min="1793" max="1793" width="28.140625" style="1525" customWidth="1"/>
    <col min="1794" max="2048" width="9" style="1525"/>
    <col min="2049" max="2049" width="28.140625" style="1525" customWidth="1"/>
    <col min="2050" max="2304" width="9" style="1525"/>
    <col min="2305" max="2305" width="28.140625" style="1525" customWidth="1"/>
    <col min="2306" max="2560" width="9" style="1525"/>
    <col min="2561" max="2561" width="28.140625" style="1525" customWidth="1"/>
    <col min="2562" max="2816" width="9" style="1525"/>
    <col min="2817" max="2817" width="28.140625" style="1525" customWidth="1"/>
    <col min="2818" max="3072" width="9" style="1525"/>
    <col min="3073" max="3073" width="28.140625" style="1525" customWidth="1"/>
    <col min="3074" max="3328" width="9" style="1525"/>
    <col min="3329" max="3329" width="28.140625" style="1525" customWidth="1"/>
    <col min="3330" max="3584" width="9" style="1525"/>
    <col min="3585" max="3585" width="28.140625" style="1525" customWidth="1"/>
    <col min="3586" max="3840" width="9" style="1525"/>
    <col min="3841" max="3841" width="28.140625" style="1525" customWidth="1"/>
    <col min="3842" max="4096" width="9" style="1525"/>
    <col min="4097" max="4097" width="28.140625" style="1525" customWidth="1"/>
    <col min="4098" max="4352" width="9" style="1525"/>
    <col min="4353" max="4353" width="28.140625" style="1525" customWidth="1"/>
    <col min="4354" max="4608" width="9" style="1525"/>
    <col min="4609" max="4609" width="28.140625" style="1525" customWidth="1"/>
    <col min="4610" max="4864" width="9" style="1525"/>
    <col min="4865" max="4865" width="28.140625" style="1525" customWidth="1"/>
    <col min="4866" max="5120" width="9" style="1525"/>
    <col min="5121" max="5121" width="28.140625" style="1525" customWidth="1"/>
    <col min="5122" max="5376" width="9" style="1525"/>
    <col min="5377" max="5377" width="28.140625" style="1525" customWidth="1"/>
    <col min="5378" max="5632" width="9" style="1525"/>
    <col min="5633" max="5633" width="28.140625" style="1525" customWidth="1"/>
    <col min="5634" max="5888" width="9" style="1525"/>
    <col min="5889" max="5889" width="28.140625" style="1525" customWidth="1"/>
    <col min="5890" max="6144" width="9" style="1525"/>
    <col min="6145" max="6145" width="28.140625" style="1525" customWidth="1"/>
    <col min="6146" max="6400" width="9" style="1525"/>
    <col min="6401" max="6401" width="28.140625" style="1525" customWidth="1"/>
    <col min="6402" max="6656" width="9" style="1525"/>
    <col min="6657" max="6657" width="28.140625" style="1525" customWidth="1"/>
    <col min="6658" max="6912" width="9" style="1525"/>
    <col min="6913" max="6913" width="28.140625" style="1525" customWidth="1"/>
    <col min="6914" max="7168" width="9" style="1525"/>
    <col min="7169" max="7169" width="28.140625" style="1525" customWidth="1"/>
    <col min="7170" max="7424" width="9" style="1525"/>
    <col min="7425" max="7425" width="28.140625" style="1525" customWidth="1"/>
    <col min="7426" max="7680" width="9" style="1525"/>
    <col min="7681" max="7681" width="28.140625" style="1525" customWidth="1"/>
    <col min="7682" max="7936" width="9" style="1525"/>
    <col min="7937" max="7937" width="28.140625" style="1525" customWidth="1"/>
    <col min="7938" max="8192" width="9" style="1525"/>
    <col min="8193" max="8193" width="28.140625" style="1525" customWidth="1"/>
    <col min="8194" max="8448" width="9" style="1525"/>
    <col min="8449" max="8449" width="28.140625" style="1525" customWidth="1"/>
    <col min="8450" max="8704" width="9" style="1525"/>
    <col min="8705" max="8705" width="28.140625" style="1525" customWidth="1"/>
    <col min="8706" max="8960" width="9" style="1525"/>
    <col min="8961" max="8961" width="28.140625" style="1525" customWidth="1"/>
    <col min="8962" max="9216" width="9" style="1525"/>
    <col min="9217" max="9217" width="28.140625" style="1525" customWidth="1"/>
    <col min="9218" max="9472" width="9" style="1525"/>
    <col min="9473" max="9473" width="28.140625" style="1525" customWidth="1"/>
    <col min="9474" max="9728" width="9" style="1525"/>
    <col min="9729" max="9729" width="28.140625" style="1525" customWidth="1"/>
    <col min="9730" max="9984" width="9" style="1525"/>
    <col min="9985" max="9985" width="28.140625" style="1525" customWidth="1"/>
    <col min="9986" max="10240" width="9" style="1525"/>
    <col min="10241" max="10241" width="28.140625" style="1525" customWidth="1"/>
    <col min="10242" max="10496" width="9" style="1525"/>
    <col min="10497" max="10497" width="28.140625" style="1525" customWidth="1"/>
    <col min="10498" max="10752" width="9" style="1525"/>
    <col min="10753" max="10753" width="28.140625" style="1525" customWidth="1"/>
    <col min="10754" max="11008" width="9" style="1525"/>
    <col min="11009" max="11009" width="28.140625" style="1525" customWidth="1"/>
    <col min="11010" max="11264" width="9" style="1525"/>
    <col min="11265" max="11265" width="28.140625" style="1525" customWidth="1"/>
    <col min="11266" max="11520" width="9" style="1525"/>
    <col min="11521" max="11521" width="28.140625" style="1525" customWidth="1"/>
    <col min="11522" max="11776" width="9" style="1525"/>
    <col min="11777" max="11777" width="28.140625" style="1525" customWidth="1"/>
    <col min="11778" max="12032" width="9" style="1525"/>
    <col min="12033" max="12033" width="28.140625" style="1525" customWidth="1"/>
    <col min="12034" max="12288" width="9" style="1525"/>
    <col min="12289" max="12289" width="28.140625" style="1525" customWidth="1"/>
    <col min="12290" max="12544" width="9" style="1525"/>
    <col min="12545" max="12545" width="28.140625" style="1525" customWidth="1"/>
    <col min="12546" max="12800" width="9" style="1525"/>
    <col min="12801" max="12801" width="28.140625" style="1525" customWidth="1"/>
    <col min="12802" max="13056" width="9" style="1525"/>
    <col min="13057" max="13057" width="28.140625" style="1525" customWidth="1"/>
    <col min="13058" max="13312" width="9" style="1525"/>
    <col min="13313" max="13313" width="28.140625" style="1525" customWidth="1"/>
    <col min="13314" max="13568" width="9" style="1525"/>
    <col min="13569" max="13569" width="28.140625" style="1525" customWidth="1"/>
    <col min="13570" max="13824" width="9" style="1525"/>
    <col min="13825" max="13825" width="28.140625" style="1525" customWidth="1"/>
    <col min="13826" max="14080" width="9" style="1525"/>
    <col min="14081" max="14081" width="28.140625" style="1525" customWidth="1"/>
    <col min="14082" max="14336" width="9" style="1525"/>
    <col min="14337" max="14337" width="28.140625" style="1525" customWidth="1"/>
    <col min="14338" max="14592" width="9" style="1525"/>
    <col min="14593" max="14593" width="28.140625" style="1525" customWidth="1"/>
    <col min="14594" max="14848" width="9" style="1525"/>
    <col min="14849" max="14849" width="28.140625" style="1525" customWidth="1"/>
    <col min="14850" max="15104" width="9" style="1525"/>
    <col min="15105" max="15105" width="28.140625" style="1525" customWidth="1"/>
    <col min="15106" max="15360" width="9" style="1525"/>
    <col min="15361" max="15361" width="28.140625" style="1525" customWidth="1"/>
    <col min="15362" max="15616" width="9" style="1525"/>
    <col min="15617" max="15617" width="28.140625" style="1525" customWidth="1"/>
    <col min="15618" max="15872" width="9" style="1525"/>
    <col min="15873" max="15873" width="28.140625" style="1525" customWidth="1"/>
    <col min="15874" max="16128" width="9" style="1525"/>
    <col min="16129" max="16129" width="28.140625" style="1525" customWidth="1"/>
    <col min="16130" max="16384" width="9" style="1525"/>
  </cols>
  <sheetData>
    <row r="1" spans="1:8" ht="33" customHeight="1">
      <c r="A1" s="2003" t="s">
        <v>1637</v>
      </c>
      <c r="B1" s="2003"/>
      <c r="C1" s="2003"/>
      <c r="D1" s="2003"/>
      <c r="E1" s="2003"/>
      <c r="F1" s="2003"/>
    </row>
    <row r="2" spans="1:8" ht="33" customHeight="1">
      <c r="A2" s="2004" t="s">
        <v>1638</v>
      </c>
      <c r="B2" s="2004"/>
      <c r="C2" s="2004"/>
      <c r="D2" s="2004"/>
      <c r="E2" s="2004"/>
      <c r="F2" s="2004"/>
    </row>
    <row r="3" spans="1:8" ht="33" customHeight="1">
      <c r="A3" s="1530" t="s">
        <v>1517</v>
      </c>
      <c r="B3" s="1530"/>
      <c r="C3" s="1530"/>
      <c r="D3" s="1530"/>
      <c r="E3" s="1531"/>
      <c r="F3" s="1534" t="s">
        <v>1518</v>
      </c>
      <c r="G3" s="1535"/>
    </row>
    <row r="4" spans="1:8" ht="33" customHeight="1">
      <c r="A4" s="1536" t="s">
        <v>40</v>
      </c>
      <c r="B4" s="2005" t="s">
        <v>126</v>
      </c>
      <c r="C4" s="2006"/>
      <c r="D4" s="2007" t="s">
        <v>56</v>
      </c>
      <c r="E4" s="2007"/>
      <c r="F4" s="2008"/>
      <c r="G4" s="1550"/>
    </row>
    <row r="5" spans="1:8" ht="33" customHeight="1">
      <c r="A5" s="1538" t="s">
        <v>41</v>
      </c>
      <c r="B5" s="1667">
        <v>1434</v>
      </c>
      <c r="C5" s="1667">
        <v>1435</v>
      </c>
      <c r="D5" s="1667">
        <v>1436</v>
      </c>
      <c r="E5" s="1667">
        <v>1437</v>
      </c>
      <c r="F5" s="1667">
        <v>1438</v>
      </c>
    </row>
    <row r="6" spans="1:8" ht="21" customHeight="1">
      <c r="A6" s="1536" t="s">
        <v>5</v>
      </c>
      <c r="B6" s="1582">
        <v>510</v>
      </c>
      <c r="C6" s="1582">
        <v>528</v>
      </c>
      <c r="D6" s="1582">
        <v>751</v>
      </c>
      <c r="E6" s="2019">
        <v>385</v>
      </c>
      <c r="F6" s="2019">
        <v>929</v>
      </c>
    </row>
    <row r="7" spans="1:8" ht="21" customHeight="1">
      <c r="A7" s="1538" t="s">
        <v>6</v>
      </c>
      <c r="B7" s="1583"/>
      <c r="C7" s="1583"/>
      <c r="D7" s="1583"/>
      <c r="E7" s="2020"/>
      <c r="F7" s="2020"/>
    </row>
    <row r="8" spans="1:8" ht="21" customHeight="1">
      <c r="A8" s="1536" t="s">
        <v>43</v>
      </c>
      <c r="B8" s="1582">
        <v>121</v>
      </c>
      <c r="C8" s="1582">
        <v>135</v>
      </c>
      <c r="D8" s="1582">
        <v>185</v>
      </c>
      <c r="E8" s="2019">
        <v>146</v>
      </c>
      <c r="F8" s="2019">
        <v>192</v>
      </c>
    </row>
    <row r="9" spans="1:8" ht="21" customHeight="1">
      <c r="A9" s="1538" t="s">
        <v>1491</v>
      </c>
      <c r="B9" s="1583"/>
      <c r="C9" s="1583"/>
      <c r="D9" s="1583"/>
      <c r="E9" s="2020"/>
      <c r="F9" s="2020"/>
    </row>
    <row r="10" spans="1:8" ht="21" customHeight="1">
      <c r="A10" s="1536" t="s">
        <v>1492</v>
      </c>
      <c r="B10" s="1582">
        <v>50</v>
      </c>
      <c r="C10" s="1582">
        <v>57</v>
      </c>
      <c r="D10" s="1582">
        <v>2909</v>
      </c>
      <c r="E10" s="2019">
        <v>90</v>
      </c>
      <c r="F10" s="2019">
        <v>152</v>
      </c>
    </row>
    <row r="11" spans="1:8" ht="21" customHeight="1">
      <c r="A11" s="1538" t="s">
        <v>1493</v>
      </c>
      <c r="B11" s="1583"/>
      <c r="C11" s="1583"/>
      <c r="D11" s="1583"/>
      <c r="E11" s="2020"/>
      <c r="F11" s="2020"/>
    </row>
    <row r="12" spans="1:8" ht="21" customHeight="1">
      <c r="A12" s="1536" t="s">
        <v>1494</v>
      </c>
      <c r="B12" s="1582">
        <v>30</v>
      </c>
      <c r="C12" s="1582">
        <v>38</v>
      </c>
      <c r="D12" s="1582">
        <v>116</v>
      </c>
      <c r="E12" s="2019">
        <v>22</v>
      </c>
      <c r="F12" s="2019">
        <v>75</v>
      </c>
    </row>
    <row r="13" spans="1:8" ht="21" customHeight="1">
      <c r="A13" s="1538" t="s">
        <v>1495</v>
      </c>
      <c r="B13" s="1583"/>
      <c r="C13" s="1583"/>
      <c r="D13" s="1583"/>
      <c r="E13" s="2020"/>
      <c r="F13" s="2020"/>
    </row>
    <row r="14" spans="1:8" ht="21" customHeight="1">
      <c r="A14" s="1536" t="s">
        <v>60</v>
      </c>
      <c r="B14" s="1582">
        <f>SUM(B6:B12)</f>
        <v>711</v>
      </c>
      <c r="C14" s="1582">
        <f>SUM(C6:C12)</f>
        <v>758</v>
      </c>
      <c r="D14" s="1582">
        <f>SUM(D6:D12)</f>
        <v>3961</v>
      </c>
      <c r="E14" s="2019">
        <f>SUM(E6:E12)</f>
        <v>643</v>
      </c>
      <c r="F14" s="2019">
        <f>SUM(F6:F12)</f>
        <v>1348</v>
      </c>
    </row>
    <row r="15" spans="1:8" ht="21" customHeight="1">
      <c r="A15" s="1538" t="s">
        <v>39</v>
      </c>
      <c r="B15" s="1583"/>
      <c r="C15" s="1583"/>
      <c r="D15" s="1583"/>
      <c r="E15" s="2020"/>
      <c r="F15" s="2020"/>
    </row>
    <row r="16" spans="1:8" ht="33" customHeight="1">
      <c r="A16" s="2011" t="s">
        <v>1623</v>
      </c>
      <c r="B16" s="2012"/>
      <c r="C16" s="2013" t="s">
        <v>1624</v>
      </c>
      <c r="D16" s="2013"/>
      <c r="E16" s="2013"/>
      <c r="F16" s="2013"/>
      <c r="G16" s="1528"/>
      <c r="H16" s="1529"/>
    </row>
  </sheetData>
  <mergeCells count="16">
    <mergeCell ref="E14:E15"/>
    <mergeCell ref="F14:F15"/>
    <mergeCell ref="A16:B16"/>
    <mergeCell ref="C16:F16"/>
    <mergeCell ref="E8:E9"/>
    <mergeCell ref="F8:F9"/>
    <mergeCell ref="E10:E11"/>
    <mergeCell ref="F10:F11"/>
    <mergeCell ref="E12:E13"/>
    <mergeCell ref="F12:F13"/>
    <mergeCell ref="A1:F1"/>
    <mergeCell ref="A2:F2"/>
    <mergeCell ref="B4:C4"/>
    <mergeCell ref="D4:F4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rgb="FF00B050"/>
  </sheetPr>
  <dimension ref="A1:H18"/>
  <sheetViews>
    <sheetView rightToLeft="1" view="pageBreakPreview" zoomScale="60" zoomScaleNormal="100" workbookViewId="0">
      <selection activeCell="F12" sqref="F12"/>
    </sheetView>
  </sheetViews>
  <sheetFormatPr defaultRowHeight="33" customHeight="1"/>
  <cols>
    <col min="1" max="1" width="28.140625" style="1532" customWidth="1"/>
    <col min="2" max="256" width="9" style="1532"/>
    <col min="257" max="257" width="28.140625" style="1532" customWidth="1"/>
    <col min="258" max="512" width="9" style="1532"/>
    <col min="513" max="513" width="28.140625" style="1532" customWidth="1"/>
    <col min="514" max="768" width="9" style="1532"/>
    <col min="769" max="769" width="28.140625" style="1532" customWidth="1"/>
    <col min="770" max="1024" width="9" style="1532"/>
    <col min="1025" max="1025" width="28.140625" style="1532" customWidth="1"/>
    <col min="1026" max="1280" width="9" style="1532"/>
    <col min="1281" max="1281" width="28.140625" style="1532" customWidth="1"/>
    <col min="1282" max="1536" width="9" style="1532"/>
    <col min="1537" max="1537" width="28.140625" style="1532" customWidth="1"/>
    <col min="1538" max="1792" width="9" style="1532"/>
    <col min="1793" max="1793" width="28.140625" style="1532" customWidth="1"/>
    <col min="1794" max="2048" width="9" style="1532"/>
    <col min="2049" max="2049" width="28.140625" style="1532" customWidth="1"/>
    <col min="2050" max="2304" width="9" style="1532"/>
    <col min="2305" max="2305" width="28.140625" style="1532" customWidth="1"/>
    <col min="2306" max="2560" width="9" style="1532"/>
    <col min="2561" max="2561" width="28.140625" style="1532" customWidth="1"/>
    <col min="2562" max="2816" width="9" style="1532"/>
    <col min="2817" max="2817" width="28.140625" style="1532" customWidth="1"/>
    <col min="2818" max="3072" width="9" style="1532"/>
    <col min="3073" max="3073" width="28.140625" style="1532" customWidth="1"/>
    <col min="3074" max="3328" width="9" style="1532"/>
    <col min="3329" max="3329" width="28.140625" style="1532" customWidth="1"/>
    <col min="3330" max="3584" width="9" style="1532"/>
    <col min="3585" max="3585" width="28.140625" style="1532" customWidth="1"/>
    <col min="3586" max="3840" width="9" style="1532"/>
    <col min="3841" max="3841" width="28.140625" style="1532" customWidth="1"/>
    <col min="3842" max="4096" width="9" style="1532"/>
    <col min="4097" max="4097" width="28.140625" style="1532" customWidth="1"/>
    <col min="4098" max="4352" width="9" style="1532"/>
    <col min="4353" max="4353" width="28.140625" style="1532" customWidth="1"/>
    <col min="4354" max="4608" width="9" style="1532"/>
    <col min="4609" max="4609" width="28.140625" style="1532" customWidth="1"/>
    <col min="4610" max="4864" width="9" style="1532"/>
    <col min="4865" max="4865" width="28.140625" style="1532" customWidth="1"/>
    <col min="4866" max="5120" width="9" style="1532"/>
    <col min="5121" max="5121" width="28.140625" style="1532" customWidth="1"/>
    <col min="5122" max="5376" width="9" style="1532"/>
    <col min="5377" max="5377" width="28.140625" style="1532" customWidth="1"/>
    <col min="5378" max="5632" width="9" style="1532"/>
    <col min="5633" max="5633" width="28.140625" style="1532" customWidth="1"/>
    <col min="5634" max="5888" width="9" style="1532"/>
    <col min="5889" max="5889" width="28.140625" style="1532" customWidth="1"/>
    <col min="5890" max="6144" width="9" style="1532"/>
    <col min="6145" max="6145" width="28.140625" style="1532" customWidth="1"/>
    <col min="6146" max="6400" width="9" style="1532"/>
    <col min="6401" max="6401" width="28.140625" style="1532" customWidth="1"/>
    <col min="6402" max="6656" width="9" style="1532"/>
    <col min="6657" max="6657" width="28.140625" style="1532" customWidth="1"/>
    <col min="6658" max="6912" width="9" style="1532"/>
    <col min="6913" max="6913" width="28.140625" style="1532" customWidth="1"/>
    <col min="6914" max="7168" width="9" style="1532"/>
    <col min="7169" max="7169" width="28.140625" style="1532" customWidth="1"/>
    <col min="7170" max="7424" width="9" style="1532"/>
    <col min="7425" max="7425" width="28.140625" style="1532" customWidth="1"/>
    <col min="7426" max="7680" width="9" style="1532"/>
    <col min="7681" max="7681" width="28.140625" style="1532" customWidth="1"/>
    <col min="7682" max="7936" width="9" style="1532"/>
    <col min="7937" max="7937" width="28.140625" style="1532" customWidth="1"/>
    <col min="7938" max="8192" width="9" style="1532"/>
    <col min="8193" max="8193" width="28.140625" style="1532" customWidth="1"/>
    <col min="8194" max="8448" width="9" style="1532"/>
    <col min="8449" max="8449" width="28.140625" style="1532" customWidth="1"/>
    <col min="8450" max="8704" width="9" style="1532"/>
    <col min="8705" max="8705" width="28.140625" style="1532" customWidth="1"/>
    <col min="8706" max="8960" width="9" style="1532"/>
    <col min="8961" max="8961" width="28.140625" style="1532" customWidth="1"/>
    <col min="8962" max="9216" width="9" style="1532"/>
    <col min="9217" max="9217" width="28.140625" style="1532" customWidth="1"/>
    <col min="9218" max="9472" width="9" style="1532"/>
    <col min="9473" max="9473" width="28.140625" style="1532" customWidth="1"/>
    <col min="9474" max="9728" width="9" style="1532"/>
    <col min="9729" max="9729" width="28.140625" style="1532" customWidth="1"/>
    <col min="9730" max="9984" width="9" style="1532"/>
    <col min="9985" max="9985" width="28.140625" style="1532" customWidth="1"/>
    <col min="9986" max="10240" width="9" style="1532"/>
    <col min="10241" max="10241" width="28.140625" style="1532" customWidth="1"/>
    <col min="10242" max="10496" width="9" style="1532"/>
    <col min="10497" max="10497" width="28.140625" style="1532" customWidth="1"/>
    <col min="10498" max="10752" width="9" style="1532"/>
    <col min="10753" max="10753" width="28.140625" style="1532" customWidth="1"/>
    <col min="10754" max="11008" width="9" style="1532"/>
    <col min="11009" max="11009" width="28.140625" style="1532" customWidth="1"/>
    <col min="11010" max="11264" width="9" style="1532"/>
    <col min="11265" max="11265" width="28.140625" style="1532" customWidth="1"/>
    <col min="11266" max="11520" width="9" style="1532"/>
    <col min="11521" max="11521" width="28.140625" style="1532" customWidth="1"/>
    <col min="11522" max="11776" width="9" style="1532"/>
    <col min="11777" max="11777" width="28.140625" style="1532" customWidth="1"/>
    <col min="11778" max="12032" width="9" style="1532"/>
    <col min="12033" max="12033" width="28.140625" style="1532" customWidth="1"/>
    <col min="12034" max="12288" width="9" style="1532"/>
    <col min="12289" max="12289" width="28.140625" style="1532" customWidth="1"/>
    <col min="12290" max="12544" width="9" style="1532"/>
    <col min="12545" max="12545" width="28.140625" style="1532" customWidth="1"/>
    <col min="12546" max="12800" width="9" style="1532"/>
    <col min="12801" max="12801" width="28.140625" style="1532" customWidth="1"/>
    <col min="12802" max="13056" width="9" style="1532"/>
    <col min="13057" max="13057" width="28.140625" style="1532" customWidth="1"/>
    <col min="13058" max="13312" width="9" style="1532"/>
    <col min="13313" max="13313" width="28.140625" style="1532" customWidth="1"/>
    <col min="13314" max="13568" width="9" style="1532"/>
    <col min="13569" max="13569" width="28.140625" style="1532" customWidth="1"/>
    <col min="13570" max="13824" width="9" style="1532"/>
    <col min="13825" max="13825" width="28.140625" style="1532" customWidth="1"/>
    <col min="13826" max="14080" width="9" style="1532"/>
    <col min="14081" max="14081" width="28.140625" style="1532" customWidth="1"/>
    <col min="14082" max="14336" width="9" style="1532"/>
    <col min="14337" max="14337" width="28.140625" style="1532" customWidth="1"/>
    <col min="14338" max="14592" width="9" style="1532"/>
    <col min="14593" max="14593" width="28.140625" style="1532" customWidth="1"/>
    <col min="14594" max="14848" width="9" style="1532"/>
    <col min="14849" max="14849" width="28.140625" style="1532" customWidth="1"/>
    <col min="14850" max="15104" width="9" style="1532"/>
    <col min="15105" max="15105" width="28.140625" style="1532" customWidth="1"/>
    <col min="15106" max="15360" width="9" style="1532"/>
    <col min="15361" max="15361" width="28.140625" style="1532" customWidth="1"/>
    <col min="15362" max="15616" width="9" style="1532"/>
    <col min="15617" max="15617" width="28.140625" style="1532" customWidth="1"/>
    <col min="15618" max="15872" width="9" style="1532"/>
    <col min="15873" max="15873" width="28.140625" style="1532" customWidth="1"/>
    <col min="15874" max="16128" width="9" style="1532"/>
    <col min="16129" max="16129" width="28.140625" style="1532" customWidth="1"/>
    <col min="16130" max="16384" width="9" style="1532"/>
  </cols>
  <sheetData>
    <row r="1" spans="1:8" ht="33" customHeight="1">
      <c r="A1" s="2003" t="s">
        <v>1639</v>
      </c>
      <c r="B1" s="2003"/>
      <c r="C1" s="2003"/>
      <c r="D1" s="2003"/>
      <c r="E1" s="2003"/>
      <c r="F1" s="2003"/>
    </row>
    <row r="2" spans="1:8" ht="33" customHeight="1">
      <c r="A2" s="2004" t="s">
        <v>1640</v>
      </c>
      <c r="B2" s="2004"/>
      <c r="C2" s="2004"/>
      <c r="D2" s="2004"/>
      <c r="E2" s="2004"/>
      <c r="F2" s="2004"/>
    </row>
    <row r="3" spans="1:8" ht="33" customHeight="1">
      <c r="A3" s="1524" t="s">
        <v>1641</v>
      </c>
      <c r="B3" s="1524"/>
      <c r="C3" s="1524"/>
      <c r="D3" s="1524"/>
      <c r="F3" s="1527" t="s">
        <v>1642</v>
      </c>
      <c r="G3" s="1535"/>
    </row>
    <row r="4" spans="1:8" ht="41.1" customHeight="1">
      <c r="A4" s="1522" t="s">
        <v>1643</v>
      </c>
      <c r="B4" s="2021" t="s">
        <v>1644</v>
      </c>
      <c r="C4" s="2022"/>
      <c r="D4" s="2023" t="s">
        <v>1645</v>
      </c>
      <c r="E4" s="2021"/>
      <c r="F4" s="1522" t="s">
        <v>1646</v>
      </c>
      <c r="G4" s="1537"/>
    </row>
    <row r="5" spans="1:8" ht="33" customHeight="1">
      <c r="A5" s="2024" t="s">
        <v>214</v>
      </c>
      <c r="B5" s="2025" t="s">
        <v>1647</v>
      </c>
      <c r="C5" s="2023"/>
      <c r="D5" s="2026" t="s">
        <v>1648</v>
      </c>
      <c r="E5" s="2021"/>
      <c r="F5" s="2024" t="s">
        <v>39</v>
      </c>
    </row>
    <row r="6" spans="1:8" ht="33" customHeight="1">
      <c r="A6" s="2020"/>
      <c r="B6" s="1523" t="s">
        <v>106</v>
      </c>
      <c r="C6" s="1523" t="s">
        <v>107</v>
      </c>
      <c r="D6" s="1523" t="s">
        <v>106</v>
      </c>
      <c r="E6" s="1523" t="s">
        <v>107</v>
      </c>
      <c r="F6" s="2020"/>
    </row>
    <row r="7" spans="1:8" ht="33" customHeight="1">
      <c r="A7" s="1668" t="s">
        <v>1649</v>
      </c>
      <c r="B7" s="1669">
        <v>15</v>
      </c>
      <c r="C7" s="1669">
        <v>4</v>
      </c>
      <c r="D7" s="1669">
        <v>1</v>
      </c>
      <c r="E7" s="1669">
        <v>2</v>
      </c>
      <c r="F7" s="1669">
        <f t="shared" ref="F7:F12" si="0">SUM(B7:E7)</f>
        <v>22</v>
      </c>
    </row>
    <row r="8" spans="1:8" ht="33" customHeight="1">
      <c r="A8" s="1668" t="s">
        <v>215</v>
      </c>
      <c r="B8" s="1669">
        <v>18</v>
      </c>
      <c r="C8" s="1669">
        <v>1</v>
      </c>
      <c r="D8" s="1669">
        <v>5</v>
      </c>
      <c r="E8" s="1669">
        <v>0</v>
      </c>
      <c r="F8" s="1669">
        <f t="shared" si="0"/>
        <v>24</v>
      </c>
    </row>
    <row r="9" spans="1:8" ht="33" customHeight="1">
      <c r="A9" s="1668" t="s">
        <v>1650</v>
      </c>
      <c r="B9" s="1669">
        <v>36</v>
      </c>
      <c r="C9" s="1669">
        <v>7</v>
      </c>
      <c r="D9" s="1669">
        <v>13</v>
      </c>
      <c r="E9" s="1669">
        <v>9</v>
      </c>
      <c r="F9" s="1669">
        <f t="shared" si="0"/>
        <v>65</v>
      </c>
    </row>
    <row r="10" spans="1:8" ht="33" customHeight="1">
      <c r="A10" s="1668" t="s">
        <v>1651</v>
      </c>
      <c r="B10" s="1669">
        <v>281</v>
      </c>
      <c r="C10" s="1669">
        <v>119</v>
      </c>
      <c r="D10" s="1669">
        <v>105</v>
      </c>
      <c r="E10" s="1669">
        <v>103</v>
      </c>
      <c r="F10" s="1669">
        <f t="shared" si="0"/>
        <v>608</v>
      </c>
    </row>
    <row r="11" spans="1:8" ht="33" customHeight="1">
      <c r="A11" s="1668" t="s">
        <v>1652</v>
      </c>
      <c r="B11" s="1669">
        <v>327</v>
      </c>
      <c r="C11" s="1669">
        <v>158</v>
      </c>
      <c r="D11" s="1669">
        <v>104</v>
      </c>
      <c r="E11" s="1669">
        <v>40</v>
      </c>
      <c r="F11" s="1669">
        <f t="shared" si="0"/>
        <v>629</v>
      </c>
    </row>
    <row r="12" spans="1:8" ht="33" hidden="1" customHeight="1">
      <c r="A12" s="1670" t="s">
        <v>1653</v>
      </c>
      <c r="B12" s="1669"/>
      <c r="C12" s="1669"/>
      <c r="D12" s="1669"/>
      <c r="E12" s="1669"/>
      <c r="F12" s="1669">
        <f t="shared" si="0"/>
        <v>0</v>
      </c>
    </row>
    <row r="13" spans="1:8" ht="33" customHeight="1">
      <c r="A13" s="1670" t="s">
        <v>105</v>
      </c>
      <c r="B13" s="1669">
        <f>SUM(B7:B12)</f>
        <v>677</v>
      </c>
      <c r="C13" s="1669">
        <f>SUM(C7:C12)</f>
        <v>289</v>
      </c>
      <c r="D13" s="1669">
        <f>SUM(D7:D12)</f>
        <v>228</v>
      </c>
      <c r="E13" s="1669">
        <f>SUM(E7:E12)</f>
        <v>154</v>
      </c>
      <c r="F13" s="1669">
        <f>SUM(F7:F12)</f>
        <v>1348</v>
      </c>
    </row>
    <row r="14" spans="1:8" ht="33" customHeight="1">
      <c r="A14" s="2011" t="s">
        <v>1623</v>
      </c>
      <c r="B14" s="2012"/>
      <c r="C14" s="2013" t="s">
        <v>1624</v>
      </c>
      <c r="D14" s="2013"/>
      <c r="E14" s="2013"/>
      <c r="F14" s="2013"/>
      <c r="G14" s="1539"/>
      <c r="H14" s="1529"/>
    </row>
    <row r="15" spans="1:8" ht="33" customHeight="1">
      <c r="A15" s="1671"/>
    </row>
    <row r="16" spans="1:8" ht="33" customHeight="1">
      <c r="A16" s="1671"/>
    </row>
    <row r="17" spans="1:1" ht="33" customHeight="1">
      <c r="A17" s="1671"/>
    </row>
    <row r="18" spans="1:1" ht="33" customHeight="1">
      <c r="A18" s="1671"/>
    </row>
  </sheetData>
  <mergeCells count="10">
    <mergeCell ref="A14:B14"/>
    <mergeCell ref="C14:F14"/>
    <mergeCell ref="A1:F1"/>
    <mergeCell ref="A2:F2"/>
    <mergeCell ref="B4:C4"/>
    <mergeCell ref="D4:E4"/>
    <mergeCell ref="A5:A6"/>
    <mergeCell ref="B5:C5"/>
    <mergeCell ref="D5:E5"/>
    <mergeCell ref="F5:F6"/>
  </mergeCell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00B050"/>
  </sheetPr>
  <dimension ref="A1:H18"/>
  <sheetViews>
    <sheetView rightToLeft="1" view="pageBreakPreview" zoomScale="80" zoomScaleNormal="100" zoomScaleSheetLayoutView="80" workbookViewId="0">
      <selection activeCell="F12" sqref="F12"/>
    </sheetView>
  </sheetViews>
  <sheetFormatPr defaultRowHeight="33" customHeight="1"/>
  <cols>
    <col min="1" max="1" width="28.140625" style="1525" customWidth="1"/>
    <col min="2" max="256" width="9" style="1525"/>
    <col min="257" max="257" width="28.140625" style="1525" customWidth="1"/>
    <col min="258" max="512" width="9" style="1525"/>
    <col min="513" max="513" width="28.140625" style="1525" customWidth="1"/>
    <col min="514" max="768" width="9" style="1525"/>
    <col min="769" max="769" width="28.140625" style="1525" customWidth="1"/>
    <col min="770" max="1024" width="9" style="1525"/>
    <col min="1025" max="1025" width="28.140625" style="1525" customWidth="1"/>
    <col min="1026" max="1280" width="9" style="1525"/>
    <col min="1281" max="1281" width="28.140625" style="1525" customWidth="1"/>
    <col min="1282" max="1536" width="9" style="1525"/>
    <col min="1537" max="1537" width="28.140625" style="1525" customWidth="1"/>
    <col min="1538" max="1792" width="9" style="1525"/>
    <col min="1793" max="1793" width="28.140625" style="1525" customWidth="1"/>
    <col min="1794" max="2048" width="9" style="1525"/>
    <col min="2049" max="2049" width="28.140625" style="1525" customWidth="1"/>
    <col min="2050" max="2304" width="9" style="1525"/>
    <col min="2305" max="2305" width="28.140625" style="1525" customWidth="1"/>
    <col min="2306" max="2560" width="9" style="1525"/>
    <col min="2561" max="2561" width="28.140625" style="1525" customWidth="1"/>
    <col min="2562" max="2816" width="9" style="1525"/>
    <col min="2817" max="2817" width="28.140625" style="1525" customWidth="1"/>
    <col min="2818" max="3072" width="9" style="1525"/>
    <col min="3073" max="3073" width="28.140625" style="1525" customWidth="1"/>
    <col min="3074" max="3328" width="9" style="1525"/>
    <col min="3329" max="3329" width="28.140625" style="1525" customWidth="1"/>
    <col min="3330" max="3584" width="9" style="1525"/>
    <col min="3585" max="3585" width="28.140625" style="1525" customWidth="1"/>
    <col min="3586" max="3840" width="9" style="1525"/>
    <col min="3841" max="3841" width="28.140625" style="1525" customWidth="1"/>
    <col min="3842" max="4096" width="9" style="1525"/>
    <col min="4097" max="4097" width="28.140625" style="1525" customWidth="1"/>
    <col min="4098" max="4352" width="9" style="1525"/>
    <col min="4353" max="4353" width="28.140625" style="1525" customWidth="1"/>
    <col min="4354" max="4608" width="9" style="1525"/>
    <col min="4609" max="4609" width="28.140625" style="1525" customWidth="1"/>
    <col min="4610" max="4864" width="9" style="1525"/>
    <col min="4865" max="4865" width="28.140625" style="1525" customWidth="1"/>
    <col min="4866" max="5120" width="9" style="1525"/>
    <col min="5121" max="5121" width="28.140625" style="1525" customWidth="1"/>
    <col min="5122" max="5376" width="9" style="1525"/>
    <col min="5377" max="5377" width="28.140625" style="1525" customWidth="1"/>
    <col min="5378" max="5632" width="9" style="1525"/>
    <col min="5633" max="5633" width="28.140625" style="1525" customWidth="1"/>
    <col min="5634" max="5888" width="9" style="1525"/>
    <col min="5889" max="5889" width="28.140625" style="1525" customWidth="1"/>
    <col min="5890" max="6144" width="9" style="1525"/>
    <col min="6145" max="6145" width="28.140625" style="1525" customWidth="1"/>
    <col min="6146" max="6400" width="9" style="1525"/>
    <col min="6401" max="6401" width="28.140625" style="1525" customWidth="1"/>
    <col min="6402" max="6656" width="9" style="1525"/>
    <col min="6657" max="6657" width="28.140625" style="1525" customWidth="1"/>
    <col min="6658" max="6912" width="9" style="1525"/>
    <col min="6913" max="6913" width="28.140625" style="1525" customWidth="1"/>
    <col min="6914" max="7168" width="9" style="1525"/>
    <col min="7169" max="7169" width="28.140625" style="1525" customWidth="1"/>
    <col min="7170" max="7424" width="9" style="1525"/>
    <col min="7425" max="7425" width="28.140625" style="1525" customWidth="1"/>
    <col min="7426" max="7680" width="9" style="1525"/>
    <col min="7681" max="7681" width="28.140625" style="1525" customWidth="1"/>
    <col min="7682" max="7936" width="9" style="1525"/>
    <col min="7937" max="7937" width="28.140625" style="1525" customWidth="1"/>
    <col min="7938" max="8192" width="9" style="1525"/>
    <col min="8193" max="8193" width="28.140625" style="1525" customWidth="1"/>
    <col min="8194" max="8448" width="9" style="1525"/>
    <col min="8449" max="8449" width="28.140625" style="1525" customWidth="1"/>
    <col min="8450" max="8704" width="9" style="1525"/>
    <col min="8705" max="8705" width="28.140625" style="1525" customWidth="1"/>
    <col min="8706" max="8960" width="9" style="1525"/>
    <col min="8961" max="8961" width="28.140625" style="1525" customWidth="1"/>
    <col min="8962" max="9216" width="9" style="1525"/>
    <col min="9217" max="9217" width="28.140625" style="1525" customWidth="1"/>
    <col min="9218" max="9472" width="9" style="1525"/>
    <col min="9473" max="9473" width="28.140625" style="1525" customWidth="1"/>
    <col min="9474" max="9728" width="9" style="1525"/>
    <col min="9729" max="9729" width="28.140625" style="1525" customWidth="1"/>
    <col min="9730" max="9984" width="9" style="1525"/>
    <col min="9985" max="9985" width="28.140625" style="1525" customWidth="1"/>
    <col min="9986" max="10240" width="9" style="1525"/>
    <col min="10241" max="10241" width="28.140625" style="1525" customWidth="1"/>
    <col min="10242" max="10496" width="9" style="1525"/>
    <col min="10497" max="10497" width="28.140625" style="1525" customWidth="1"/>
    <col min="10498" max="10752" width="9" style="1525"/>
    <col min="10753" max="10753" width="28.140625" style="1525" customWidth="1"/>
    <col min="10754" max="11008" width="9" style="1525"/>
    <col min="11009" max="11009" width="28.140625" style="1525" customWidth="1"/>
    <col min="11010" max="11264" width="9" style="1525"/>
    <col min="11265" max="11265" width="28.140625" style="1525" customWidth="1"/>
    <col min="11266" max="11520" width="9" style="1525"/>
    <col min="11521" max="11521" width="28.140625" style="1525" customWidth="1"/>
    <col min="11522" max="11776" width="9" style="1525"/>
    <col min="11777" max="11777" width="28.140625" style="1525" customWidth="1"/>
    <col min="11778" max="12032" width="9" style="1525"/>
    <col min="12033" max="12033" width="28.140625" style="1525" customWidth="1"/>
    <col min="12034" max="12288" width="9" style="1525"/>
    <col min="12289" max="12289" width="28.140625" style="1525" customWidth="1"/>
    <col min="12290" max="12544" width="9" style="1525"/>
    <col min="12545" max="12545" width="28.140625" style="1525" customWidth="1"/>
    <col min="12546" max="12800" width="9" style="1525"/>
    <col min="12801" max="12801" width="28.140625" style="1525" customWidth="1"/>
    <col min="12802" max="13056" width="9" style="1525"/>
    <col min="13057" max="13057" width="28.140625" style="1525" customWidth="1"/>
    <col min="13058" max="13312" width="9" style="1525"/>
    <col min="13313" max="13313" width="28.140625" style="1525" customWidth="1"/>
    <col min="13314" max="13568" width="9" style="1525"/>
    <col min="13569" max="13569" width="28.140625" style="1525" customWidth="1"/>
    <col min="13570" max="13824" width="9" style="1525"/>
    <col min="13825" max="13825" width="28.140625" style="1525" customWidth="1"/>
    <col min="13826" max="14080" width="9" style="1525"/>
    <col min="14081" max="14081" width="28.140625" style="1525" customWidth="1"/>
    <col min="14082" max="14336" width="9" style="1525"/>
    <col min="14337" max="14337" width="28.140625" style="1525" customWidth="1"/>
    <col min="14338" max="14592" width="9" style="1525"/>
    <col min="14593" max="14593" width="28.140625" style="1525" customWidth="1"/>
    <col min="14594" max="14848" width="9" style="1525"/>
    <col min="14849" max="14849" width="28.140625" style="1525" customWidth="1"/>
    <col min="14850" max="15104" width="9" style="1525"/>
    <col min="15105" max="15105" width="28.140625" style="1525" customWidth="1"/>
    <col min="15106" max="15360" width="9" style="1525"/>
    <col min="15361" max="15361" width="28.140625" style="1525" customWidth="1"/>
    <col min="15362" max="15616" width="9" style="1525"/>
    <col min="15617" max="15617" width="28.140625" style="1525" customWidth="1"/>
    <col min="15618" max="15872" width="9" style="1525"/>
    <col min="15873" max="15873" width="28.140625" style="1525" customWidth="1"/>
    <col min="15874" max="16128" width="9" style="1525"/>
    <col min="16129" max="16129" width="28.140625" style="1525" customWidth="1"/>
    <col min="16130" max="16384" width="9" style="1525"/>
  </cols>
  <sheetData>
    <row r="1" spans="1:8" ht="33" customHeight="1">
      <c r="A1" s="2003" t="s">
        <v>1654</v>
      </c>
      <c r="B1" s="2003"/>
      <c r="C1" s="2003"/>
      <c r="D1" s="2003"/>
      <c r="E1" s="2003"/>
      <c r="F1" s="2003"/>
    </row>
    <row r="2" spans="1:8" ht="33" customHeight="1">
      <c r="A2" s="2027" t="s">
        <v>1655</v>
      </c>
      <c r="B2" s="2027"/>
      <c r="C2" s="2027"/>
      <c r="D2" s="2027"/>
      <c r="E2" s="2027"/>
      <c r="F2" s="2027"/>
    </row>
    <row r="3" spans="1:8" ht="33" customHeight="1">
      <c r="A3" s="1524" t="s">
        <v>1656</v>
      </c>
      <c r="B3" s="1524"/>
      <c r="C3" s="1524"/>
      <c r="D3" s="1524"/>
      <c r="F3" s="1527" t="s">
        <v>1657</v>
      </c>
      <c r="G3" s="1535"/>
    </row>
    <row r="4" spans="1:8" ht="41.1" customHeight="1">
      <c r="A4" s="1522" t="s">
        <v>1643</v>
      </c>
      <c r="B4" s="2021" t="s">
        <v>1658</v>
      </c>
      <c r="C4" s="2022"/>
      <c r="D4" s="2023" t="s">
        <v>1659</v>
      </c>
      <c r="E4" s="2021"/>
      <c r="F4" s="1522" t="s">
        <v>1646</v>
      </c>
      <c r="G4" s="1550"/>
    </row>
    <row r="5" spans="1:8" ht="33" customHeight="1">
      <c r="A5" s="2024" t="s">
        <v>214</v>
      </c>
      <c r="B5" s="2025" t="s">
        <v>1660</v>
      </c>
      <c r="C5" s="2023"/>
      <c r="D5" s="2026" t="s">
        <v>1661</v>
      </c>
      <c r="E5" s="2021"/>
      <c r="F5" s="2024" t="s">
        <v>39</v>
      </c>
    </row>
    <row r="6" spans="1:8" ht="33" customHeight="1">
      <c r="A6" s="2020"/>
      <c r="B6" s="1523" t="s">
        <v>106</v>
      </c>
      <c r="C6" s="1523" t="s">
        <v>107</v>
      </c>
      <c r="D6" s="1523" t="s">
        <v>106</v>
      </c>
      <c r="E6" s="1523" t="s">
        <v>107</v>
      </c>
      <c r="F6" s="2020"/>
    </row>
    <row r="7" spans="1:8" ht="33" customHeight="1">
      <c r="A7" s="1668" t="s">
        <v>1649</v>
      </c>
      <c r="B7" s="1669">
        <v>12</v>
      </c>
      <c r="C7" s="1669">
        <v>5</v>
      </c>
      <c r="D7" s="1669">
        <v>4</v>
      </c>
      <c r="E7" s="1669">
        <v>1</v>
      </c>
      <c r="F7" s="1669">
        <f t="shared" ref="F7:F12" si="0">SUM(B7:E7)</f>
        <v>22</v>
      </c>
    </row>
    <row r="8" spans="1:8" ht="33" customHeight="1">
      <c r="A8" s="1668" t="s">
        <v>215</v>
      </c>
      <c r="B8" s="1669">
        <v>8</v>
      </c>
      <c r="C8" s="1669">
        <v>1</v>
      </c>
      <c r="D8" s="1669">
        <v>15</v>
      </c>
      <c r="E8" s="1669">
        <v>0</v>
      </c>
      <c r="F8" s="1669">
        <f t="shared" si="0"/>
        <v>24</v>
      </c>
    </row>
    <row r="9" spans="1:8" ht="33" customHeight="1">
      <c r="A9" s="1668" t="s">
        <v>1650</v>
      </c>
      <c r="B9" s="1669">
        <v>35</v>
      </c>
      <c r="C9" s="1669">
        <v>15</v>
      </c>
      <c r="D9" s="1669">
        <v>14</v>
      </c>
      <c r="E9" s="1669">
        <v>1</v>
      </c>
      <c r="F9" s="1669">
        <f t="shared" si="0"/>
        <v>65</v>
      </c>
    </row>
    <row r="10" spans="1:8" ht="33" customHeight="1">
      <c r="A10" s="1668" t="s">
        <v>1651</v>
      </c>
      <c r="B10" s="1669">
        <v>372</v>
      </c>
      <c r="C10" s="1669">
        <v>216</v>
      </c>
      <c r="D10" s="1669">
        <v>14</v>
      </c>
      <c r="E10" s="1669">
        <v>6</v>
      </c>
      <c r="F10" s="1669">
        <f t="shared" si="0"/>
        <v>608</v>
      </c>
    </row>
    <row r="11" spans="1:8" ht="33" customHeight="1">
      <c r="A11" s="1668" t="s">
        <v>1652</v>
      </c>
      <c r="B11" s="1669">
        <v>392</v>
      </c>
      <c r="C11" s="1669">
        <v>181</v>
      </c>
      <c r="D11" s="1669">
        <v>39</v>
      </c>
      <c r="E11" s="1669">
        <v>17</v>
      </c>
      <c r="F11" s="1669">
        <f t="shared" si="0"/>
        <v>629</v>
      </c>
    </row>
    <row r="12" spans="1:8" ht="33" hidden="1" customHeight="1">
      <c r="A12" s="1670" t="s">
        <v>1653</v>
      </c>
      <c r="B12" s="1669"/>
      <c r="C12" s="1669"/>
      <c r="D12" s="1669"/>
      <c r="E12" s="1669"/>
      <c r="F12" s="1669">
        <f t="shared" si="0"/>
        <v>0</v>
      </c>
    </row>
    <row r="13" spans="1:8" ht="33" customHeight="1">
      <c r="A13" s="1670" t="s">
        <v>105</v>
      </c>
      <c r="B13" s="1669">
        <f>SUM(B7:B12)</f>
        <v>819</v>
      </c>
      <c r="C13" s="1669">
        <f>SUM(C7:C12)</f>
        <v>418</v>
      </c>
      <c r="D13" s="1669">
        <f>SUM(D7:D12)</f>
        <v>86</v>
      </c>
      <c r="E13" s="1669">
        <f>SUM(E7:E12)</f>
        <v>25</v>
      </c>
      <c r="F13" s="1669">
        <f>SUM(F7:F12)</f>
        <v>1348</v>
      </c>
    </row>
    <row r="14" spans="1:8" ht="33" customHeight="1">
      <c r="A14" s="2011" t="s">
        <v>1623</v>
      </c>
      <c r="B14" s="2012"/>
      <c r="C14" s="2013" t="s">
        <v>1624</v>
      </c>
      <c r="D14" s="2013"/>
      <c r="E14" s="2013"/>
      <c r="F14" s="2013"/>
      <c r="G14" s="1528"/>
      <c r="H14" s="1529"/>
    </row>
    <row r="15" spans="1:8" ht="33" customHeight="1">
      <c r="A15" s="1672"/>
    </row>
    <row r="16" spans="1:8" ht="33" customHeight="1">
      <c r="A16" s="1672"/>
    </row>
    <row r="17" spans="1:1" ht="33" customHeight="1">
      <c r="A17" s="1672"/>
    </row>
    <row r="18" spans="1:1" ht="33" customHeight="1">
      <c r="A18" s="1672"/>
    </row>
  </sheetData>
  <mergeCells count="10">
    <mergeCell ref="A14:B14"/>
    <mergeCell ref="C14:F14"/>
    <mergeCell ref="A1:F1"/>
    <mergeCell ref="A2:F2"/>
    <mergeCell ref="B4:C4"/>
    <mergeCell ref="D4:E4"/>
    <mergeCell ref="A5:A6"/>
    <mergeCell ref="B5:C5"/>
    <mergeCell ref="D5:E5"/>
    <mergeCell ref="F5:F6"/>
  </mergeCell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rgb="FF00B050"/>
  </sheetPr>
  <dimension ref="A1:H48"/>
  <sheetViews>
    <sheetView showGridLines="0" rightToLeft="1" view="pageBreakPreview" zoomScale="60" zoomScaleNormal="100" workbookViewId="0">
      <selection activeCell="F12" sqref="F12"/>
    </sheetView>
  </sheetViews>
  <sheetFormatPr defaultRowHeight="15"/>
  <cols>
    <col min="1" max="1" width="63.85546875" style="1654" customWidth="1"/>
    <col min="2" max="3" width="20" style="1654" customWidth="1"/>
    <col min="4" max="256" width="9" style="1654"/>
    <col min="257" max="257" width="63.85546875" style="1654" customWidth="1"/>
    <col min="258" max="259" width="20" style="1654" customWidth="1"/>
    <col min="260" max="512" width="9" style="1654"/>
    <col min="513" max="513" width="63.85546875" style="1654" customWidth="1"/>
    <col min="514" max="515" width="20" style="1654" customWidth="1"/>
    <col min="516" max="768" width="9" style="1654"/>
    <col min="769" max="769" width="63.85546875" style="1654" customWidth="1"/>
    <col min="770" max="771" width="20" style="1654" customWidth="1"/>
    <col min="772" max="1024" width="9" style="1654"/>
    <col min="1025" max="1025" width="63.85546875" style="1654" customWidth="1"/>
    <col min="1026" max="1027" width="20" style="1654" customWidth="1"/>
    <col min="1028" max="1280" width="9" style="1654"/>
    <col min="1281" max="1281" width="63.85546875" style="1654" customWidth="1"/>
    <col min="1282" max="1283" width="20" style="1654" customWidth="1"/>
    <col min="1284" max="1536" width="9" style="1654"/>
    <col min="1537" max="1537" width="63.85546875" style="1654" customWidth="1"/>
    <col min="1538" max="1539" width="20" style="1654" customWidth="1"/>
    <col min="1540" max="1792" width="9" style="1654"/>
    <col min="1793" max="1793" width="63.85546875" style="1654" customWidth="1"/>
    <col min="1794" max="1795" width="20" style="1654" customWidth="1"/>
    <col min="1796" max="2048" width="9" style="1654"/>
    <col min="2049" max="2049" width="63.85546875" style="1654" customWidth="1"/>
    <col min="2050" max="2051" width="20" style="1654" customWidth="1"/>
    <col min="2052" max="2304" width="9" style="1654"/>
    <col min="2305" max="2305" width="63.85546875" style="1654" customWidth="1"/>
    <col min="2306" max="2307" width="20" style="1654" customWidth="1"/>
    <col min="2308" max="2560" width="9" style="1654"/>
    <col min="2561" max="2561" width="63.85546875" style="1654" customWidth="1"/>
    <col min="2562" max="2563" width="20" style="1654" customWidth="1"/>
    <col min="2564" max="2816" width="9" style="1654"/>
    <col min="2817" max="2817" width="63.85546875" style="1654" customWidth="1"/>
    <col min="2818" max="2819" width="20" style="1654" customWidth="1"/>
    <col min="2820" max="3072" width="9" style="1654"/>
    <col min="3073" max="3073" width="63.85546875" style="1654" customWidth="1"/>
    <col min="3074" max="3075" width="20" style="1654" customWidth="1"/>
    <col min="3076" max="3328" width="9" style="1654"/>
    <col min="3329" max="3329" width="63.85546875" style="1654" customWidth="1"/>
    <col min="3330" max="3331" width="20" style="1654" customWidth="1"/>
    <col min="3332" max="3584" width="9" style="1654"/>
    <col min="3585" max="3585" width="63.85546875" style="1654" customWidth="1"/>
    <col min="3586" max="3587" width="20" style="1654" customWidth="1"/>
    <col min="3588" max="3840" width="9" style="1654"/>
    <col min="3841" max="3841" width="63.85546875" style="1654" customWidth="1"/>
    <col min="3842" max="3843" width="20" style="1654" customWidth="1"/>
    <col min="3844" max="4096" width="9" style="1654"/>
    <col min="4097" max="4097" width="63.85546875" style="1654" customWidth="1"/>
    <col min="4098" max="4099" width="20" style="1654" customWidth="1"/>
    <col min="4100" max="4352" width="9" style="1654"/>
    <col min="4353" max="4353" width="63.85546875" style="1654" customWidth="1"/>
    <col min="4354" max="4355" width="20" style="1654" customWidth="1"/>
    <col min="4356" max="4608" width="9" style="1654"/>
    <col min="4609" max="4609" width="63.85546875" style="1654" customWidth="1"/>
    <col min="4610" max="4611" width="20" style="1654" customWidth="1"/>
    <col min="4612" max="4864" width="9" style="1654"/>
    <col min="4865" max="4865" width="63.85546875" style="1654" customWidth="1"/>
    <col min="4866" max="4867" width="20" style="1654" customWidth="1"/>
    <col min="4868" max="5120" width="9" style="1654"/>
    <col min="5121" max="5121" width="63.85546875" style="1654" customWidth="1"/>
    <col min="5122" max="5123" width="20" style="1654" customWidth="1"/>
    <col min="5124" max="5376" width="9" style="1654"/>
    <col min="5377" max="5377" width="63.85546875" style="1654" customWidth="1"/>
    <col min="5378" max="5379" width="20" style="1654" customWidth="1"/>
    <col min="5380" max="5632" width="9" style="1654"/>
    <col min="5633" max="5633" width="63.85546875" style="1654" customWidth="1"/>
    <col min="5634" max="5635" width="20" style="1654" customWidth="1"/>
    <col min="5636" max="5888" width="9" style="1654"/>
    <col min="5889" max="5889" width="63.85546875" style="1654" customWidth="1"/>
    <col min="5890" max="5891" width="20" style="1654" customWidth="1"/>
    <col min="5892" max="6144" width="9" style="1654"/>
    <col min="6145" max="6145" width="63.85546875" style="1654" customWidth="1"/>
    <col min="6146" max="6147" width="20" style="1654" customWidth="1"/>
    <col min="6148" max="6400" width="9" style="1654"/>
    <col min="6401" max="6401" width="63.85546875" style="1654" customWidth="1"/>
    <col min="6402" max="6403" width="20" style="1654" customWidth="1"/>
    <col min="6404" max="6656" width="9" style="1654"/>
    <col min="6657" max="6657" width="63.85546875" style="1654" customWidth="1"/>
    <col min="6658" max="6659" width="20" style="1654" customWidth="1"/>
    <col min="6660" max="6912" width="9" style="1654"/>
    <col min="6913" max="6913" width="63.85546875" style="1654" customWidth="1"/>
    <col min="6914" max="6915" width="20" style="1654" customWidth="1"/>
    <col min="6916" max="7168" width="9" style="1654"/>
    <col min="7169" max="7169" width="63.85546875" style="1654" customWidth="1"/>
    <col min="7170" max="7171" width="20" style="1654" customWidth="1"/>
    <col min="7172" max="7424" width="9" style="1654"/>
    <col min="7425" max="7425" width="63.85546875" style="1654" customWidth="1"/>
    <col min="7426" max="7427" width="20" style="1654" customWidth="1"/>
    <col min="7428" max="7680" width="9" style="1654"/>
    <col min="7681" max="7681" width="63.85546875" style="1654" customWidth="1"/>
    <col min="7682" max="7683" width="20" style="1654" customWidth="1"/>
    <col min="7684" max="7936" width="9" style="1654"/>
    <col min="7937" max="7937" width="63.85546875" style="1654" customWidth="1"/>
    <col min="7938" max="7939" width="20" style="1654" customWidth="1"/>
    <col min="7940" max="8192" width="9" style="1654"/>
    <col min="8193" max="8193" width="63.85546875" style="1654" customWidth="1"/>
    <col min="8194" max="8195" width="20" style="1654" customWidth="1"/>
    <col min="8196" max="8448" width="9" style="1654"/>
    <col min="8449" max="8449" width="63.85546875" style="1654" customWidth="1"/>
    <col min="8450" max="8451" width="20" style="1654" customWidth="1"/>
    <col min="8452" max="8704" width="9" style="1654"/>
    <col min="8705" max="8705" width="63.85546875" style="1654" customWidth="1"/>
    <col min="8706" max="8707" width="20" style="1654" customWidth="1"/>
    <col min="8708" max="8960" width="9" style="1654"/>
    <col min="8961" max="8961" width="63.85546875" style="1654" customWidth="1"/>
    <col min="8962" max="8963" width="20" style="1654" customWidth="1"/>
    <col min="8964" max="9216" width="9" style="1654"/>
    <col min="9217" max="9217" width="63.85546875" style="1654" customWidth="1"/>
    <col min="9218" max="9219" width="20" style="1654" customWidth="1"/>
    <col min="9220" max="9472" width="9" style="1654"/>
    <col min="9473" max="9473" width="63.85546875" style="1654" customWidth="1"/>
    <col min="9474" max="9475" width="20" style="1654" customWidth="1"/>
    <col min="9476" max="9728" width="9" style="1654"/>
    <col min="9729" max="9729" width="63.85546875" style="1654" customWidth="1"/>
    <col min="9730" max="9731" width="20" style="1654" customWidth="1"/>
    <col min="9732" max="9984" width="9" style="1654"/>
    <col min="9985" max="9985" width="63.85546875" style="1654" customWidth="1"/>
    <col min="9986" max="9987" width="20" style="1654" customWidth="1"/>
    <col min="9988" max="10240" width="9" style="1654"/>
    <col min="10241" max="10241" width="63.85546875" style="1654" customWidth="1"/>
    <col min="10242" max="10243" width="20" style="1654" customWidth="1"/>
    <col min="10244" max="10496" width="9" style="1654"/>
    <col min="10497" max="10497" width="63.85546875" style="1654" customWidth="1"/>
    <col min="10498" max="10499" width="20" style="1654" customWidth="1"/>
    <col min="10500" max="10752" width="9" style="1654"/>
    <col min="10753" max="10753" width="63.85546875" style="1654" customWidth="1"/>
    <col min="10754" max="10755" width="20" style="1654" customWidth="1"/>
    <col min="10756" max="11008" width="9" style="1654"/>
    <col min="11009" max="11009" width="63.85546875" style="1654" customWidth="1"/>
    <col min="11010" max="11011" width="20" style="1654" customWidth="1"/>
    <col min="11012" max="11264" width="9" style="1654"/>
    <col min="11265" max="11265" width="63.85546875" style="1654" customWidth="1"/>
    <col min="11266" max="11267" width="20" style="1654" customWidth="1"/>
    <col min="11268" max="11520" width="9" style="1654"/>
    <col min="11521" max="11521" width="63.85546875" style="1654" customWidth="1"/>
    <col min="11522" max="11523" width="20" style="1654" customWidth="1"/>
    <col min="11524" max="11776" width="9" style="1654"/>
    <col min="11777" max="11777" width="63.85546875" style="1654" customWidth="1"/>
    <col min="11778" max="11779" width="20" style="1654" customWidth="1"/>
    <col min="11780" max="12032" width="9" style="1654"/>
    <col min="12033" max="12033" width="63.85546875" style="1654" customWidth="1"/>
    <col min="12034" max="12035" width="20" style="1654" customWidth="1"/>
    <col min="12036" max="12288" width="9" style="1654"/>
    <col min="12289" max="12289" width="63.85546875" style="1654" customWidth="1"/>
    <col min="12290" max="12291" width="20" style="1654" customWidth="1"/>
    <col min="12292" max="12544" width="9" style="1654"/>
    <col min="12545" max="12545" width="63.85546875" style="1654" customWidth="1"/>
    <col min="12546" max="12547" width="20" style="1654" customWidth="1"/>
    <col min="12548" max="12800" width="9" style="1654"/>
    <col min="12801" max="12801" width="63.85546875" style="1654" customWidth="1"/>
    <col min="12802" max="12803" width="20" style="1654" customWidth="1"/>
    <col min="12804" max="13056" width="9" style="1654"/>
    <col min="13057" max="13057" width="63.85546875" style="1654" customWidth="1"/>
    <col min="13058" max="13059" width="20" style="1654" customWidth="1"/>
    <col min="13060" max="13312" width="9" style="1654"/>
    <col min="13313" max="13313" width="63.85546875" style="1654" customWidth="1"/>
    <col min="13314" max="13315" width="20" style="1654" customWidth="1"/>
    <col min="13316" max="13568" width="9" style="1654"/>
    <col min="13569" max="13569" width="63.85546875" style="1654" customWidth="1"/>
    <col min="13570" max="13571" width="20" style="1654" customWidth="1"/>
    <col min="13572" max="13824" width="9" style="1654"/>
    <col min="13825" max="13825" width="63.85546875" style="1654" customWidth="1"/>
    <col min="13826" max="13827" width="20" style="1654" customWidth="1"/>
    <col min="13828" max="14080" width="9" style="1654"/>
    <col min="14081" max="14081" width="63.85546875" style="1654" customWidth="1"/>
    <col min="14082" max="14083" width="20" style="1654" customWidth="1"/>
    <col min="14084" max="14336" width="9" style="1654"/>
    <col min="14337" max="14337" width="63.85546875" style="1654" customWidth="1"/>
    <col min="14338" max="14339" width="20" style="1654" customWidth="1"/>
    <col min="14340" max="14592" width="9" style="1654"/>
    <col min="14593" max="14593" width="63.85546875" style="1654" customWidth="1"/>
    <col min="14594" max="14595" width="20" style="1654" customWidth="1"/>
    <col min="14596" max="14848" width="9" style="1654"/>
    <col min="14849" max="14849" width="63.85546875" style="1654" customWidth="1"/>
    <col min="14850" max="14851" width="20" style="1654" customWidth="1"/>
    <col min="14852" max="15104" width="9" style="1654"/>
    <col min="15105" max="15105" width="63.85546875" style="1654" customWidth="1"/>
    <col min="15106" max="15107" width="20" style="1654" customWidth="1"/>
    <col min="15108" max="15360" width="9" style="1654"/>
    <col min="15361" max="15361" width="63.85546875" style="1654" customWidth="1"/>
    <col min="15362" max="15363" width="20" style="1654" customWidth="1"/>
    <col min="15364" max="15616" width="9" style="1654"/>
    <col min="15617" max="15617" width="63.85546875" style="1654" customWidth="1"/>
    <col min="15618" max="15619" width="20" style="1654" customWidth="1"/>
    <col min="15620" max="15872" width="9" style="1654"/>
    <col min="15873" max="15873" width="63.85546875" style="1654" customWidth="1"/>
    <col min="15874" max="15875" width="20" style="1654" customWidth="1"/>
    <col min="15876" max="16128" width="9" style="1654"/>
    <col min="16129" max="16129" width="63.85546875" style="1654" customWidth="1"/>
    <col min="16130" max="16131" width="20" style="1654" customWidth="1"/>
    <col min="16132" max="16384" width="9" style="1654"/>
  </cols>
  <sheetData>
    <row r="1" spans="1:4" s="1673" customFormat="1" ht="24.95" customHeight="1">
      <c r="A1" s="2028" t="s">
        <v>1662</v>
      </c>
      <c r="B1" s="2028"/>
      <c r="C1" s="2028"/>
    </row>
    <row r="2" spans="1:4" s="1674" customFormat="1" ht="24.95" customHeight="1">
      <c r="A2" s="2029" t="s">
        <v>1663</v>
      </c>
      <c r="B2" s="2029"/>
      <c r="C2" s="2029"/>
    </row>
    <row r="3" spans="1:4" ht="17.100000000000001" customHeight="1">
      <c r="A3" s="1630" t="s">
        <v>1664</v>
      </c>
      <c r="B3" s="1630"/>
      <c r="C3" s="1630" t="s">
        <v>1665</v>
      </c>
      <c r="D3" s="1675"/>
    </row>
    <row r="4" spans="1:4" ht="21" customHeight="1">
      <c r="A4" s="1664" t="s">
        <v>1666</v>
      </c>
      <c r="B4" s="2030" t="s">
        <v>1667</v>
      </c>
      <c r="C4" s="2031" t="s">
        <v>54</v>
      </c>
      <c r="D4" s="1676"/>
    </row>
    <row r="5" spans="1:4" ht="21" customHeight="1">
      <c r="A5" s="1677" t="s">
        <v>1668</v>
      </c>
      <c r="B5" s="2031"/>
      <c r="C5" s="2031"/>
    </row>
    <row r="6" spans="1:4" ht="17.100000000000001" customHeight="1">
      <c r="A6" s="1678" t="s">
        <v>1669</v>
      </c>
      <c r="B6" s="1990">
        <v>461</v>
      </c>
      <c r="C6" s="2032">
        <f>B6/B$44</f>
        <v>0.34198813056379823</v>
      </c>
    </row>
    <row r="7" spans="1:4" ht="17.100000000000001" customHeight="1">
      <c r="A7" s="1679" t="s">
        <v>1670</v>
      </c>
      <c r="B7" s="1991"/>
      <c r="C7" s="2033"/>
    </row>
    <row r="8" spans="1:4" ht="17.100000000000001" customHeight="1">
      <c r="A8" s="1678" t="s">
        <v>1671</v>
      </c>
      <c r="B8" s="1990">
        <v>239</v>
      </c>
      <c r="C8" s="2032">
        <f>B8/B$44</f>
        <v>0.17729970326409494</v>
      </c>
    </row>
    <row r="9" spans="1:4" ht="17.100000000000001" customHeight="1">
      <c r="A9" s="1679" t="s">
        <v>1672</v>
      </c>
      <c r="B9" s="1991"/>
      <c r="C9" s="2033"/>
    </row>
    <row r="10" spans="1:4" ht="17.100000000000001" customHeight="1">
      <c r="A10" s="1678" t="s">
        <v>1673</v>
      </c>
      <c r="B10" s="1990">
        <v>169</v>
      </c>
      <c r="C10" s="2032">
        <f>B10/B$44</f>
        <v>0.12537091988130564</v>
      </c>
    </row>
    <row r="11" spans="1:4" ht="17.100000000000001" customHeight="1">
      <c r="A11" s="1679" t="s">
        <v>1674</v>
      </c>
      <c r="B11" s="1991"/>
      <c r="C11" s="2033"/>
    </row>
    <row r="12" spans="1:4" ht="17.100000000000001" customHeight="1">
      <c r="A12" s="1678" t="s">
        <v>1675</v>
      </c>
      <c r="B12" s="1990">
        <v>86</v>
      </c>
      <c r="C12" s="2032">
        <f>B12/B$44</f>
        <v>6.3798219584569729E-2</v>
      </c>
    </row>
    <row r="13" spans="1:4" ht="17.100000000000001" customHeight="1">
      <c r="A13" s="1679" t="s">
        <v>1676</v>
      </c>
      <c r="B13" s="1991"/>
      <c r="C13" s="2033"/>
    </row>
    <row r="14" spans="1:4" ht="17.100000000000001" customHeight="1">
      <c r="A14" s="1680" t="s">
        <v>1677</v>
      </c>
      <c r="B14" s="1990">
        <v>62</v>
      </c>
      <c r="C14" s="2032">
        <f>B14/B$44</f>
        <v>4.5994065281899109E-2</v>
      </c>
    </row>
    <row r="15" spans="1:4" ht="17.100000000000001" customHeight="1">
      <c r="A15" s="1680" t="s">
        <v>1678</v>
      </c>
      <c r="B15" s="1991"/>
      <c r="C15" s="2033"/>
    </row>
    <row r="16" spans="1:4" ht="17.100000000000001" customHeight="1">
      <c r="A16" s="1678" t="s">
        <v>1679</v>
      </c>
      <c r="B16" s="1990">
        <v>55</v>
      </c>
      <c r="C16" s="2032">
        <f>B16/B$44</f>
        <v>4.0801186943620178E-2</v>
      </c>
    </row>
    <row r="17" spans="1:3" ht="17.100000000000001" customHeight="1">
      <c r="A17" s="1679" t="s">
        <v>1680</v>
      </c>
      <c r="B17" s="1991"/>
      <c r="C17" s="2033"/>
    </row>
    <row r="18" spans="1:3" ht="17.100000000000001" customHeight="1">
      <c r="A18" s="1678" t="s">
        <v>1681</v>
      </c>
      <c r="B18" s="1990">
        <v>38</v>
      </c>
      <c r="C18" s="2032">
        <f>B18/B$44</f>
        <v>2.8189910979228485E-2</v>
      </c>
    </row>
    <row r="19" spans="1:3" ht="17.100000000000001" customHeight="1">
      <c r="A19" s="1679" t="s">
        <v>1682</v>
      </c>
      <c r="B19" s="1991"/>
      <c r="C19" s="2033"/>
    </row>
    <row r="20" spans="1:3" ht="17.100000000000001" customHeight="1">
      <c r="A20" s="1678" t="s">
        <v>1683</v>
      </c>
      <c r="B20" s="1990">
        <v>28</v>
      </c>
      <c r="C20" s="2032">
        <f>B20/B$44</f>
        <v>2.0771513353115726E-2</v>
      </c>
    </row>
    <row r="21" spans="1:3" ht="17.100000000000001" customHeight="1">
      <c r="A21" s="1679" t="s">
        <v>1684</v>
      </c>
      <c r="B21" s="1991"/>
      <c r="C21" s="2033"/>
    </row>
    <row r="22" spans="1:3" ht="17.100000000000001" customHeight="1">
      <c r="A22" s="1678" t="s">
        <v>1685</v>
      </c>
      <c r="B22" s="1990">
        <v>26</v>
      </c>
      <c r="C22" s="2032">
        <f>B22/B$44</f>
        <v>1.9287833827893175E-2</v>
      </c>
    </row>
    <row r="23" spans="1:3" ht="17.100000000000001" customHeight="1">
      <c r="A23" s="1679" t="s">
        <v>1686</v>
      </c>
      <c r="B23" s="1991"/>
      <c r="C23" s="2033"/>
    </row>
    <row r="24" spans="1:3" ht="17.100000000000001" customHeight="1">
      <c r="A24" s="1678" t="s">
        <v>1687</v>
      </c>
      <c r="B24" s="1990">
        <v>24</v>
      </c>
      <c r="C24" s="2032">
        <f>B24/B$44</f>
        <v>1.7804154302670624E-2</v>
      </c>
    </row>
    <row r="25" spans="1:3" ht="17.100000000000001" customHeight="1">
      <c r="A25" s="1679" t="s">
        <v>1688</v>
      </c>
      <c r="B25" s="1991"/>
      <c r="C25" s="2033"/>
    </row>
    <row r="26" spans="1:3" s="1682" customFormat="1" ht="17.100000000000001" customHeight="1">
      <c r="A26" s="1681" t="s">
        <v>1165</v>
      </c>
      <c r="B26" s="2034">
        <v>22</v>
      </c>
      <c r="C26" s="2036">
        <f>B26/B$44</f>
        <v>1.6320474777448073E-2</v>
      </c>
    </row>
    <row r="27" spans="1:3" s="1682" customFormat="1" ht="17.100000000000001" customHeight="1">
      <c r="A27" s="1681" t="s">
        <v>194</v>
      </c>
      <c r="B27" s="2035"/>
      <c r="C27" s="2037"/>
    </row>
    <row r="28" spans="1:3" ht="17.100000000000001" customHeight="1">
      <c r="A28" s="1678" t="s">
        <v>1689</v>
      </c>
      <c r="B28" s="1990">
        <v>21</v>
      </c>
      <c r="C28" s="2032">
        <f>B28/B$44</f>
        <v>1.5578635014836795E-2</v>
      </c>
    </row>
    <row r="29" spans="1:3" ht="17.100000000000001" customHeight="1">
      <c r="A29" s="1679" t="s">
        <v>1690</v>
      </c>
      <c r="B29" s="1991"/>
      <c r="C29" s="2033"/>
    </row>
    <row r="30" spans="1:3" ht="17.100000000000001" customHeight="1">
      <c r="A30" s="1678" t="s">
        <v>1691</v>
      </c>
      <c r="B30" s="1990">
        <v>20</v>
      </c>
      <c r="C30" s="2032">
        <f>B30/B$44</f>
        <v>1.483679525222552E-2</v>
      </c>
    </row>
    <row r="31" spans="1:3" ht="17.100000000000001" customHeight="1">
      <c r="A31" s="1679" t="s">
        <v>1692</v>
      </c>
      <c r="B31" s="1991"/>
      <c r="C31" s="2033"/>
    </row>
    <row r="32" spans="1:3" ht="17.100000000000001" customHeight="1">
      <c r="A32" s="1678" t="s">
        <v>1693</v>
      </c>
      <c r="B32" s="1990">
        <v>17</v>
      </c>
      <c r="C32" s="2032">
        <f>B32/B$44</f>
        <v>1.2611275964391691E-2</v>
      </c>
    </row>
    <row r="33" spans="1:8" ht="17.100000000000001" customHeight="1">
      <c r="A33" s="1679" t="s">
        <v>1694</v>
      </c>
      <c r="B33" s="1991"/>
      <c r="C33" s="2033"/>
    </row>
    <row r="34" spans="1:8" ht="17.100000000000001" customHeight="1">
      <c r="A34" s="1678" t="s">
        <v>1695</v>
      </c>
      <c r="B34" s="1990">
        <v>16</v>
      </c>
      <c r="C34" s="2032">
        <f>B34/B$44</f>
        <v>1.1869436201780416E-2</v>
      </c>
    </row>
    <row r="35" spans="1:8" ht="17.100000000000001" customHeight="1">
      <c r="A35" s="1679" t="s">
        <v>1696</v>
      </c>
      <c r="B35" s="1991"/>
      <c r="C35" s="2033"/>
    </row>
    <row r="36" spans="1:8" ht="17.100000000000001" customHeight="1">
      <c r="A36" s="1678" t="s">
        <v>1697</v>
      </c>
      <c r="B36" s="1990">
        <v>10</v>
      </c>
      <c r="C36" s="2032">
        <f>B36/B$44</f>
        <v>7.4183976261127599E-3</v>
      </c>
    </row>
    <row r="37" spans="1:8" ht="17.100000000000001" customHeight="1">
      <c r="A37" s="1679" t="s">
        <v>1698</v>
      </c>
      <c r="B37" s="1991"/>
      <c r="C37" s="2033"/>
    </row>
    <row r="38" spans="1:8" ht="17.100000000000001" customHeight="1">
      <c r="A38" s="1678" t="s">
        <v>1699</v>
      </c>
      <c r="B38" s="1990">
        <v>7</v>
      </c>
      <c r="C38" s="2032">
        <f>B38/B$44</f>
        <v>5.1928783382789315E-3</v>
      </c>
    </row>
    <row r="39" spans="1:8" ht="17.100000000000001" customHeight="1">
      <c r="A39" s="1679" t="s">
        <v>996</v>
      </c>
      <c r="B39" s="1991"/>
      <c r="C39" s="2033"/>
    </row>
    <row r="40" spans="1:8" ht="17.100000000000001" customHeight="1">
      <c r="A40" s="1678" t="s">
        <v>1700</v>
      </c>
      <c r="B40" s="1990">
        <v>6</v>
      </c>
      <c r="C40" s="2032">
        <f>B40/B$44</f>
        <v>4.4510385756676559E-3</v>
      </c>
    </row>
    <row r="41" spans="1:8" ht="17.100000000000001" customHeight="1">
      <c r="A41" s="1679" t="s">
        <v>1701</v>
      </c>
      <c r="B41" s="1991"/>
      <c r="C41" s="2033"/>
    </row>
    <row r="42" spans="1:8" ht="17.100000000000001" customHeight="1">
      <c r="A42" s="1678" t="s">
        <v>1702</v>
      </c>
      <c r="B42" s="1990">
        <v>41</v>
      </c>
      <c r="C42" s="2032">
        <f>B42/B$44</f>
        <v>3.0415430267062313E-2</v>
      </c>
    </row>
    <row r="43" spans="1:8" ht="17.100000000000001" customHeight="1">
      <c r="A43" s="1679" t="s">
        <v>198</v>
      </c>
      <c r="B43" s="1991"/>
      <c r="C43" s="2033"/>
    </row>
    <row r="44" spans="1:8" ht="17.100000000000001" customHeight="1">
      <c r="A44" s="1678" t="s">
        <v>38</v>
      </c>
      <c r="B44" s="1990">
        <f>SUM(B6:B43)</f>
        <v>1348</v>
      </c>
      <c r="C44" s="2032">
        <f>B44/B$44</f>
        <v>1</v>
      </c>
    </row>
    <row r="45" spans="1:8" ht="17.100000000000001" customHeight="1">
      <c r="A45" s="1679" t="s">
        <v>39</v>
      </c>
      <c r="B45" s="1991"/>
      <c r="C45" s="2033"/>
    </row>
    <row r="46" spans="1:8" ht="33" customHeight="1">
      <c r="A46" s="1683" t="s">
        <v>1623</v>
      </c>
      <c r="B46" s="2038" t="s">
        <v>1624</v>
      </c>
      <c r="C46" s="2038"/>
      <c r="H46" s="1659"/>
    </row>
    <row r="47" spans="1:8" ht="33" customHeight="1"/>
    <row r="48" spans="1:8" ht="33" customHeight="1"/>
  </sheetData>
  <mergeCells count="45">
    <mergeCell ref="B44:B45"/>
    <mergeCell ref="C44:C45"/>
    <mergeCell ref="B46:C46"/>
    <mergeCell ref="B38:B39"/>
    <mergeCell ref="C38:C39"/>
    <mergeCell ref="B40:B41"/>
    <mergeCell ref="C40:C41"/>
    <mergeCell ref="B42:B43"/>
    <mergeCell ref="C42:C43"/>
    <mergeCell ref="B32:B33"/>
    <mergeCell ref="C32:C33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A1:C1"/>
    <mergeCell ref="A2:C2"/>
    <mergeCell ref="B4:B5"/>
    <mergeCell ref="C4:C5"/>
    <mergeCell ref="B6:B7"/>
    <mergeCell ref="C6:C7"/>
  </mergeCells>
  <printOptions horizontalCentered="1" verticalCentered="1"/>
  <pageMargins left="0.43307086614173229" right="0.39370078740157483" top="0.19685039370078741" bottom="0.19685039370078741" header="0.51181102362204722" footer="0.51181102362204722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D779EED44E39424A890D60A7D2E59618" ma:contentTypeVersion="5" ma:contentTypeDescription="إنشاء مستند جديد." ma:contentTypeScope="" ma:versionID="5a8a1ddbfc14deb985d7e11e55bd508b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57f072df-4a49-4577-8cda-61964759c94d" targetNamespace="http://schemas.microsoft.com/office/2006/metadata/properties" ma:root="true" ma:fieldsID="5ddb3e9e5b42d38598b7cfc2aedf2625" ns1:_="" ns2:_="" ns3:_="">
    <xsd:import namespace="http://schemas.microsoft.com/sharepoint/v3"/>
    <xsd:import namespace="5797868e-33e7-4173-aba2-645c7f9f4275"/>
    <xsd:import namespace="57f072df-4a49-4577-8cda-61964759c9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2:SharedWithUser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ترتيب ظهور العنصر" ma:decimals="0" ma:default="1" ma:description="يمكن استخدام هذا العمود لترتيب ظهور العنصر المرتبط به وبشكل عام يتم إظهار العنصر ذو الرقم الأكبر أولاً, أي نعتمد الترتيب التنازلي" ma:internalName="DisplayOrder" ma:percentage="FALSE">
      <xsd:simpleType>
        <xsd:restriction base="dms:Number"/>
      </xsd:simpleType>
    </xsd:element>
    <xsd:element name="SharedWithUsers" ma:index="11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072df-4a49-4577-8cda-61964759c94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147</DisplayOrder>
    <PublishingExpirationDate xmlns="http://schemas.microsoft.com/sharepoint/v3" xsi:nil="true"/>
    <PublishingStartDate xmlns="http://schemas.microsoft.com/sharepoint/v3" xsi:nil="true"/>
    <Status xmlns="57f072df-4a49-4577-8cda-61964759c94d">0</Status>
  </documentManagement>
</p:properties>
</file>

<file path=customXml/itemProps1.xml><?xml version="1.0" encoding="utf-8"?>
<ds:datastoreItem xmlns:ds="http://schemas.openxmlformats.org/officeDocument/2006/customXml" ds:itemID="{251F1B53-4E93-4A18-ACF2-1FAF16B774D5}"/>
</file>

<file path=customXml/itemProps2.xml><?xml version="1.0" encoding="utf-8"?>
<ds:datastoreItem xmlns:ds="http://schemas.openxmlformats.org/officeDocument/2006/customXml" ds:itemID="{4DB2CAD5-275C-4348-9B29-233F2C82EDE0}"/>
</file>

<file path=customXml/itemProps3.xml><?xml version="1.0" encoding="utf-8"?>
<ds:datastoreItem xmlns:ds="http://schemas.openxmlformats.org/officeDocument/2006/customXml" ds:itemID="{99AE20C7-60E2-4199-83AC-A0341FA1CB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85</vt:i4>
      </vt:variant>
      <vt:variant>
        <vt:lpstr>Named Ranges</vt:lpstr>
      </vt:variant>
      <vt:variant>
        <vt:i4>74</vt:i4>
      </vt:variant>
    </vt:vector>
  </HeadingPairs>
  <TitlesOfParts>
    <vt:vector size="159" baseType="lpstr">
      <vt:lpstr>شكل2</vt:lpstr>
      <vt:lpstr>1 مراجعو مراكز</vt:lpstr>
      <vt:lpstr>2 طوارئ مرضية</vt:lpstr>
      <vt:lpstr>3 طوارئ جراحية</vt:lpstr>
      <vt:lpstr>4 مراجعو مستشفيات</vt:lpstr>
      <vt:lpstr>5 مراجعون</vt:lpstr>
      <vt:lpstr>6 مراجعون خمس سنوات</vt:lpstr>
      <vt:lpstr>7 هلال</vt:lpstr>
      <vt:lpstr>8 هلال</vt:lpstr>
      <vt:lpstr>9 هلال</vt:lpstr>
      <vt:lpstr>10 مراجعون جهات</vt:lpstr>
      <vt:lpstr>11 مراجعون خاص</vt:lpstr>
      <vt:lpstr>12 مراجعون خاص خمس سنوات</vt:lpstr>
      <vt:lpstr>13 مراجعون تجميعي</vt:lpstr>
      <vt:lpstr>14 السكري</vt:lpstr>
      <vt:lpstr>15 مضاعفات الحمل</vt:lpstr>
      <vt:lpstr>16 نفسية</vt:lpstr>
      <vt:lpstr>17 اسنان</vt:lpstr>
      <vt:lpstr>18 منومون وزارة</vt:lpstr>
      <vt:lpstr>19 اقامة طويلة</vt:lpstr>
      <vt:lpstr>20 ا</vt:lpstr>
      <vt:lpstr>20 ب</vt:lpstr>
      <vt:lpstr>20 ج</vt:lpstr>
      <vt:lpstr>20 د</vt:lpstr>
      <vt:lpstr>21 منومون جهات</vt:lpstr>
      <vt:lpstr>22 منومون خاص</vt:lpstr>
      <vt:lpstr>23 منومون تجميعي</vt:lpstr>
      <vt:lpstr>24 ولادات وزارة</vt:lpstr>
      <vt:lpstr>25 ولادات جهات</vt:lpstr>
      <vt:lpstr>26 ولادات خاص</vt:lpstr>
      <vt:lpstr>27 مواليد وزارة</vt:lpstr>
      <vt:lpstr>28 مواليد جهات</vt:lpstr>
      <vt:lpstr>29 مواليد خاص</vt:lpstr>
      <vt:lpstr>30 جراحة وزارة</vt:lpstr>
      <vt:lpstr>31 جراحة جهات</vt:lpstr>
      <vt:lpstr>32 جراحة خاص</vt:lpstr>
      <vt:lpstr>33 جراحة اليوم الواحد</vt:lpstr>
      <vt:lpstr>34 جراحة نساء</vt:lpstr>
      <vt:lpstr>35 اسنان</vt:lpstr>
      <vt:lpstr>36 عيون</vt:lpstr>
      <vt:lpstr>37 اورام</vt:lpstr>
      <vt:lpstr>38 اورام</vt:lpstr>
      <vt:lpstr>39 كلى</vt:lpstr>
      <vt:lpstr>40 كلى</vt:lpstr>
      <vt:lpstr>41 تاهيل وزارة</vt:lpstr>
      <vt:lpstr>42 بتر</vt:lpstr>
      <vt:lpstr>43 تأهيل جهات</vt:lpstr>
      <vt:lpstr>44 اطفال معاقون</vt:lpstr>
      <vt:lpstr>45 مختبر مراكز</vt:lpstr>
      <vt:lpstr>46 مختبر واشعة</vt:lpstr>
      <vt:lpstr>47 مختبر تفصيلي</vt:lpstr>
      <vt:lpstr>48 مختبر خمس سنوات</vt:lpstr>
      <vt:lpstr>49 مختبر جهات</vt:lpstr>
      <vt:lpstr>50 مختبر خاص</vt:lpstr>
      <vt:lpstr>51 مركز سموم</vt:lpstr>
      <vt:lpstr>52 بنك دم وزارة</vt:lpstr>
      <vt:lpstr>53 بنك دم خمس سنوات</vt:lpstr>
      <vt:lpstr>54 بنك دم جهات</vt:lpstr>
      <vt:lpstr>55 شرعي</vt:lpstr>
      <vt:lpstr>56 شرعي</vt:lpstr>
      <vt:lpstr>57 شرعي</vt:lpstr>
      <vt:lpstr>58 شرعي</vt:lpstr>
      <vt:lpstr>59 هيئات</vt:lpstr>
      <vt:lpstr>60 هيئات</vt:lpstr>
      <vt:lpstr>61 اجتماعية</vt:lpstr>
      <vt:lpstr>62 وجبات</vt:lpstr>
      <vt:lpstr>63 طب منزلي</vt:lpstr>
      <vt:lpstr>64 توعية دينية</vt:lpstr>
      <vt:lpstr>65 الوفيات</vt:lpstr>
      <vt:lpstr>66 مركز 937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'10 مراجعون جهات'!Print_Area</vt:lpstr>
      <vt:lpstr>'11 مراجعون خاص'!Print_Area</vt:lpstr>
      <vt:lpstr>'14 السكري'!Print_Area</vt:lpstr>
      <vt:lpstr>'15 مضاعفات الحمل'!Print_Area</vt:lpstr>
      <vt:lpstr>'16 نفسية'!Print_Area</vt:lpstr>
      <vt:lpstr>'17 اسنان'!Print_Area</vt:lpstr>
      <vt:lpstr>'18 منومون وزارة'!Print_Area</vt:lpstr>
      <vt:lpstr>'2 طوارئ مرضية'!Print_Area</vt:lpstr>
      <vt:lpstr>'20 ا'!Print_Area</vt:lpstr>
      <vt:lpstr>'20 د'!Print_Area</vt:lpstr>
      <vt:lpstr>'21 منومون جهات'!Print_Area</vt:lpstr>
      <vt:lpstr>'22 منومون خاص'!Print_Area</vt:lpstr>
      <vt:lpstr>'23 منومون تجميعي'!Print_Area</vt:lpstr>
      <vt:lpstr>'24 ولادات وزارة'!Print_Area</vt:lpstr>
      <vt:lpstr>'25 ولادات جهات'!Print_Area</vt:lpstr>
      <vt:lpstr>'26 ولادات خاص'!Print_Area</vt:lpstr>
      <vt:lpstr>'28 مواليد جهات'!Print_Area</vt:lpstr>
      <vt:lpstr>'29 مواليد خاص'!Print_Area</vt:lpstr>
      <vt:lpstr>'3 طوارئ جراحية'!Print_Area</vt:lpstr>
      <vt:lpstr>'30 جراحة وزارة'!Print_Area</vt:lpstr>
      <vt:lpstr>'31 جراحة جهات'!Print_Area</vt:lpstr>
      <vt:lpstr>'32 جراحة خاص'!Print_Area</vt:lpstr>
      <vt:lpstr>'33 جراحة اليوم الواحد'!Print_Area</vt:lpstr>
      <vt:lpstr>'34 جراحة نساء'!Print_Area</vt:lpstr>
      <vt:lpstr>'35 اسنان'!Print_Area</vt:lpstr>
      <vt:lpstr>'36 عيون'!Print_Area</vt:lpstr>
      <vt:lpstr>'37 اورام'!Print_Area</vt:lpstr>
      <vt:lpstr>'38 اورام'!Print_Area</vt:lpstr>
      <vt:lpstr>'4 مراجعو مستشفيات'!Print_Area</vt:lpstr>
      <vt:lpstr>'40 كلى'!Print_Area</vt:lpstr>
      <vt:lpstr>'41 تاهيل وزارة'!Print_Area</vt:lpstr>
      <vt:lpstr>'42 بتر'!Print_Area</vt:lpstr>
      <vt:lpstr>'43 تأهيل جهات'!Print_Area</vt:lpstr>
      <vt:lpstr>'44 اطفال معاقون'!Print_Area</vt:lpstr>
      <vt:lpstr>'45 مختبر مراكز'!Print_Area</vt:lpstr>
      <vt:lpstr>'46 مختبر واشعة'!Print_Area</vt:lpstr>
      <vt:lpstr>'47 مختبر تفصيلي'!Print_Area</vt:lpstr>
      <vt:lpstr>'48 مختبر خمس سنوات'!Print_Area</vt:lpstr>
      <vt:lpstr>'49 مختبر جهات'!Print_Area</vt:lpstr>
      <vt:lpstr>'5 مراجعون'!Print_Area</vt:lpstr>
      <vt:lpstr>'50 مختبر خاص'!Print_Area</vt:lpstr>
      <vt:lpstr>'5-1'!Print_Area</vt:lpstr>
      <vt:lpstr>'51 مركز سموم'!Print_Area</vt:lpstr>
      <vt:lpstr>'5-10'!Print_Area</vt:lpstr>
      <vt:lpstr>'5-11'!Print_Area</vt:lpstr>
      <vt:lpstr>'5-12'!Print_Area</vt:lpstr>
      <vt:lpstr>'5-13'!Print_Area</vt:lpstr>
      <vt:lpstr>'5-14'!Print_Area</vt:lpstr>
      <vt:lpstr>'5-15'!Print_Area</vt:lpstr>
      <vt:lpstr>'5-2'!Print_Area</vt:lpstr>
      <vt:lpstr>'52 بنك دم وزارة'!Print_Area</vt:lpstr>
      <vt:lpstr>'5-3'!Print_Area</vt:lpstr>
      <vt:lpstr>'53 بنك دم خمس سنوات'!Print_Area</vt:lpstr>
      <vt:lpstr>'5-4'!Print_Area</vt:lpstr>
      <vt:lpstr>'54 بنك دم جهات'!Print_Area</vt:lpstr>
      <vt:lpstr>'5-5'!Print_Area</vt:lpstr>
      <vt:lpstr>'55 شرعي'!Print_Area</vt:lpstr>
      <vt:lpstr>'5-6'!Print_Area</vt:lpstr>
      <vt:lpstr>'56 شرعي'!Print_Area</vt:lpstr>
      <vt:lpstr>'5-7'!Print_Area</vt:lpstr>
      <vt:lpstr>'57 شرعي'!Print_Area</vt:lpstr>
      <vt:lpstr>'5-8'!Print_Area</vt:lpstr>
      <vt:lpstr>'58 شرعي'!Print_Area</vt:lpstr>
      <vt:lpstr>'5-9'!Print_Area</vt:lpstr>
      <vt:lpstr>'59 هيئات'!Print_Area</vt:lpstr>
      <vt:lpstr>'6 مراجعون خمس سنوات'!Print_Area</vt:lpstr>
      <vt:lpstr>'60 هيئات'!Print_Area</vt:lpstr>
      <vt:lpstr>'61 اجتماعية'!Print_Area</vt:lpstr>
      <vt:lpstr>'62 وجبات'!Print_Area</vt:lpstr>
      <vt:lpstr>'63 طب منزلي'!Print_Area</vt:lpstr>
      <vt:lpstr>'65 الوفيات'!Print_Area</vt:lpstr>
      <vt:lpstr>'7 هلال'!Print_Area</vt:lpstr>
      <vt:lpstr>'8 هلال'!Print_Area</vt:lpstr>
      <vt:lpstr>'9 هلال'!Print_Area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الكتاب الإحصائي لعام 1438- 2017 Excel</dc:title>
  <dc:creator>aziz</dc:creator>
  <cp:lastModifiedBy>Ahmed Abdullah Alsaeed</cp:lastModifiedBy>
  <cp:lastPrinted>2018-09-30T11:04:49Z</cp:lastPrinted>
  <dcterms:created xsi:type="dcterms:W3CDTF">2013-04-21T09:14:43Z</dcterms:created>
  <dcterms:modified xsi:type="dcterms:W3CDTF">2024-11-19T07:16:54Z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0x010100D779EED44E39424A890D60A7D2E59618</vt:lpwstr>
  </property>
</Properties>
</file>